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einnahmen ausgaben verein\"/>
    </mc:Choice>
  </mc:AlternateContent>
  <xr:revisionPtr revIDLastSave="0" documentId="13_ncr:1_{A3E37E14-B478-4165-A462-6DCB8595706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Kassenbuch" sheetId="1" r:id="rId1"/>
    <sheet name="Auswertung" sheetId="2" r:id="rId2"/>
    <sheet name="List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2" l="1"/>
  <c r="J15" i="2"/>
  <c r="I15" i="2"/>
  <c r="K15" i="2" s="1"/>
  <c r="A15" i="2"/>
  <c r="A14" i="2"/>
  <c r="J13" i="2"/>
  <c r="I13" i="2"/>
  <c r="K13" i="2" s="1"/>
  <c r="A13" i="2"/>
  <c r="A12" i="2"/>
  <c r="A11" i="2"/>
  <c r="A10" i="2"/>
  <c r="J9" i="2"/>
  <c r="I9" i="2"/>
  <c r="K9" i="2" s="1"/>
  <c r="A9" i="2"/>
  <c r="J8" i="2"/>
  <c r="I8" i="2"/>
  <c r="K8" i="2" s="1"/>
  <c r="A8" i="2"/>
  <c r="A7" i="2"/>
  <c r="A6" i="2"/>
  <c r="A5" i="2"/>
  <c r="M209" i="1"/>
  <c r="L209" i="1"/>
  <c r="K209" i="1"/>
  <c r="J209" i="1"/>
  <c r="I209" i="1"/>
  <c r="M208" i="1"/>
  <c r="L208" i="1"/>
  <c r="K208" i="1"/>
  <c r="J208" i="1"/>
  <c r="I208" i="1"/>
  <c r="M207" i="1"/>
  <c r="L207" i="1"/>
  <c r="K207" i="1"/>
  <c r="J207" i="1"/>
  <c r="I207" i="1"/>
  <c r="M206" i="1"/>
  <c r="L206" i="1"/>
  <c r="K206" i="1"/>
  <c r="J206" i="1"/>
  <c r="I206" i="1"/>
  <c r="M205" i="1"/>
  <c r="L205" i="1"/>
  <c r="K205" i="1"/>
  <c r="J205" i="1"/>
  <c r="I205" i="1"/>
  <c r="M204" i="1"/>
  <c r="L204" i="1"/>
  <c r="K204" i="1"/>
  <c r="J204" i="1"/>
  <c r="I204" i="1"/>
  <c r="M203" i="1"/>
  <c r="L203" i="1"/>
  <c r="K203" i="1"/>
  <c r="J203" i="1"/>
  <c r="I203" i="1"/>
  <c r="M202" i="1"/>
  <c r="L202" i="1"/>
  <c r="K202" i="1"/>
  <c r="J202" i="1"/>
  <c r="I202" i="1"/>
  <c r="M201" i="1"/>
  <c r="L201" i="1"/>
  <c r="K201" i="1"/>
  <c r="J201" i="1"/>
  <c r="I201" i="1"/>
  <c r="M200" i="1"/>
  <c r="L200" i="1"/>
  <c r="K200" i="1"/>
  <c r="J200" i="1"/>
  <c r="I200" i="1"/>
  <c r="M199" i="1"/>
  <c r="L199" i="1"/>
  <c r="K199" i="1"/>
  <c r="J199" i="1"/>
  <c r="I199" i="1"/>
  <c r="M198" i="1"/>
  <c r="L198" i="1"/>
  <c r="K198" i="1"/>
  <c r="J198" i="1"/>
  <c r="I198" i="1"/>
  <c r="M197" i="1"/>
  <c r="L197" i="1"/>
  <c r="K197" i="1"/>
  <c r="J197" i="1"/>
  <c r="I197" i="1"/>
  <c r="M196" i="1"/>
  <c r="L196" i="1"/>
  <c r="K196" i="1"/>
  <c r="J196" i="1"/>
  <c r="I196" i="1"/>
  <c r="M195" i="1"/>
  <c r="L195" i="1"/>
  <c r="K195" i="1"/>
  <c r="J195" i="1"/>
  <c r="I195" i="1"/>
  <c r="M194" i="1"/>
  <c r="L194" i="1"/>
  <c r="K194" i="1"/>
  <c r="J194" i="1"/>
  <c r="I194" i="1"/>
  <c r="M193" i="1"/>
  <c r="L193" i="1"/>
  <c r="K193" i="1"/>
  <c r="J193" i="1"/>
  <c r="I193" i="1"/>
  <c r="M192" i="1"/>
  <c r="L192" i="1"/>
  <c r="K192" i="1"/>
  <c r="J192" i="1"/>
  <c r="I192" i="1"/>
  <c r="M191" i="1"/>
  <c r="L191" i="1"/>
  <c r="K191" i="1"/>
  <c r="J191" i="1"/>
  <c r="I191" i="1"/>
  <c r="M190" i="1"/>
  <c r="L190" i="1"/>
  <c r="K190" i="1"/>
  <c r="J190" i="1"/>
  <c r="I190" i="1"/>
  <c r="M189" i="1"/>
  <c r="L189" i="1"/>
  <c r="K189" i="1"/>
  <c r="J189" i="1"/>
  <c r="I189" i="1"/>
  <c r="M188" i="1"/>
  <c r="L188" i="1"/>
  <c r="K188" i="1"/>
  <c r="J188" i="1"/>
  <c r="I188" i="1"/>
  <c r="M187" i="1"/>
  <c r="L187" i="1"/>
  <c r="K187" i="1"/>
  <c r="J187" i="1"/>
  <c r="I187" i="1"/>
  <c r="M186" i="1"/>
  <c r="L186" i="1"/>
  <c r="K186" i="1"/>
  <c r="J186" i="1"/>
  <c r="I186" i="1"/>
  <c r="M185" i="1"/>
  <c r="L185" i="1"/>
  <c r="K185" i="1"/>
  <c r="J185" i="1"/>
  <c r="I185" i="1"/>
  <c r="M184" i="1"/>
  <c r="L184" i="1"/>
  <c r="K184" i="1"/>
  <c r="J184" i="1"/>
  <c r="I184" i="1"/>
  <c r="M183" i="1"/>
  <c r="L183" i="1"/>
  <c r="K183" i="1"/>
  <c r="J183" i="1"/>
  <c r="I183" i="1"/>
  <c r="M182" i="1"/>
  <c r="L182" i="1"/>
  <c r="K182" i="1"/>
  <c r="J182" i="1"/>
  <c r="I182" i="1"/>
  <c r="M181" i="1"/>
  <c r="L181" i="1"/>
  <c r="K181" i="1"/>
  <c r="J181" i="1"/>
  <c r="I181" i="1"/>
  <c r="M180" i="1"/>
  <c r="L180" i="1"/>
  <c r="K180" i="1"/>
  <c r="J180" i="1"/>
  <c r="I180" i="1"/>
  <c r="M179" i="1"/>
  <c r="L179" i="1"/>
  <c r="K179" i="1"/>
  <c r="J179" i="1"/>
  <c r="I179" i="1"/>
  <c r="M178" i="1"/>
  <c r="L178" i="1"/>
  <c r="K178" i="1"/>
  <c r="J178" i="1"/>
  <c r="I178" i="1"/>
  <c r="M177" i="1"/>
  <c r="L177" i="1"/>
  <c r="K177" i="1"/>
  <c r="J177" i="1"/>
  <c r="I177" i="1"/>
  <c r="M176" i="1"/>
  <c r="L176" i="1"/>
  <c r="K176" i="1"/>
  <c r="J176" i="1"/>
  <c r="I176" i="1"/>
  <c r="M175" i="1"/>
  <c r="L175" i="1"/>
  <c r="K175" i="1"/>
  <c r="J175" i="1"/>
  <c r="I175" i="1"/>
  <c r="M174" i="1"/>
  <c r="L174" i="1"/>
  <c r="K174" i="1"/>
  <c r="J174" i="1"/>
  <c r="I174" i="1"/>
  <c r="M173" i="1"/>
  <c r="L173" i="1"/>
  <c r="K173" i="1"/>
  <c r="J173" i="1"/>
  <c r="I173" i="1"/>
  <c r="M172" i="1"/>
  <c r="L172" i="1"/>
  <c r="K172" i="1"/>
  <c r="J172" i="1"/>
  <c r="I172" i="1"/>
  <c r="M171" i="1"/>
  <c r="L171" i="1"/>
  <c r="K171" i="1"/>
  <c r="J171" i="1"/>
  <c r="I171" i="1"/>
  <c r="M170" i="1"/>
  <c r="L170" i="1"/>
  <c r="K170" i="1"/>
  <c r="J170" i="1"/>
  <c r="I170" i="1"/>
  <c r="M169" i="1"/>
  <c r="L169" i="1"/>
  <c r="K169" i="1"/>
  <c r="J169" i="1"/>
  <c r="I169" i="1"/>
  <c r="M168" i="1"/>
  <c r="L168" i="1"/>
  <c r="K168" i="1"/>
  <c r="J168" i="1"/>
  <c r="I168" i="1"/>
  <c r="M167" i="1"/>
  <c r="L167" i="1"/>
  <c r="K167" i="1"/>
  <c r="J167" i="1"/>
  <c r="I167" i="1"/>
  <c r="M166" i="1"/>
  <c r="L166" i="1"/>
  <c r="K166" i="1"/>
  <c r="J166" i="1"/>
  <c r="I166" i="1"/>
  <c r="M165" i="1"/>
  <c r="L165" i="1"/>
  <c r="K165" i="1"/>
  <c r="J165" i="1"/>
  <c r="I165" i="1"/>
  <c r="M164" i="1"/>
  <c r="L164" i="1"/>
  <c r="K164" i="1"/>
  <c r="J164" i="1"/>
  <c r="I164" i="1"/>
  <c r="M163" i="1"/>
  <c r="L163" i="1"/>
  <c r="K163" i="1"/>
  <c r="J163" i="1"/>
  <c r="I163" i="1"/>
  <c r="M162" i="1"/>
  <c r="L162" i="1"/>
  <c r="K162" i="1"/>
  <c r="J162" i="1"/>
  <c r="I162" i="1"/>
  <c r="M161" i="1"/>
  <c r="L161" i="1"/>
  <c r="K161" i="1"/>
  <c r="J161" i="1"/>
  <c r="I161" i="1"/>
  <c r="M160" i="1"/>
  <c r="L160" i="1"/>
  <c r="K160" i="1"/>
  <c r="J160" i="1"/>
  <c r="I160" i="1"/>
  <c r="M159" i="1"/>
  <c r="L159" i="1"/>
  <c r="K159" i="1"/>
  <c r="J159" i="1"/>
  <c r="I159" i="1"/>
  <c r="M158" i="1"/>
  <c r="L158" i="1"/>
  <c r="K158" i="1"/>
  <c r="J158" i="1"/>
  <c r="I158" i="1"/>
  <c r="M157" i="1"/>
  <c r="L157" i="1"/>
  <c r="K157" i="1"/>
  <c r="J157" i="1"/>
  <c r="I157" i="1"/>
  <c r="M156" i="1"/>
  <c r="L156" i="1"/>
  <c r="K156" i="1"/>
  <c r="J156" i="1"/>
  <c r="I156" i="1"/>
  <c r="M155" i="1"/>
  <c r="L155" i="1"/>
  <c r="K155" i="1"/>
  <c r="J155" i="1"/>
  <c r="I155" i="1"/>
  <c r="M154" i="1"/>
  <c r="L154" i="1"/>
  <c r="K154" i="1"/>
  <c r="J154" i="1"/>
  <c r="I154" i="1"/>
  <c r="M153" i="1"/>
  <c r="L153" i="1"/>
  <c r="K153" i="1"/>
  <c r="J153" i="1"/>
  <c r="I153" i="1"/>
  <c r="M152" i="1"/>
  <c r="L152" i="1"/>
  <c r="K152" i="1"/>
  <c r="J152" i="1"/>
  <c r="I152" i="1"/>
  <c r="M151" i="1"/>
  <c r="L151" i="1"/>
  <c r="K151" i="1"/>
  <c r="J151" i="1"/>
  <c r="I151" i="1"/>
  <c r="M150" i="1"/>
  <c r="L150" i="1"/>
  <c r="K150" i="1"/>
  <c r="J150" i="1"/>
  <c r="I150" i="1"/>
  <c r="M149" i="1"/>
  <c r="L149" i="1"/>
  <c r="K149" i="1"/>
  <c r="J149" i="1"/>
  <c r="I149" i="1"/>
  <c r="M148" i="1"/>
  <c r="L148" i="1"/>
  <c r="K148" i="1"/>
  <c r="J148" i="1"/>
  <c r="I148" i="1"/>
  <c r="M147" i="1"/>
  <c r="L147" i="1"/>
  <c r="K147" i="1"/>
  <c r="J147" i="1"/>
  <c r="I147" i="1"/>
  <c r="M146" i="1"/>
  <c r="L146" i="1"/>
  <c r="K146" i="1"/>
  <c r="J146" i="1"/>
  <c r="I146" i="1"/>
  <c r="M145" i="1"/>
  <c r="L145" i="1"/>
  <c r="K145" i="1"/>
  <c r="J145" i="1"/>
  <c r="I145" i="1"/>
  <c r="M144" i="1"/>
  <c r="L144" i="1"/>
  <c r="K144" i="1"/>
  <c r="J144" i="1"/>
  <c r="I144" i="1"/>
  <c r="M143" i="1"/>
  <c r="L143" i="1"/>
  <c r="K143" i="1"/>
  <c r="J143" i="1"/>
  <c r="I143" i="1"/>
  <c r="M142" i="1"/>
  <c r="L142" i="1"/>
  <c r="K142" i="1"/>
  <c r="J142" i="1"/>
  <c r="I142" i="1"/>
  <c r="M141" i="1"/>
  <c r="L141" i="1"/>
  <c r="K141" i="1"/>
  <c r="J141" i="1"/>
  <c r="I141" i="1"/>
  <c r="M140" i="1"/>
  <c r="L140" i="1"/>
  <c r="K140" i="1"/>
  <c r="J140" i="1"/>
  <c r="I140" i="1"/>
  <c r="M139" i="1"/>
  <c r="L139" i="1"/>
  <c r="K139" i="1"/>
  <c r="J139" i="1"/>
  <c r="I139" i="1"/>
  <c r="M138" i="1"/>
  <c r="L138" i="1"/>
  <c r="K138" i="1"/>
  <c r="J138" i="1"/>
  <c r="I138" i="1"/>
  <c r="M137" i="1"/>
  <c r="L137" i="1"/>
  <c r="K137" i="1"/>
  <c r="J137" i="1"/>
  <c r="I137" i="1"/>
  <c r="M136" i="1"/>
  <c r="L136" i="1"/>
  <c r="K136" i="1"/>
  <c r="J136" i="1"/>
  <c r="I136" i="1"/>
  <c r="M135" i="1"/>
  <c r="L135" i="1"/>
  <c r="K135" i="1"/>
  <c r="J135" i="1"/>
  <c r="I135" i="1"/>
  <c r="M134" i="1"/>
  <c r="L134" i="1"/>
  <c r="K134" i="1"/>
  <c r="J134" i="1"/>
  <c r="I134" i="1"/>
  <c r="M133" i="1"/>
  <c r="L133" i="1"/>
  <c r="K133" i="1"/>
  <c r="J133" i="1"/>
  <c r="I133" i="1"/>
  <c r="M132" i="1"/>
  <c r="L132" i="1"/>
  <c r="K132" i="1"/>
  <c r="J132" i="1"/>
  <c r="I132" i="1"/>
  <c r="M131" i="1"/>
  <c r="L131" i="1"/>
  <c r="K131" i="1"/>
  <c r="J131" i="1"/>
  <c r="I131" i="1"/>
  <c r="M130" i="1"/>
  <c r="L130" i="1"/>
  <c r="K130" i="1"/>
  <c r="J130" i="1"/>
  <c r="I130" i="1"/>
  <c r="M129" i="1"/>
  <c r="L129" i="1"/>
  <c r="K129" i="1"/>
  <c r="J129" i="1"/>
  <c r="I129" i="1"/>
  <c r="M128" i="1"/>
  <c r="L128" i="1"/>
  <c r="K128" i="1"/>
  <c r="J128" i="1"/>
  <c r="I128" i="1"/>
  <c r="M127" i="1"/>
  <c r="L127" i="1"/>
  <c r="K127" i="1"/>
  <c r="J127" i="1"/>
  <c r="I127" i="1"/>
  <c r="M126" i="1"/>
  <c r="L126" i="1"/>
  <c r="K126" i="1"/>
  <c r="J126" i="1"/>
  <c r="I126" i="1"/>
  <c r="M125" i="1"/>
  <c r="L125" i="1"/>
  <c r="K125" i="1"/>
  <c r="J125" i="1"/>
  <c r="I125" i="1"/>
  <c r="M124" i="1"/>
  <c r="L124" i="1"/>
  <c r="K124" i="1"/>
  <c r="J124" i="1"/>
  <c r="I124" i="1"/>
  <c r="M123" i="1"/>
  <c r="L123" i="1"/>
  <c r="K123" i="1"/>
  <c r="J123" i="1"/>
  <c r="I123" i="1"/>
  <c r="M122" i="1"/>
  <c r="L122" i="1"/>
  <c r="K122" i="1"/>
  <c r="J122" i="1"/>
  <c r="I122" i="1"/>
  <c r="M121" i="1"/>
  <c r="L121" i="1"/>
  <c r="K121" i="1"/>
  <c r="J121" i="1"/>
  <c r="I121" i="1"/>
  <c r="M120" i="1"/>
  <c r="L120" i="1"/>
  <c r="K120" i="1"/>
  <c r="J120" i="1"/>
  <c r="I120" i="1"/>
  <c r="M119" i="1"/>
  <c r="L119" i="1"/>
  <c r="K119" i="1"/>
  <c r="J119" i="1"/>
  <c r="I119" i="1"/>
  <c r="M118" i="1"/>
  <c r="L118" i="1"/>
  <c r="K118" i="1"/>
  <c r="J118" i="1"/>
  <c r="I118" i="1"/>
  <c r="M117" i="1"/>
  <c r="L117" i="1"/>
  <c r="K117" i="1"/>
  <c r="J117" i="1"/>
  <c r="I117" i="1"/>
  <c r="M116" i="1"/>
  <c r="L116" i="1"/>
  <c r="K116" i="1"/>
  <c r="J116" i="1"/>
  <c r="I116" i="1"/>
  <c r="M115" i="1"/>
  <c r="L115" i="1"/>
  <c r="K115" i="1"/>
  <c r="J115" i="1"/>
  <c r="I115" i="1"/>
  <c r="M114" i="1"/>
  <c r="L114" i="1"/>
  <c r="K114" i="1"/>
  <c r="J114" i="1"/>
  <c r="I114" i="1"/>
  <c r="M113" i="1"/>
  <c r="L113" i="1"/>
  <c r="K113" i="1"/>
  <c r="J113" i="1"/>
  <c r="I113" i="1"/>
  <c r="M112" i="1"/>
  <c r="L112" i="1"/>
  <c r="K112" i="1"/>
  <c r="J112" i="1"/>
  <c r="I112" i="1"/>
  <c r="M111" i="1"/>
  <c r="L111" i="1"/>
  <c r="K111" i="1"/>
  <c r="J111" i="1"/>
  <c r="I111" i="1"/>
  <c r="M110" i="1"/>
  <c r="L110" i="1"/>
  <c r="K110" i="1"/>
  <c r="J110" i="1"/>
  <c r="I110" i="1"/>
  <c r="M109" i="1"/>
  <c r="L109" i="1"/>
  <c r="K109" i="1"/>
  <c r="J109" i="1"/>
  <c r="I109" i="1"/>
  <c r="M108" i="1"/>
  <c r="L108" i="1"/>
  <c r="K108" i="1"/>
  <c r="J108" i="1"/>
  <c r="I108" i="1"/>
  <c r="M107" i="1"/>
  <c r="L107" i="1"/>
  <c r="K107" i="1"/>
  <c r="J107" i="1"/>
  <c r="I107" i="1"/>
  <c r="M106" i="1"/>
  <c r="L106" i="1"/>
  <c r="K106" i="1"/>
  <c r="J106" i="1"/>
  <c r="I106" i="1"/>
  <c r="M105" i="1"/>
  <c r="L105" i="1"/>
  <c r="K105" i="1"/>
  <c r="J105" i="1"/>
  <c r="I105" i="1"/>
  <c r="M104" i="1"/>
  <c r="L104" i="1"/>
  <c r="K104" i="1"/>
  <c r="J104" i="1"/>
  <c r="I104" i="1"/>
  <c r="M103" i="1"/>
  <c r="L103" i="1"/>
  <c r="K103" i="1"/>
  <c r="J103" i="1"/>
  <c r="I103" i="1"/>
  <c r="M102" i="1"/>
  <c r="L102" i="1"/>
  <c r="K102" i="1"/>
  <c r="J102" i="1"/>
  <c r="I102" i="1"/>
  <c r="M101" i="1"/>
  <c r="L101" i="1"/>
  <c r="K101" i="1"/>
  <c r="J101" i="1"/>
  <c r="I101" i="1"/>
  <c r="M100" i="1"/>
  <c r="L100" i="1"/>
  <c r="K100" i="1"/>
  <c r="J100" i="1"/>
  <c r="I100" i="1"/>
  <c r="M99" i="1"/>
  <c r="L99" i="1"/>
  <c r="K99" i="1"/>
  <c r="J99" i="1"/>
  <c r="I99" i="1"/>
  <c r="M98" i="1"/>
  <c r="L98" i="1"/>
  <c r="K98" i="1"/>
  <c r="J98" i="1"/>
  <c r="I98" i="1"/>
  <c r="M97" i="1"/>
  <c r="L97" i="1"/>
  <c r="K97" i="1"/>
  <c r="J97" i="1"/>
  <c r="I97" i="1"/>
  <c r="M96" i="1"/>
  <c r="L96" i="1"/>
  <c r="K96" i="1"/>
  <c r="J96" i="1"/>
  <c r="I96" i="1"/>
  <c r="M95" i="1"/>
  <c r="L95" i="1"/>
  <c r="K95" i="1"/>
  <c r="J95" i="1"/>
  <c r="I95" i="1"/>
  <c r="M94" i="1"/>
  <c r="L94" i="1"/>
  <c r="K94" i="1"/>
  <c r="J94" i="1"/>
  <c r="I94" i="1"/>
  <c r="M93" i="1"/>
  <c r="L93" i="1"/>
  <c r="K93" i="1"/>
  <c r="J93" i="1"/>
  <c r="I93" i="1"/>
  <c r="M92" i="1"/>
  <c r="L92" i="1"/>
  <c r="K92" i="1"/>
  <c r="J92" i="1"/>
  <c r="I92" i="1"/>
  <c r="M91" i="1"/>
  <c r="L91" i="1"/>
  <c r="K91" i="1"/>
  <c r="J91" i="1"/>
  <c r="I91" i="1"/>
  <c r="M90" i="1"/>
  <c r="L90" i="1"/>
  <c r="K90" i="1"/>
  <c r="J90" i="1"/>
  <c r="I90" i="1"/>
  <c r="M89" i="1"/>
  <c r="L89" i="1"/>
  <c r="K89" i="1"/>
  <c r="J89" i="1"/>
  <c r="I89" i="1"/>
  <c r="M88" i="1"/>
  <c r="L88" i="1"/>
  <c r="K88" i="1"/>
  <c r="J88" i="1"/>
  <c r="I88" i="1"/>
  <c r="M87" i="1"/>
  <c r="L87" i="1"/>
  <c r="K87" i="1"/>
  <c r="J87" i="1"/>
  <c r="I87" i="1"/>
  <c r="M86" i="1"/>
  <c r="L86" i="1"/>
  <c r="K86" i="1"/>
  <c r="J86" i="1"/>
  <c r="I86" i="1"/>
  <c r="M85" i="1"/>
  <c r="L85" i="1"/>
  <c r="K85" i="1"/>
  <c r="J85" i="1"/>
  <c r="I85" i="1"/>
  <c r="M84" i="1"/>
  <c r="L84" i="1"/>
  <c r="K84" i="1"/>
  <c r="J84" i="1"/>
  <c r="I84" i="1"/>
  <c r="M83" i="1"/>
  <c r="L83" i="1"/>
  <c r="K83" i="1"/>
  <c r="J83" i="1"/>
  <c r="I83" i="1"/>
  <c r="M82" i="1"/>
  <c r="L82" i="1"/>
  <c r="K82" i="1"/>
  <c r="J82" i="1"/>
  <c r="I82" i="1"/>
  <c r="M81" i="1"/>
  <c r="L81" i="1"/>
  <c r="K81" i="1"/>
  <c r="J81" i="1"/>
  <c r="I81" i="1"/>
  <c r="M80" i="1"/>
  <c r="L80" i="1"/>
  <c r="K80" i="1"/>
  <c r="J80" i="1"/>
  <c r="I80" i="1"/>
  <c r="M79" i="1"/>
  <c r="L79" i="1"/>
  <c r="K79" i="1"/>
  <c r="J79" i="1"/>
  <c r="I79" i="1"/>
  <c r="M78" i="1"/>
  <c r="L78" i="1"/>
  <c r="K78" i="1"/>
  <c r="J78" i="1"/>
  <c r="I78" i="1"/>
  <c r="M77" i="1"/>
  <c r="L77" i="1"/>
  <c r="K77" i="1"/>
  <c r="J77" i="1"/>
  <c r="I77" i="1"/>
  <c r="M76" i="1"/>
  <c r="L76" i="1"/>
  <c r="K76" i="1"/>
  <c r="J76" i="1"/>
  <c r="I76" i="1"/>
  <c r="M75" i="1"/>
  <c r="L75" i="1"/>
  <c r="K75" i="1"/>
  <c r="J75" i="1"/>
  <c r="I75" i="1"/>
  <c r="M74" i="1"/>
  <c r="L74" i="1"/>
  <c r="K74" i="1"/>
  <c r="J74" i="1"/>
  <c r="I74" i="1"/>
  <c r="M73" i="1"/>
  <c r="L73" i="1"/>
  <c r="K73" i="1"/>
  <c r="J73" i="1"/>
  <c r="I73" i="1"/>
  <c r="M72" i="1"/>
  <c r="L72" i="1"/>
  <c r="K72" i="1"/>
  <c r="J72" i="1"/>
  <c r="I72" i="1"/>
  <c r="M71" i="1"/>
  <c r="L71" i="1"/>
  <c r="K71" i="1"/>
  <c r="J71" i="1"/>
  <c r="I71" i="1"/>
  <c r="M70" i="1"/>
  <c r="L70" i="1"/>
  <c r="K70" i="1"/>
  <c r="J70" i="1"/>
  <c r="I70" i="1"/>
  <c r="M69" i="1"/>
  <c r="L69" i="1"/>
  <c r="K69" i="1"/>
  <c r="J69" i="1"/>
  <c r="I69" i="1"/>
  <c r="M68" i="1"/>
  <c r="L68" i="1"/>
  <c r="K68" i="1"/>
  <c r="J68" i="1"/>
  <c r="I68" i="1"/>
  <c r="M67" i="1"/>
  <c r="L67" i="1"/>
  <c r="K67" i="1"/>
  <c r="J67" i="1"/>
  <c r="I67" i="1"/>
  <c r="M66" i="1"/>
  <c r="L66" i="1"/>
  <c r="K66" i="1"/>
  <c r="J66" i="1"/>
  <c r="I66" i="1"/>
  <c r="M65" i="1"/>
  <c r="L65" i="1"/>
  <c r="K65" i="1"/>
  <c r="J65" i="1"/>
  <c r="I65" i="1"/>
  <c r="M64" i="1"/>
  <c r="L64" i="1"/>
  <c r="K64" i="1"/>
  <c r="J64" i="1"/>
  <c r="I64" i="1"/>
  <c r="M63" i="1"/>
  <c r="L63" i="1"/>
  <c r="K63" i="1"/>
  <c r="J63" i="1"/>
  <c r="I63" i="1"/>
  <c r="M62" i="1"/>
  <c r="L62" i="1"/>
  <c r="K62" i="1"/>
  <c r="J62" i="1"/>
  <c r="I62" i="1"/>
  <c r="M61" i="1"/>
  <c r="L61" i="1"/>
  <c r="K61" i="1"/>
  <c r="J61" i="1"/>
  <c r="I61" i="1"/>
  <c r="M60" i="1"/>
  <c r="L60" i="1"/>
  <c r="K60" i="1"/>
  <c r="J60" i="1"/>
  <c r="I60" i="1"/>
  <c r="M59" i="1"/>
  <c r="L59" i="1"/>
  <c r="K59" i="1"/>
  <c r="J59" i="1"/>
  <c r="I59" i="1"/>
  <c r="M58" i="1"/>
  <c r="L58" i="1"/>
  <c r="K58" i="1"/>
  <c r="J58" i="1"/>
  <c r="I58" i="1"/>
  <c r="M57" i="1"/>
  <c r="L57" i="1"/>
  <c r="K57" i="1"/>
  <c r="J57" i="1"/>
  <c r="I57" i="1"/>
  <c r="M56" i="1"/>
  <c r="L56" i="1"/>
  <c r="K56" i="1"/>
  <c r="J56" i="1"/>
  <c r="I56" i="1"/>
  <c r="M55" i="1"/>
  <c r="L55" i="1"/>
  <c r="K55" i="1"/>
  <c r="J55" i="1"/>
  <c r="I55" i="1"/>
  <c r="M54" i="1"/>
  <c r="L54" i="1"/>
  <c r="K54" i="1"/>
  <c r="J54" i="1"/>
  <c r="I54" i="1"/>
  <c r="M53" i="1"/>
  <c r="L53" i="1"/>
  <c r="K53" i="1"/>
  <c r="J53" i="1"/>
  <c r="I53" i="1"/>
  <c r="M52" i="1"/>
  <c r="L52" i="1"/>
  <c r="K52" i="1"/>
  <c r="J52" i="1"/>
  <c r="I52" i="1"/>
  <c r="M51" i="1"/>
  <c r="L51" i="1"/>
  <c r="K51" i="1"/>
  <c r="J51" i="1"/>
  <c r="I51" i="1"/>
  <c r="M50" i="1"/>
  <c r="L50" i="1"/>
  <c r="K50" i="1"/>
  <c r="J50" i="1"/>
  <c r="I50" i="1"/>
  <c r="M49" i="1"/>
  <c r="L49" i="1"/>
  <c r="K49" i="1"/>
  <c r="J49" i="1"/>
  <c r="I49" i="1"/>
  <c r="M48" i="1"/>
  <c r="L48" i="1"/>
  <c r="K48" i="1"/>
  <c r="J48" i="1"/>
  <c r="I48" i="1"/>
  <c r="M47" i="1"/>
  <c r="L47" i="1"/>
  <c r="K47" i="1"/>
  <c r="J47" i="1"/>
  <c r="I47" i="1"/>
  <c r="M46" i="1"/>
  <c r="L46" i="1"/>
  <c r="K46" i="1"/>
  <c r="J46" i="1"/>
  <c r="I46" i="1"/>
  <c r="M45" i="1"/>
  <c r="L45" i="1"/>
  <c r="K45" i="1"/>
  <c r="J45" i="1"/>
  <c r="I45" i="1"/>
  <c r="M44" i="1"/>
  <c r="L44" i="1"/>
  <c r="K44" i="1"/>
  <c r="J44" i="1"/>
  <c r="I44" i="1"/>
  <c r="M43" i="1"/>
  <c r="L43" i="1"/>
  <c r="K43" i="1"/>
  <c r="J43" i="1"/>
  <c r="I43" i="1"/>
  <c r="M42" i="1"/>
  <c r="L42" i="1"/>
  <c r="K42" i="1"/>
  <c r="J42" i="1"/>
  <c r="I42" i="1"/>
  <c r="M41" i="1"/>
  <c r="L41" i="1"/>
  <c r="K41" i="1"/>
  <c r="J41" i="1"/>
  <c r="I41" i="1"/>
  <c r="M40" i="1"/>
  <c r="L40" i="1"/>
  <c r="K40" i="1"/>
  <c r="J40" i="1"/>
  <c r="I40" i="1"/>
  <c r="M39" i="1"/>
  <c r="L39" i="1"/>
  <c r="K39" i="1"/>
  <c r="J39" i="1"/>
  <c r="I39" i="1"/>
  <c r="M38" i="1"/>
  <c r="L38" i="1"/>
  <c r="K38" i="1"/>
  <c r="J38" i="1"/>
  <c r="I38" i="1"/>
  <c r="M37" i="1"/>
  <c r="L37" i="1"/>
  <c r="K37" i="1"/>
  <c r="J37" i="1"/>
  <c r="I37" i="1"/>
  <c r="M36" i="1"/>
  <c r="L36" i="1"/>
  <c r="K36" i="1"/>
  <c r="J36" i="1"/>
  <c r="I36" i="1"/>
  <c r="M35" i="1"/>
  <c r="L35" i="1"/>
  <c r="K35" i="1"/>
  <c r="J35" i="1"/>
  <c r="I35" i="1"/>
  <c r="M34" i="1"/>
  <c r="L34" i="1"/>
  <c r="K34" i="1"/>
  <c r="J34" i="1"/>
  <c r="I34" i="1"/>
  <c r="M33" i="1"/>
  <c r="L33" i="1"/>
  <c r="K33" i="1"/>
  <c r="J33" i="1"/>
  <c r="I33" i="1"/>
  <c r="M32" i="1"/>
  <c r="L32" i="1"/>
  <c r="K32" i="1"/>
  <c r="J32" i="1"/>
  <c r="I32" i="1"/>
  <c r="M31" i="1"/>
  <c r="L31" i="1"/>
  <c r="K31" i="1"/>
  <c r="J31" i="1"/>
  <c r="I31" i="1"/>
  <c r="M30" i="1"/>
  <c r="L30" i="1"/>
  <c r="K30" i="1"/>
  <c r="J30" i="1"/>
  <c r="I30" i="1"/>
  <c r="M29" i="1"/>
  <c r="L29" i="1"/>
  <c r="K29" i="1"/>
  <c r="J29" i="1"/>
  <c r="I29" i="1"/>
  <c r="M28" i="1"/>
  <c r="L28" i="1"/>
  <c r="K28" i="1"/>
  <c r="J28" i="1"/>
  <c r="I28" i="1"/>
  <c r="M27" i="1"/>
  <c r="L27" i="1"/>
  <c r="K27" i="1"/>
  <c r="J27" i="1"/>
  <c r="I27" i="1"/>
  <c r="M26" i="1"/>
  <c r="L26" i="1"/>
  <c r="K26" i="1"/>
  <c r="J26" i="1"/>
  <c r="I26" i="1"/>
  <c r="M25" i="1"/>
  <c r="L25" i="1"/>
  <c r="K25" i="1"/>
  <c r="J25" i="1"/>
  <c r="I25" i="1"/>
  <c r="M24" i="1"/>
  <c r="L24" i="1"/>
  <c r="K24" i="1"/>
  <c r="J24" i="1"/>
  <c r="I24" i="1"/>
  <c r="M23" i="1"/>
  <c r="L23" i="1"/>
  <c r="K23" i="1"/>
  <c r="J23" i="1"/>
  <c r="I23" i="1"/>
  <c r="M22" i="1"/>
  <c r="L22" i="1"/>
  <c r="K22" i="1"/>
  <c r="J22" i="1"/>
  <c r="I22" i="1"/>
  <c r="M21" i="1"/>
  <c r="L21" i="1"/>
  <c r="K21" i="1"/>
  <c r="J21" i="1"/>
  <c r="I21" i="1"/>
  <c r="M20" i="1"/>
  <c r="L20" i="1"/>
  <c r="K20" i="1"/>
  <c r="J20" i="1"/>
  <c r="I20" i="1"/>
  <c r="M19" i="1"/>
  <c r="L19" i="1"/>
  <c r="K19" i="1"/>
  <c r="J19" i="1"/>
  <c r="I19" i="1"/>
  <c r="M18" i="1"/>
  <c r="L18" i="1"/>
  <c r="K18" i="1"/>
  <c r="J18" i="1"/>
  <c r="I18" i="1"/>
  <c r="L17" i="1"/>
  <c r="K17" i="1"/>
  <c r="I17" i="1"/>
  <c r="J17" i="1" s="1"/>
  <c r="F8" i="2" s="1"/>
  <c r="L16" i="1"/>
  <c r="J10" i="2" s="1"/>
  <c r="K16" i="1"/>
  <c r="I10" i="2" s="1"/>
  <c r="K10" i="2" s="1"/>
  <c r="I16" i="1"/>
  <c r="J16" i="1" s="1"/>
  <c r="L15" i="1"/>
  <c r="J12" i="2" s="1"/>
  <c r="K15" i="1"/>
  <c r="I12" i="2" s="1"/>
  <c r="K12" i="2" s="1"/>
  <c r="I15" i="1"/>
  <c r="J15" i="1" s="1"/>
  <c r="L14" i="1"/>
  <c r="J7" i="2" s="1"/>
  <c r="K14" i="1"/>
  <c r="I7" i="2" s="1"/>
  <c r="K7" i="2" s="1"/>
  <c r="I14" i="1"/>
  <c r="J14" i="1" s="1"/>
  <c r="L13" i="1"/>
  <c r="J11" i="2" s="1"/>
  <c r="K13" i="1"/>
  <c r="I11" i="2" s="1"/>
  <c r="K11" i="2" s="1"/>
  <c r="I13" i="1"/>
  <c r="J13" i="1" s="1"/>
  <c r="L12" i="1"/>
  <c r="J6" i="2" s="1"/>
  <c r="K12" i="1"/>
  <c r="I6" i="2" s="1"/>
  <c r="K6" i="2" s="1"/>
  <c r="I12" i="1"/>
  <c r="J12" i="1" s="1"/>
  <c r="L11" i="1"/>
  <c r="J14" i="2" s="1"/>
  <c r="K11" i="1"/>
  <c r="I14" i="2" s="1"/>
  <c r="K14" i="2" s="1"/>
  <c r="I11" i="1"/>
  <c r="J11" i="1" s="1"/>
  <c r="J5" i="1" s="1"/>
  <c r="L10" i="1"/>
  <c r="J5" i="2" s="1"/>
  <c r="K10" i="1"/>
  <c r="I10" i="1"/>
  <c r="J10" i="1" s="1"/>
  <c r="I5" i="1" s="1"/>
  <c r="L5" i="1"/>
  <c r="K5" i="1"/>
  <c r="F5" i="1"/>
  <c r="E5" i="1"/>
  <c r="G5" i="1" s="1"/>
  <c r="H5" i="1" s="1"/>
  <c r="I5" i="2" l="1"/>
  <c r="K5" i="2" s="1"/>
  <c r="M10" i="1"/>
  <c r="M17" i="1"/>
  <c r="M16" i="1"/>
  <c r="M15" i="1"/>
  <c r="M14" i="1"/>
  <c r="M13" i="1"/>
  <c r="M12" i="1"/>
  <c r="M11" i="1"/>
  <c r="F11" i="2"/>
  <c r="C11" i="2"/>
  <c r="B11" i="2"/>
  <c r="B16" i="2"/>
  <c r="C16" i="2"/>
  <c r="F16" i="2"/>
  <c r="F15" i="2"/>
  <c r="B15" i="2"/>
  <c r="C15" i="2"/>
  <c r="C14" i="2"/>
  <c r="B14" i="2"/>
  <c r="F14" i="2"/>
  <c r="C13" i="2"/>
  <c r="F13" i="2"/>
  <c r="B13" i="2"/>
  <c r="F12" i="2"/>
  <c r="C12" i="2"/>
  <c r="B12" i="2"/>
  <c r="D12" i="2" s="1"/>
  <c r="C10" i="2"/>
  <c r="B10" i="2"/>
  <c r="D10" i="2" s="1"/>
  <c r="F10" i="2"/>
  <c r="C9" i="2"/>
  <c r="F9" i="2"/>
  <c r="B9" i="2"/>
  <c r="C8" i="2"/>
  <c r="B8" i="2"/>
  <c r="B7" i="2"/>
  <c r="F7" i="2"/>
  <c r="C7" i="2"/>
  <c r="F6" i="2"/>
  <c r="C6" i="2"/>
  <c r="B6" i="2"/>
  <c r="D6" i="2" s="1"/>
  <c r="B5" i="2"/>
  <c r="C5" i="2"/>
  <c r="F5" i="2"/>
  <c r="D14" i="2" l="1"/>
  <c r="D7" i="2"/>
  <c r="D13" i="2"/>
  <c r="D15" i="2"/>
  <c r="D11" i="2"/>
  <c r="D9" i="2"/>
  <c r="F17" i="2"/>
  <c r="D5" i="2"/>
  <c r="B17" i="2"/>
  <c r="D16" i="2"/>
  <c r="D8" i="2"/>
  <c r="C17" i="2"/>
  <c r="E6" i="2" l="1"/>
  <c r="E11" i="2"/>
  <c r="E16" i="2"/>
  <c r="E14" i="2"/>
  <c r="E15" i="2"/>
  <c r="E7" i="2"/>
  <c r="E5" i="2"/>
  <c r="E13" i="2"/>
  <c r="E10" i="2"/>
  <c r="D17" i="2"/>
  <c r="E17" i="2" s="1"/>
  <c r="E9" i="2"/>
  <c r="E12" i="2"/>
  <c r="E8" i="2"/>
</calcChain>
</file>

<file path=xl/sharedStrings.xml><?xml version="1.0" encoding="utf-8"?>
<sst xmlns="http://schemas.openxmlformats.org/spreadsheetml/2006/main" count="123" uniqueCount="76">
  <si>
    <t>Einnahmen- und Ausgaben-Vorlage für Vereine</t>
  </si>
  <si>
    <t>Verein</t>
  </si>
  <si>
    <t>Musterverein e.V.</t>
  </si>
  <si>
    <t>Einnahmen</t>
  </si>
  <si>
    <t>Ausgaben</t>
  </si>
  <si>
    <t>Ergebnis</t>
  </si>
  <si>
    <t>Endbestand</t>
  </si>
  <si>
    <t>MwSt. eingenommen</t>
  </si>
  <si>
    <t>MwSt. bezahlt</t>
  </si>
  <si>
    <t>Belege</t>
  </si>
  <si>
    <t>Offene Prüfung</t>
  </si>
  <si>
    <t>Jahr</t>
  </si>
  <si>
    <t>Anfangsbestand</t>
  </si>
  <si>
    <t>Hinweis</t>
  </si>
  <si>
    <t>Nur die hellen Eingabezellen bearbeiten; Netto, MwSt. und Saldo werden berechnet.</t>
  </si>
  <si>
    <t>Datum</t>
  </si>
  <si>
    <t>Beleg-Nr.</t>
  </si>
  <si>
    <t>Art</t>
  </si>
  <si>
    <t>Kategorie</t>
  </si>
  <si>
    <t>Beschreibung</t>
  </si>
  <si>
    <t>Zahlungsweg</t>
  </si>
  <si>
    <t>MwSt.-Satz</t>
  </si>
  <si>
    <t>Betrag brutto</t>
  </si>
  <si>
    <t>Betrag netto</t>
  </si>
  <si>
    <t>MwSt.-Betrag</t>
  </si>
  <si>
    <t>Einnahmen brutto</t>
  </si>
  <si>
    <t>Ausgaben brutto</t>
  </si>
  <si>
    <t>Saldo</t>
  </si>
  <si>
    <t>Notiz</t>
  </si>
  <si>
    <t>2026-001</t>
  </si>
  <si>
    <t>Einnahme</t>
  </si>
  <si>
    <t>Mitgliedsbeiträge</t>
  </si>
  <si>
    <t>Jahresbeitrag Familie Müller</t>
  </si>
  <si>
    <t>Bank</t>
  </si>
  <si>
    <t>2026-002</t>
  </si>
  <si>
    <t>Ausgabe</t>
  </si>
  <si>
    <t>Gebühren</t>
  </si>
  <si>
    <t>Kontoführungsgebühr Januar</t>
  </si>
  <si>
    <t>2026-003</t>
  </si>
  <si>
    <t>Spenden</t>
  </si>
  <si>
    <t>Spende regionaler Sponsor</t>
  </si>
  <si>
    <t>2026-004</t>
  </si>
  <si>
    <t>Einkauf</t>
  </si>
  <si>
    <t>Getränke für Vereinsabend</t>
  </si>
  <si>
    <t>Bar</t>
  </si>
  <si>
    <t>2026-005</t>
  </si>
  <si>
    <t>Veranstaltungen</t>
  </si>
  <si>
    <t>Eintritt Frühlingsfest</t>
  </si>
  <si>
    <t>2026-006</t>
  </si>
  <si>
    <t>Ausstattung</t>
  </si>
  <si>
    <t>Kabel und Mehrfachsteckdosen</t>
  </si>
  <si>
    <t>Karte</t>
  </si>
  <si>
    <t>2026-007</t>
  </si>
  <si>
    <t>Miete/Raum</t>
  </si>
  <si>
    <t>Raummiete Mitgliederversammlung</t>
  </si>
  <si>
    <t>2026-008</t>
  </si>
  <si>
    <t>Verkauf</t>
  </si>
  <si>
    <t>T-Shirt-Verkauf Vereinslauf</t>
  </si>
  <si>
    <t>PayPal</t>
  </si>
  <si>
    <t>Auswertung</t>
  </si>
  <si>
    <t>Monatliche Übersicht auf Basis des Kassenbuchs</t>
  </si>
  <si>
    <t>Monat</t>
  </si>
  <si>
    <t>MwSt.-Saldo</t>
  </si>
  <si>
    <t>Zuschüsse</t>
  </si>
  <si>
    <t>Fahrtkosten</t>
  </si>
  <si>
    <t>Sonstiges</t>
  </si>
  <si>
    <t>Gesamt</t>
  </si>
  <si>
    <t>So nutzt du die Vorlage</t>
  </si>
  <si>
    <t>1.</t>
  </si>
  <si>
    <t>Trage im Kassenbuch pro Beleg genau eine Zeile ein.</t>
  </si>
  <si>
    <t>2.</t>
  </si>
  <si>
    <t>Wähle Art, Kategorie, Zahlungsweg und MwSt.-Satz über die Dropdowns.</t>
  </si>
  <si>
    <t>3.</t>
  </si>
  <si>
    <t>Fülle nur Datum, Beleg-Nr., Beschreibung und Bruttobetrag aus; die grünen Spalten berechnen sich automatisch.</t>
  </si>
  <si>
    <t>4.</t>
  </si>
  <si>
    <t>Die Auswertung aktualisiert Einnahmen, Ausgaben, Saldo und Kategorien automatisch.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</si>
</sst>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\€"/>
    <numFmt numFmtId="166" formatCode="mmm"/>
    <numFmt numFmtId="167" formatCode="yyyy\-mm\-dd"/>
  </numFmts>
  <fonts count="9" x14ac:knownFonts="1">
    <font>
      <sz val="11"/>
      <name val="Carlito"/>
    </font>
    <font>
      <b/>
      <sz val="10"/>
      <color rgb="FF0F2D3A"/>
      <name val="Aptos"/>
      <family val="2"/>
    </font>
    <font>
      <sz val="10"/>
      <name val="Aptos"/>
      <family val="2"/>
    </font>
    <font>
      <i/>
      <sz val="10"/>
      <color rgb="FF4B5563"/>
      <name val="Aptos"/>
      <family val="2"/>
    </font>
    <font>
      <b/>
      <sz val="10"/>
      <name val="Aptos"/>
      <family val="2"/>
    </font>
    <font>
      <b/>
      <sz val="10"/>
      <color rgb="FFFFFFFF"/>
      <name val="Aptos"/>
      <family val="2"/>
    </font>
    <font>
      <b/>
      <sz val="22"/>
      <color rgb="FF0F2D3A"/>
      <name val="Aptos Display"/>
      <family val="2"/>
    </font>
    <font>
      <b/>
      <sz val="20"/>
      <color rgb="FF0F2D3A"/>
      <name val="Aptos Display"/>
      <family val="2"/>
    </font>
    <font>
      <sz val="11"/>
      <name val="Carlito"/>
      <family val="2"/>
    </font>
  </fonts>
  <fills count="11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E8F1F5"/>
      </patternFill>
    </fill>
    <fill>
      <patternFill patternType="solid">
        <fgColor rgb="FFF8FBFC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E8F7F0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29">
    <xf numFmtId="0" fontId="0" fillId="0" borderId="0" xfId="0"/>
    <xf numFmtId="0" fontId="2" fillId="0" borderId="0" xfId="1" applyFont="1"/>
    <xf numFmtId="0" fontId="3" fillId="0" borderId="0" xfId="1" applyFont="1"/>
    <xf numFmtId="0" fontId="4" fillId="3" borderId="0" xfId="1" applyFont="1" applyFill="1"/>
    <xf numFmtId="0" fontId="5" fillId="5" borderId="0" xfId="1" applyFont="1" applyFill="1" applyAlignment="1">
      <alignment horizontal="center"/>
    </xf>
    <xf numFmtId="164" fontId="4" fillId="6" borderId="0" xfId="1" applyNumberFormat="1" applyFont="1" applyFill="1" applyAlignment="1">
      <alignment horizontal="center"/>
    </xf>
    <xf numFmtId="1" fontId="4" fillId="6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 vertical="center" wrapText="1"/>
    </xf>
    <xf numFmtId="0" fontId="2" fillId="8" borderId="0" xfId="1" applyFont="1" applyFill="1" applyAlignment="1">
      <alignment vertical="center" wrapText="1"/>
    </xf>
    <xf numFmtId="9" fontId="2" fillId="8" borderId="0" xfId="1" applyNumberFormat="1" applyFont="1" applyFill="1" applyAlignment="1">
      <alignment vertical="center" wrapText="1"/>
    </xf>
    <xf numFmtId="164" fontId="2" fillId="8" borderId="0" xfId="1" applyNumberFormat="1" applyFont="1" applyFill="1" applyAlignment="1">
      <alignment vertical="center" wrapText="1"/>
    </xf>
    <xf numFmtId="164" fontId="2" fillId="9" borderId="0" xfId="1" applyNumberFormat="1" applyFont="1" applyFill="1" applyAlignment="1">
      <alignment vertical="center" wrapText="1"/>
    </xf>
    <xf numFmtId="0" fontId="1" fillId="0" borderId="0" xfId="1" applyFont="1"/>
    <xf numFmtId="0" fontId="5" fillId="2" borderId="0" xfId="1" applyFont="1" applyFill="1" applyAlignment="1">
      <alignment horizontal="center"/>
    </xf>
    <xf numFmtId="166" fontId="2" fillId="7" borderId="0" xfId="1" applyNumberFormat="1" applyFont="1" applyFill="1"/>
    <xf numFmtId="164" fontId="2" fillId="7" borderId="0" xfId="1" applyNumberFormat="1" applyFont="1" applyFill="1"/>
    <xf numFmtId="0" fontId="2" fillId="7" borderId="0" xfId="1" applyFont="1" applyFill="1"/>
    <xf numFmtId="164" fontId="4" fillId="3" borderId="0" xfId="1" applyNumberFormat="1" applyFont="1" applyFill="1"/>
    <xf numFmtId="0" fontId="4" fillId="0" borderId="0" xfId="1" applyFont="1" applyAlignment="1">
      <alignment horizontal="center"/>
    </xf>
    <xf numFmtId="0" fontId="2" fillId="0" borderId="0" xfId="1" applyFont="1" applyAlignment="1">
      <alignment wrapText="1"/>
    </xf>
    <xf numFmtId="0" fontId="5" fillId="2" borderId="0" xfId="1" applyFont="1" applyFill="1"/>
    <xf numFmtId="9" fontId="2" fillId="0" borderId="0" xfId="1" applyNumberFormat="1" applyFont="1"/>
    <xf numFmtId="167" fontId="2" fillId="8" borderId="0" xfId="1" applyNumberFormat="1" applyFont="1" applyFill="1" applyAlignment="1">
      <alignment vertical="center" wrapText="1"/>
    </xf>
    <xf numFmtId="0" fontId="2" fillId="0" borderId="0" xfId="1" applyFont="1"/>
    <xf numFmtId="0" fontId="7" fillId="0" borderId="0" xfId="1" applyFont="1"/>
    <xf numFmtId="0" fontId="6" fillId="10" borderId="0" xfId="1" applyFont="1" applyFill="1" applyAlignment="1">
      <alignment horizontal="left" vertical="center"/>
    </xf>
    <xf numFmtId="0" fontId="2" fillId="4" borderId="0" xfId="1" applyFont="1" applyFill="1" applyAlignment="1">
      <alignment horizontal="left"/>
    </xf>
    <xf numFmtId="164" fontId="2" fillId="4" borderId="0" xfId="1" applyNumberFormat="1" applyFont="1" applyFill="1" applyAlignment="1">
      <alignment horizontal="left"/>
    </xf>
    <xf numFmtId="0" fontId="2" fillId="4" borderId="0" xfId="1" applyFont="1" applyFill="1" applyAlignment="1">
      <alignment horizontal="left" wrapText="1"/>
    </xf>
  </cellXfs>
  <cellStyles count="2">
    <cellStyle name="Normal" xfId="1" xr:uid="{00000000-0005-0000-0000-000000000000}"/>
    <cellStyle name="Standard" xfId="0" builtinId="0"/>
  </cellStyles>
  <dxfs count="3"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B91C1C"/>
      </font>
      <fill>
        <patternFill patternType="solid">
          <bgColor rgb="FFFEE2E2"/>
        </patternFill>
      </fill>
    </dxf>
    <dxf>
      <font>
        <b/>
        <color rgb="FF047857"/>
      </font>
      <fill>
        <patternFill patternType="solid">
          <bgColor rgb="FFDCF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Einnahmen</c:v>
          </c:tx>
          <c:invertIfNegative val="1"/>
          <c:cat>
            <c:numRef>
              <c:f>Auswertung!$A$5:$A$16</c:f>
              <c:numCache>
                <c:formatCode>mmm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Auswertung!$B$5:$B$16</c:f>
              <c:numCache>
                <c:formatCode>#,##0.00\ \€</c:formatCode>
                <c:ptCount val="12"/>
                <c:pt idx="0">
                  <c:v>120</c:v>
                </c:pt>
                <c:pt idx="1">
                  <c:v>200</c:v>
                </c:pt>
                <c:pt idx="2">
                  <c:v>315</c:v>
                </c:pt>
                <c:pt idx="3">
                  <c:v>156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2-43EC-A00B-22106B5B92F1}"/>
            </c:ext>
          </c:extLst>
        </c:ser>
        <c:ser>
          <c:idx val="1"/>
          <c:order val="1"/>
          <c:tx>
            <c:v>Ausgaben</c:v>
          </c:tx>
          <c:invertIfNegative val="1"/>
          <c:cat>
            <c:numRef>
              <c:f>Auswertung!$A$5:$A$16</c:f>
              <c:numCache>
                <c:formatCode>mmm</c:formatCode>
                <c:ptCount val="12"/>
                <c:pt idx="0">
                  <c:v>46023</c:v>
                </c:pt>
                <c:pt idx="1">
                  <c:v>46054</c:v>
                </c:pt>
                <c:pt idx="2">
                  <c:v>46082</c:v>
                </c:pt>
                <c:pt idx="3">
                  <c:v>46113</c:v>
                </c:pt>
                <c:pt idx="4">
                  <c:v>46143</c:v>
                </c:pt>
                <c:pt idx="5">
                  <c:v>46174</c:v>
                </c:pt>
                <c:pt idx="6">
                  <c:v>46204</c:v>
                </c:pt>
                <c:pt idx="7">
                  <c:v>46235</c:v>
                </c:pt>
                <c:pt idx="8">
                  <c:v>46266</c:v>
                </c:pt>
                <c:pt idx="9">
                  <c:v>46296</c:v>
                </c:pt>
                <c:pt idx="10">
                  <c:v>46327</c:v>
                </c:pt>
                <c:pt idx="11">
                  <c:v>46357</c:v>
                </c:pt>
              </c:numCache>
            </c:numRef>
          </c:cat>
          <c:val>
            <c:numRef>
              <c:f>Auswertung!$C$5:$C$16</c:f>
              <c:numCache>
                <c:formatCode>#,##0.00\ \€</c:formatCode>
                <c:ptCount val="12"/>
                <c:pt idx="0">
                  <c:v>9.9</c:v>
                </c:pt>
                <c:pt idx="1">
                  <c:v>43.5</c:v>
                </c:pt>
                <c:pt idx="2">
                  <c:v>58.4</c:v>
                </c:pt>
                <c:pt idx="3">
                  <c:v>80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92-43EC-A00B-22106B5B9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date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mmm" sourceLinked="1"/>
        <c:majorTickMark val="none"/>
        <c:minorTickMark val="none"/>
        <c:tickLblPos val="nextTo"/>
        <c:crossAx val="48672768"/>
        <c:crosses val="autoZero"/>
        <c:auto val="1"/>
        <c:lblOffset val="100"/>
        <c:baseTimeUnit val="months"/>
      </c:date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\€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Saldo</c:v>
          </c:tx>
          <c:invertIfNegative val="1"/>
          <c:cat>
            <c:strRef>
              <c:f>Auswertung!$H$5:$H$15</c:f>
              <c:strCache>
                <c:ptCount val="11"/>
                <c:pt idx="0">
                  <c:v>Mitgliedsbeiträge</c:v>
                </c:pt>
                <c:pt idx="1">
                  <c:v>Spenden</c:v>
                </c:pt>
                <c:pt idx="2">
                  <c:v>Veranstaltungen</c:v>
                </c:pt>
                <c:pt idx="3">
                  <c:v>Verkauf</c:v>
                </c:pt>
                <c:pt idx="4">
                  <c:v>Zuschüsse</c:v>
                </c:pt>
                <c:pt idx="5">
                  <c:v>Miete/Raum</c:v>
                </c:pt>
                <c:pt idx="6">
                  <c:v>Einkauf</c:v>
                </c:pt>
                <c:pt idx="7">
                  <c:v>Ausstattung</c:v>
                </c:pt>
                <c:pt idx="8">
                  <c:v>Fahrtkosten</c:v>
                </c:pt>
                <c:pt idx="9">
                  <c:v>Gebühren</c:v>
                </c:pt>
                <c:pt idx="10">
                  <c:v>Sonstiges</c:v>
                </c:pt>
              </c:strCache>
            </c:strRef>
          </c:cat>
          <c:val>
            <c:numRef>
              <c:f>Auswertung!$K$5:$K$15</c:f>
              <c:numCache>
                <c:formatCode>#,##0.00\ \€</c:formatCode>
                <c:ptCount val="11"/>
                <c:pt idx="0">
                  <c:v>120</c:v>
                </c:pt>
                <c:pt idx="1">
                  <c:v>200</c:v>
                </c:pt>
                <c:pt idx="2">
                  <c:v>315</c:v>
                </c:pt>
                <c:pt idx="3">
                  <c:v>156</c:v>
                </c:pt>
                <c:pt idx="4">
                  <c:v>0</c:v>
                </c:pt>
                <c:pt idx="5">
                  <c:v>-80</c:v>
                </c:pt>
                <c:pt idx="6">
                  <c:v>-43.5</c:v>
                </c:pt>
                <c:pt idx="7">
                  <c:v>-58.4</c:v>
                </c:pt>
                <c:pt idx="8">
                  <c:v>0</c:v>
                </c:pt>
                <c:pt idx="9">
                  <c:v>-9.9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37-4D25-AF59-ACEE7F286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\€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6</xdr:col>
      <xdr:colOff>0</xdr:colOff>
      <xdr:row>43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16</xdr:row>
      <xdr:rowOff>0</xdr:rowOff>
    </xdr:from>
    <xdr:to>
      <xdr:col>11</xdr:col>
      <xdr:colOff>0</xdr:colOff>
      <xdr:row>34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KassenbuchTabelle" displayName="KassenbuchTabelle" ref="A9:N209">
  <tableColumns count="14">
    <tableColumn id="1" xr3:uid="{00000000-0010-0000-0000-000001000000}" name="Datum"/>
    <tableColumn id="2" xr3:uid="{00000000-0010-0000-0000-000002000000}" name="Beleg-Nr."/>
    <tableColumn id="3" xr3:uid="{00000000-0010-0000-0000-000003000000}" name="Art"/>
    <tableColumn id="4" xr3:uid="{00000000-0010-0000-0000-000004000000}" name="Kategorie"/>
    <tableColumn id="5" xr3:uid="{00000000-0010-0000-0000-000005000000}" name="Beschreibung"/>
    <tableColumn id="6" xr3:uid="{00000000-0010-0000-0000-000006000000}" name="Zahlungsweg"/>
    <tableColumn id="7" xr3:uid="{00000000-0010-0000-0000-000007000000}" name="MwSt.-Satz"/>
    <tableColumn id="8" xr3:uid="{00000000-0010-0000-0000-000008000000}" name="Betrag brutto"/>
    <tableColumn id="9" xr3:uid="{00000000-0010-0000-0000-000009000000}" name="Betrag netto"/>
    <tableColumn id="10" xr3:uid="{00000000-0010-0000-0000-00000A000000}" name="MwSt.-Betrag"/>
    <tableColumn id="11" xr3:uid="{00000000-0010-0000-0000-00000B000000}" name="Einnahmen brutto"/>
    <tableColumn id="12" xr3:uid="{00000000-0010-0000-0000-00000C000000}" name="Ausgaben brutto"/>
    <tableColumn id="13" xr3:uid="{00000000-0010-0000-0000-00000D000000}" name="Saldo"/>
    <tableColumn id="14" xr3:uid="{00000000-0010-0000-0000-00000E000000}" name="Notiz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97"/>
  <sheetViews>
    <sheetView tabSelected="1" workbookViewId="0">
      <selection activeCell="E27" sqref="E27"/>
    </sheetView>
  </sheetViews>
  <sheetFormatPr baseColWidth="10" defaultColWidth="9" defaultRowHeight="15" x14ac:dyDescent="0.25"/>
  <cols>
    <col min="1" max="1" width="12" customWidth="1"/>
    <col min="2" max="2" width="13" customWidth="1"/>
    <col min="3" max="3" width="12" customWidth="1"/>
    <col min="4" max="4" width="20" customWidth="1"/>
    <col min="5" max="5" width="32" customWidth="1"/>
    <col min="6" max="6" width="12" customWidth="1"/>
    <col min="7" max="7" width="11" customWidth="1"/>
    <col min="8" max="11" width="15" customWidth="1"/>
    <col min="12" max="12" width="16" customWidth="1"/>
    <col min="13" max="13" width="14" customWidth="1"/>
    <col min="14" max="14" width="24" customWidth="1"/>
  </cols>
  <sheetData>
    <row r="1" spans="1:26" ht="28.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3" t="s">
        <v>1</v>
      </c>
      <c r="B4" s="26" t="s">
        <v>2</v>
      </c>
      <c r="C4" s="26"/>
      <c r="D4" s="1"/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3" t="s">
        <v>11</v>
      </c>
      <c r="B5" s="26">
        <v>2026</v>
      </c>
      <c r="C5" s="26"/>
      <c r="D5" s="1"/>
      <c r="E5" s="5">
        <f>SUM(K10:K209)</f>
        <v>791</v>
      </c>
      <c r="F5" s="5">
        <f>SUM(L10:L209)</f>
        <v>191.8</v>
      </c>
      <c r="G5" s="5">
        <f>E5-F5</f>
        <v>599.20000000000005</v>
      </c>
      <c r="H5" s="5">
        <f>B6+G5</f>
        <v>849.2</v>
      </c>
      <c r="I5" s="5">
        <f>SUMIFS(J10:J209,C10:C209,"Einnahme")</f>
        <v>75.2</v>
      </c>
      <c r="J5" s="5">
        <f>SUMIFS(J10:J209,C10:C209,"Ausgabe")</f>
        <v>13.75</v>
      </c>
      <c r="K5" s="6">
        <f>COUNTIF(A10:A209,"&gt;0")</f>
        <v>8</v>
      </c>
      <c r="L5" s="6">
        <f>COUNTBLANK(B10:B209)-COUNTBLANK(A10:A209)</f>
        <v>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3" t="s">
        <v>12</v>
      </c>
      <c r="B6" s="27">
        <v>250</v>
      </c>
      <c r="C6" s="27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45.75" customHeight="1" x14ac:dyDescent="0.25">
      <c r="A7" s="3" t="s">
        <v>13</v>
      </c>
      <c r="B7" s="28" t="s">
        <v>14</v>
      </c>
      <c r="C7" s="2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6" customHeight="1" x14ac:dyDescent="0.25">
      <c r="A9" s="7" t="s">
        <v>15</v>
      </c>
      <c r="B9" s="7" t="s">
        <v>16</v>
      </c>
      <c r="C9" s="7" t="s">
        <v>17</v>
      </c>
      <c r="D9" s="7" t="s">
        <v>18</v>
      </c>
      <c r="E9" s="7" t="s">
        <v>19</v>
      </c>
      <c r="F9" s="7" t="s">
        <v>20</v>
      </c>
      <c r="G9" s="7" t="s">
        <v>21</v>
      </c>
      <c r="H9" s="7" t="s">
        <v>22</v>
      </c>
      <c r="I9" s="7" t="s">
        <v>23</v>
      </c>
      <c r="J9" s="7" t="s">
        <v>24</v>
      </c>
      <c r="K9" s="7" t="s">
        <v>25</v>
      </c>
      <c r="L9" s="7" t="s">
        <v>26</v>
      </c>
      <c r="M9" s="7" t="s">
        <v>27</v>
      </c>
      <c r="N9" s="7" t="s">
        <v>28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22">
        <v>46032</v>
      </c>
      <c r="B10" s="8" t="s">
        <v>29</v>
      </c>
      <c r="C10" s="8" t="s">
        <v>30</v>
      </c>
      <c r="D10" s="8" t="s">
        <v>31</v>
      </c>
      <c r="E10" s="8" t="s">
        <v>32</v>
      </c>
      <c r="F10" s="8" t="s">
        <v>33</v>
      </c>
      <c r="G10" s="9">
        <v>0</v>
      </c>
      <c r="H10" s="10">
        <v>120</v>
      </c>
      <c r="I10" s="11">
        <f t="shared" ref="I10:I41" si="0">IF($H10="","",ROUND($H10/(1+$G10),2))</f>
        <v>120</v>
      </c>
      <c r="J10" s="11">
        <f t="shared" ref="J10:J41" si="1">IF($H10="","",ROUND($H10-$I10,2))</f>
        <v>0</v>
      </c>
      <c r="K10" s="11">
        <f t="shared" ref="K10:K41" si="2">IF($C10="Einnahme",$H10,0)</f>
        <v>120</v>
      </c>
      <c r="L10" s="11">
        <f t="shared" ref="L10:L41" si="3">IF($C10="Ausgabe",$H10,0)</f>
        <v>0</v>
      </c>
      <c r="M10" s="11">
        <f>IF($A10="","",$B$6+SUM($K$10:K10)-SUM($L$10:L10))</f>
        <v>370</v>
      </c>
      <c r="N10" s="8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22">
        <v>46039</v>
      </c>
      <c r="B11" s="8" t="s">
        <v>34</v>
      </c>
      <c r="C11" s="8" t="s">
        <v>35</v>
      </c>
      <c r="D11" s="8" t="s">
        <v>36</v>
      </c>
      <c r="E11" s="8" t="s">
        <v>37</v>
      </c>
      <c r="F11" s="8" t="s">
        <v>33</v>
      </c>
      <c r="G11" s="9">
        <v>0.19</v>
      </c>
      <c r="H11" s="10">
        <v>9.9</v>
      </c>
      <c r="I11" s="11">
        <f t="shared" si="0"/>
        <v>8.32</v>
      </c>
      <c r="J11" s="11">
        <f t="shared" si="1"/>
        <v>1.58</v>
      </c>
      <c r="K11" s="11">
        <f t="shared" si="2"/>
        <v>0</v>
      </c>
      <c r="L11" s="11">
        <f t="shared" si="3"/>
        <v>9.9</v>
      </c>
      <c r="M11" s="11">
        <f>IF($A11="","",$B$6+SUM($K$10:K11)-SUM($L$10:L11))</f>
        <v>360.1</v>
      </c>
      <c r="N11" s="8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22">
        <v>46056</v>
      </c>
      <c r="B12" s="8" t="s">
        <v>38</v>
      </c>
      <c r="C12" s="8" t="s">
        <v>30</v>
      </c>
      <c r="D12" s="8" t="s">
        <v>39</v>
      </c>
      <c r="E12" s="8" t="s">
        <v>40</v>
      </c>
      <c r="F12" s="8" t="s">
        <v>33</v>
      </c>
      <c r="G12" s="9">
        <v>0</v>
      </c>
      <c r="H12" s="10">
        <v>200</v>
      </c>
      <c r="I12" s="11">
        <f t="shared" si="0"/>
        <v>200</v>
      </c>
      <c r="J12" s="11">
        <f t="shared" si="1"/>
        <v>0</v>
      </c>
      <c r="K12" s="11">
        <f t="shared" si="2"/>
        <v>200</v>
      </c>
      <c r="L12" s="11">
        <f t="shared" si="3"/>
        <v>0</v>
      </c>
      <c r="M12" s="11">
        <f>IF($A12="","",$B$6+SUM($K$10:K12)-SUM($L$10:L12))</f>
        <v>560.1</v>
      </c>
      <c r="N12" s="8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22">
        <v>46067</v>
      </c>
      <c r="B13" s="8" t="s">
        <v>41</v>
      </c>
      <c r="C13" s="8" t="s">
        <v>35</v>
      </c>
      <c r="D13" s="8" t="s">
        <v>42</v>
      </c>
      <c r="E13" s="8" t="s">
        <v>43</v>
      </c>
      <c r="F13" s="8" t="s">
        <v>44</v>
      </c>
      <c r="G13" s="9">
        <v>7.0000000000000007E-2</v>
      </c>
      <c r="H13" s="10">
        <v>43.5</v>
      </c>
      <c r="I13" s="11">
        <f t="shared" si="0"/>
        <v>40.65</v>
      </c>
      <c r="J13" s="11">
        <f t="shared" si="1"/>
        <v>2.85</v>
      </c>
      <c r="K13" s="11">
        <f t="shared" si="2"/>
        <v>0</v>
      </c>
      <c r="L13" s="11">
        <f t="shared" si="3"/>
        <v>43.5</v>
      </c>
      <c r="M13" s="11">
        <f>IF($A13="","",$B$6+SUM($K$10:K13)-SUM($L$10:L13))</f>
        <v>516.6</v>
      </c>
      <c r="N13" s="8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22">
        <v>46087</v>
      </c>
      <c r="B14" s="8" t="s">
        <v>45</v>
      </c>
      <c r="C14" s="8" t="s">
        <v>30</v>
      </c>
      <c r="D14" s="8" t="s">
        <v>46</v>
      </c>
      <c r="E14" s="8" t="s">
        <v>47</v>
      </c>
      <c r="F14" s="8" t="s">
        <v>44</v>
      </c>
      <c r="G14" s="9">
        <v>0.19</v>
      </c>
      <c r="H14" s="10">
        <v>315</v>
      </c>
      <c r="I14" s="11">
        <f t="shared" si="0"/>
        <v>264.70999999999998</v>
      </c>
      <c r="J14" s="11">
        <f t="shared" si="1"/>
        <v>50.29</v>
      </c>
      <c r="K14" s="11">
        <f t="shared" si="2"/>
        <v>315</v>
      </c>
      <c r="L14" s="11">
        <f t="shared" si="3"/>
        <v>0</v>
      </c>
      <c r="M14" s="11">
        <f>IF($A14="","",$B$6+SUM($K$10:K14)-SUM($L$10:L14))</f>
        <v>831.6</v>
      </c>
      <c r="N14" s="8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22">
        <v>46088</v>
      </c>
      <c r="B15" s="8" t="s">
        <v>48</v>
      </c>
      <c r="C15" s="8" t="s">
        <v>35</v>
      </c>
      <c r="D15" s="8" t="s">
        <v>49</v>
      </c>
      <c r="E15" s="8" t="s">
        <v>50</v>
      </c>
      <c r="F15" s="8" t="s">
        <v>51</v>
      </c>
      <c r="G15" s="9">
        <v>0.19</v>
      </c>
      <c r="H15" s="10">
        <v>58.4</v>
      </c>
      <c r="I15" s="11">
        <f t="shared" si="0"/>
        <v>49.08</v>
      </c>
      <c r="J15" s="11">
        <f t="shared" si="1"/>
        <v>9.32</v>
      </c>
      <c r="K15" s="11">
        <f t="shared" si="2"/>
        <v>0</v>
      </c>
      <c r="L15" s="11">
        <f t="shared" si="3"/>
        <v>58.4</v>
      </c>
      <c r="M15" s="11">
        <f>IF($A15="","",$B$6+SUM($K$10:K15)-SUM($L$10:L15))</f>
        <v>773.2</v>
      </c>
      <c r="N15" s="8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22">
        <v>46123</v>
      </c>
      <c r="B16" s="8" t="s">
        <v>52</v>
      </c>
      <c r="C16" s="8" t="s">
        <v>35</v>
      </c>
      <c r="D16" s="8" t="s">
        <v>53</v>
      </c>
      <c r="E16" s="8" t="s">
        <v>54</v>
      </c>
      <c r="F16" s="8" t="s">
        <v>33</v>
      </c>
      <c r="G16" s="9">
        <v>0</v>
      </c>
      <c r="H16" s="10">
        <v>80</v>
      </c>
      <c r="I16" s="11">
        <f t="shared" si="0"/>
        <v>80</v>
      </c>
      <c r="J16" s="11">
        <f t="shared" si="1"/>
        <v>0</v>
      </c>
      <c r="K16" s="11">
        <f t="shared" si="2"/>
        <v>0</v>
      </c>
      <c r="L16" s="11">
        <f t="shared" si="3"/>
        <v>80</v>
      </c>
      <c r="M16" s="11">
        <f>IF($A16="","",$B$6+SUM($K$10:K16)-SUM($L$10:L16))</f>
        <v>693.2</v>
      </c>
      <c r="N16" s="8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22">
        <v>46131</v>
      </c>
      <c r="B17" s="8" t="s">
        <v>55</v>
      </c>
      <c r="C17" s="8" t="s">
        <v>30</v>
      </c>
      <c r="D17" s="8" t="s">
        <v>56</v>
      </c>
      <c r="E17" s="8" t="s">
        <v>57</v>
      </c>
      <c r="F17" s="8" t="s">
        <v>58</v>
      </c>
      <c r="G17" s="9">
        <v>0.19</v>
      </c>
      <c r="H17" s="10">
        <v>156</v>
      </c>
      <c r="I17" s="11">
        <f t="shared" si="0"/>
        <v>131.09</v>
      </c>
      <c r="J17" s="11">
        <f t="shared" si="1"/>
        <v>24.91</v>
      </c>
      <c r="K17" s="11">
        <f t="shared" si="2"/>
        <v>156</v>
      </c>
      <c r="L17" s="11">
        <f t="shared" si="3"/>
        <v>0</v>
      </c>
      <c r="M17" s="11">
        <f>IF($A17="","",$B$6+SUM($K$10:K17)-SUM($L$10:L17))</f>
        <v>849.2</v>
      </c>
      <c r="N17" s="8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22"/>
      <c r="B18" s="8"/>
      <c r="C18" s="8"/>
      <c r="D18" s="8"/>
      <c r="E18" s="8"/>
      <c r="F18" s="8"/>
      <c r="G18" s="9"/>
      <c r="H18" s="10"/>
      <c r="I18" s="11" t="str">
        <f t="shared" si="0"/>
        <v/>
      </c>
      <c r="J18" s="11" t="str">
        <f t="shared" si="1"/>
        <v/>
      </c>
      <c r="K18" s="11">
        <f t="shared" si="2"/>
        <v>0</v>
      </c>
      <c r="L18" s="11">
        <f t="shared" si="3"/>
        <v>0</v>
      </c>
      <c r="M18" s="11" t="str">
        <f>IF($A18="","",$B$6+SUM($K$10:K18)-SUM($L$10:L18))</f>
        <v/>
      </c>
      <c r="N18" s="8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22"/>
      <c r="B19" s="8"/>
      <c r="C19" s="8"/>
      <c r="D19" s="8"/>
      <c r="E19" s="8"/>
      <c r="F19" s="8"/>
      <c r="G19" s="9"/>
      <c r="H19" s="10"/>
      <c r="I19" s="11" t="str">
        <f t="shared" si="0"/>
        <v/>
      </c>
      <c r="J19" s="11" t="str">
        <f t="shared" si="1"/>
        <v/>
      </c>
      <c r="K19" s="11">
        <f t="shared" si="2"/>
        <v>0</v>
      </c>
      <c r="L19" s="11">
        <f t="shared" si="3"/>
        <v>0</v>
      </c>
      <c r="M19" s="11" t="str">
        <f>IF($A19="","",$B$6+SUM($K$10:K19)-SUM($L$10:L19))</f>
        <v/>
      </c>
      <c r="N19" s="8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22"/>
      <c r="B20" s="8"/>
      <c r="C20" s="8"/>
      <c r="D20" s="8"/>
      <c r="E20" s="8"/>
      <c r="F20" s="8"/>
      <c r="G20" s="9"/>
      <c r="H20" s="10"/>
      <c r="I20" s="11" t="str">
        <f t="shared" si="0"/>
        <v/>
      </c>
      <c r="J20" s="11" t="str">
        <f t="shared" si="1"/>
        <v/>
      </c>
      <c r="K20" s="11">
        <f t="shared" si="2"/>
        <v>0</v>
      </c>
      <c r="L20" s="11">
        <f t="shared" si="3"/>
        <v>0</v>
      </c>
      <c r="M20" s="11" t="str">
        <f>IF($A20="","",$B$6+SUM($K$10:K20)-SUM($L$10:L20))</f>
        <v/>
      </c>
      <c r="N20" s="8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22"/>
      <c r="B21" s="8"/>
      <c r="C21" s="8"/>
      <c r="D21" s="8"/>
      <c r="E21" s="8"/>
      <c r="F21" s="8"/>
      <c r="G21" s="9"/>
      <c r="H21" s="10"/>
      <c r="I21" s="11" t="str">
        <f t="shared" si="0"/>
        <v/>
      </c>
      <c r="J21" s="11" t="str">
        <f t="shared" si="1"/>
        <v/>
      </c>
      <c r="K21" s="11">
        <f t="shared" si="2"/>
        <v>0</v>
      </c>
      <c r="L21" s="11">
        <f t="shared" si="3"/>
        <v>0</v>
      </c>
      <c r="M21" s="11" t="str">
        <f>IF($A21="","",$B$6+SUM($K$10:K21)-SUM($L$10:L21))</f>
        <v/>
      </c>
      <c r="N21" s="8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22"/>
      <c r="B22" s="8"/>
      <c r="C22" s="8"/>
      <c r="D22" s="8"/>
      <c r="E22" s="8"/>
      <c r="F22" s="8"/>
      <c r="G22" s="9"/>
      <c r="H22" s="10"/>
      <c r="I22" s="11" t="str">
        <f t="shared" si="0"/>
        <v/>
      </c>
      <c r="J22" s="11" t="str">
        <f t="shared" si="1"/>
        <v/>
      </c>
      <c r="K22" s="11">
        <f t="shared" si="2"/>
        <v>0</v>
      </c>
      <c r="L22" s="11">
        <f t="shared" si="3"/>
        <v>0</v>
      </c>
      <c r="M22" s="11" t="str">
        <f>IF($A22="","",$B$6+SUM($K$10:K22)-SUM($L$10:L22))</f>
        <v/>
      </c>
      <c r="N22" s="8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22"/>
      <c r="B23" s="8"/>
      <c r="C23" s="8"/>
      <c r="D23" s="8"/>
      <c r="E23" s="8"/>
      <c r="F23" s="8"/>
      <c r="G23" s="9"/>
      <c r="H23" s="10"/>
      <c r="I23" s="11" t="str">
        <f t="shared" si="0"/>
        <v/>
      </c>
      <c r="J23" s="11" t="str">
        <f t="shared" si="1"/>
        <v/>
      </c>
      <c r="K23" s="11">
        <f t="shared" si="2"/>
        <v>0</v>
      </c>
      <c r="L23" s="11">
        <f t="shared" si="3"/>
        <v>0</v>
      </c>
      <c r="M23" s="11" t="str">
        <f>IF($A23="","",$B$6+SUM($K$10:K23)-SUM($L$10:L23))</f>
        <v/>
      </c>
      <c r="N23" s="8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22"/>
      <c r="B24" s="8"/>
      <c r="C24" s="8"/>
      <c r="D24" s="8"/>
      <c r="E24" s="8"/>
      <c r="F24" s="8"/>
      <c r="G24" s="9"/>
      <c r="H24" s="10"/>
      <c r="I24" s="11" t="str">
        <f t="shared" si="0"/>
        <v/>
      </c>
      <c r="J24" s="11" t="str">
        <f t="shared" si="1"/>
        <v/>
      </c>
      <c r="K24" s="11">
        <f t="shared" si="2"/>
        <v>0</v>
      </c>
      <c r="L24" s="11">
        <f t="shared" si="3"/>
        <v>0</v>
      </c>
      <c r="M24" s="11" t="str">
        <f>IF($A24="","",$B$6+SUM($K$10:K24)-SUM($L$10:L24))</f>
        <v/>
      </c>
      <c r="N24" s="8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22"/>
      <c r="B25" s="8"/>
      <c r="C25" s="8"/>
      <c r="D25" s="8"/>
      <c r="E25" s="8"/>
      <c r="F25" s="8"/>
      <c r="G25" s="9"/>
      <c r="H25" s="10"/>
      <c r="I25" s="11" t="str">
        <f t="shared" si="0"/>
        <v/>
      </c>
      <c r="J25" s="11" t="str">
        <f t="shared" si="1"/>
        <v/>
      </c>
      <c r="K25" s="11">
        <f t="shared" si="2"/>
        <v>0</v>
      </c>
      <c r="L25" s="11">
        <f t="shared" si="3"/>
        <v>0</v>
      </c>
      <c r="M25" s="11" t="str">
        <f>IF($A25="","",$B$6+SUM($K$10:K25)-SUM($L$10:L25))</f>
        <v/>
      </c>
      <c r="N25" s="8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22"/>
      <c r="B26" s="8"/>
      <c r="C26" s="8"/>
      <c r="D26" s="8"/>
      <c r="E26" s="8"/>
      <c r="F26" s="8"/>
      <c r="G26" s="9"/>
      <c r="H26" s="10"/>
      <c r="I26" s="11" t="str">
        <f t="shared" si="0"/>
        <v/>
      </c>
      <c r="J26" s="11" t="str">
        <f t="shared" si="1"/>
        <v/>
      </c>
      <c r="K26" s="11">
        <f t="shared" si="2"/>
        <v>0</v>
      </c>
      <c r="L26" s="11">
        <f t="shared" si="3"/>
        <v>0</v>
      </c>
      <c r="M26" s="11" t="str">
        <f>IF($A26="","",$B$6+SUM($K$10:K26)-SUM($L$10:L26))</f>
        <v/>
      </c>
      <c r="N26" s="8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22"/>
      <c r="B27" s="8"/>
      <c r="C27" s="8"/>
      <c r="D27" s="8"/>
      <c r="E27" s="8"/>
      <c r="F27" s="8"/>
      <c r="G27" s="9"/>
      <c r="H27" s="10"/>
      <c r="I27" s="11" t="str">
        <f t="shared" si="0"/>
        <v/>
      </c>
      <c r="J27" s="11" t="str">
        <f t="shared" si="1"/>
        <v/>
      </c>
      <c r="K27" s="11">
        <f t="shared" si="2"/>
        <v>0</v>
      </c>
      <c r="L27" s="11">
        <f t="shared" si="3"/>
        <v>0</v>
      </c>
      <c r="M27" s="11" t="str">
        <f>IF($A27="","",$B$6+SUM($K$10:K27)-SUM($L$10:L27))</f>
        <v/>
      </c>
      <c r="N27" s="8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22"/>
      <c r="B28" s="8"/>
      <c r="C28" s="8"/>
      <c r="D28" s="8"/>
      <c r="E28" s="8"/>
      <c r="F28" s="8"/>
      <c r="G28" s="9"/>
      <c r="H28" s="10"/>
      <c r="I28" s="11" t="str">
        <f t="shared" si="0"/>
        <v/>
      </c>
      <c r="J28" s="11" t="str">
        <f t="shared" si="1"/>
        <v/>
      </c>
      <c r="K28" s="11">
        <f t="shared" si="2"/>
        <v>0</v>
      </c>
      <c r="L28" s="11">
        <f t="shared" si="3"/>
        <v>0</v>
      </c>
      <c r="M28" s="11" t="str">
        <f>IF($A28="","",$B$6+SUM($K$10:K28)-SUM($L$10:L28))</f>
        <v/>
      </c>
      <c r="N28" s="8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22"/>
      <c r="B29" s="8"/>
      <c r="C29" s="8"/>
      <c r="D29" s="8"/>
      <c r="E29" s="8"/>
      <c r="F29" s="8"/>
      <c r="G29" s="9"/>
      <c r="H29" s="10"/>
      <c r="I29" s="11" t="str">
        <f t="shared" si="0"/>
        <v/>
      </c>
      <c r="J29" s="11" t="str">
        <f t="shared" si="1"/>
        <v/>
      </c>
      <c r="K29" s="11">
        <f t="shared" si="2"/>
        <v>0</v>
      </c>
      <c r="L29" s="11">
        <f t="shared" si="3"/>
        <v>0</v>
      </c>
      <c r="M29" s="11" t="str">
        <f>IF($A29="","",$B$6+SUM($K$10:K29)-SUM($L$10:L29))</f>
        <v/>
      </c>
      <c r="N29" s="8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22"/>
      <c r="B30" s="8"/>
      <c r="C30" s="8"/>
      <c r="D30" s="8"/>
      <c r="E30" s="8"/>
      <c r="F30" s="8"/>
      <c r="G30" s="9"/>
      <c r="H30" s="10"/>
      <c r="I30" s="11" t="str">
        <f t="shared" si="0"/>
        <v/>
      </c>
      <c r="J30" s="11" t="str">
        <f t="shared" si="1"/>
        <v/>
      </c>
      <c r="K30" s="11">
        <f t="shared" si="2"/>
        <v>0</v>
      </c>
      <c r="L30" s="11">
        <f t="shared" si="3"/>
        <v>0</v>
      </c>
      <c r="M30" s="11" t="str">
        <f>IF($A30="","",$B$6+SUM($K$10:K30)-SUM($L$10:L30))</f>
        <v/>
      </c>
      <c r="N30" s="8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22"/>
      <c r="B31" s="8"/>
      <c r="C31" s="8"/>
      <c r="D31" s="8"/>
      <c r="E31" s="8"/>
      <c r="F31" s="8"/>
      <c r="G31" s="9"/>
      <c r="H31" s="10"/>
      <c r="I31" s="11" t="str">
        <f t="shared" si="0"/>
        <v/>
      </c>
      <c r="J31" s="11" t="str">
        <f t="shared" si="1"/>
        <v/>
      </c>
      <c r="K31" s="11">
        <f t="shared" si="2"/>
        <v>0</v>
      </c>
      <c r="L31" s="11">
        <f t="shared" si="3"/>
        <v>0</v>
      </c>
      <c r="M31" s="11" t="str">
        <f>IF($A31="","",$B$6+SUM($K$10:K31)-SUM($L$10:L31))</f>
        <v/>
      </c>
      <c r="N31" s="8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22"/>
      <c r="B32" s="8"/>
      <c r="C32" s="8"/>
      <c r="D32" s="8"/>
      <c r="E32" s="8"/>
      <c r="F32" s="8"/>
      <c r="G32" s="9"/>
      <c r="H32" s="10"/>
      <c r="I32" s="11" t="str">
        <f t="shared" si="0"/>
        <v/>
      </c>
      <c r="J32" s="11" t="str">
        <f t="shared" si="1"/>
        <v/>
      </c>
      <c r="K32" s="11">
        <f t="shared" si="2"/>
        <v>0</v>
      </c>
      <c r="L32" s="11">
        <f t="shared" si="3"/>
        <v>0</v>
      </c>
      <c r="M32" s="11" t="str">
        <f>IF($A32="","",$B$6+SUM($K$10:K32)-SUM($L$10:L32))</f>
        <v/>
      </c>
      <c r="N32" s="8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22"/>
      <c r="B33" s="8"/>
      <c r="C33" s="8"/>
      <c r="D33" s="8"/>
      <c r="E33" s="8"/>
      <c r="F33" s="8"/>
      <c r="G33" s="9"/>
      <c r="H33" s="10"/>
      <c r="I33" s="11" t="str">
        <f t="shared" si="0"/>
        <v/>
      </c>
      <c r="J33" s="11" t="str">
        <f t="shared" si="1"/>
        <v/>
      </c>
      <c r="K33" s="11">
        <f t="shared" si="2"/>
        <v>0</v>
      </c>
      <c r="L33" s="11">
        <f t="shared" si="3"/>
        <v>0</v>
      </c>
      <c r="M33" s="11" t="str">
        <f>IF($A33="","",$B$6+SUM($K$10:K33)-SUM($L$10:L33))</f>
        <v/>
      </c>
      <c r="N33" s="8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22"/>
      <c r="B34" s="8"/>
      <c r="C34" s="8"/>
      <c r="D34" s="8"/>
      <c r="E34" s="8"/>
      <c r="F34" s="8"/>
      <c r="G34" s="9"/>
      <c r="H34" s="10"/>
      <c r="I34" s="11" t="str">
        <f t="shared" si="0"/>
        <v/>
      </c>
      <c r="J34" s="11" t="str">
        <f t="shared" si="1"/>
        <v/>
      </c>
      <c r="K34" s="11">
        <f t="shared" si="2"/>
        <v>0</v>
      </c>
      <c r="L34" s="11">
        <f t="shared" si="3"/>
        <v>0</v>
      </c>
      <c r="M34" s="11" t="str">
        <f>IF($A34="","",$B$6+SUM($K$10:K34)-SUM($L$10:L34))</f>
        <v/>
      </c>
      <c r="N34" s="8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22"/>
      <c r="B35" s="8"/>
      <c r="C35" s="8"/>
      <c r="D35" s="8"/>
      <c r="E35" s="8"/>
      <c r="F35" s="8"/>
      <c r="G35" s="9"/>
      <c r="H35" s="10"/>
      <c r="I35" s="11" t="str">
        <f t="shared" si="0"/>
        <v/>
      </c>
      <c r="J35" s="11" t="str">
        <f t="shared" si="1"/>
        <v/>
      </c>
      <c r="K35" s="11">
        <f t="shared" si="2"/>
        <v>0</v>
      </c>
      <c r="L35" s="11">
        <f t="shared" si="3"/>
        <v>0</v>
      </c>
      <c r="M35" s="11" t="str">
        <f>IF($A35="","",$B$6+SUM($K$10:K35)-SUM($L$10:L35))</f>
        <v/>
      </c>
      <c r="N35" s="8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22"/>
      <c r="B36" s="8"/>
      <c r="C36" s="8"/>
      <c r="D36" s="8"/>
      <c r="E36" s="8"/>
      <c r="F36" s="8"/>
      <c r="G36" s="9"/>
      <c r="H36" s="10"/>
      <c r="I36" s="11" t="str">
        <f t="shared" si="0"/>
        <v/>
      </c>
      <c r="J36" s="11" t="str">
        <f t="shared" si="1"/>
        <v/>
      </c>
      <c r="K36" s="11">
        <f t="shared" si="2"/>
        <v>0</v>
      </c>
      <c r="L36" s="11">
        <f t="shared" si="3"/>
        <v>0</v>
      </c>
      <c r="M36" s="11" t="str">
        <f>IF($A36="","",$B$6+SUM($K$10:K36)-SUM($L$10:L36))</f>
        <v/>
      </c>
      <c r="N36" s="8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22"/>
      <c r="B37" s="8"/>
      <c r="C37" s="8"/>
      <c r="D37" s="8"/>
      <c r="E37" s="8"/>
      <c r="F37" s="8"/>
      <c r="G37" s="9"/>
      <c r="H37" s="10"/>
      <c r="I37" s="11" t="str">
        <f t="shared" si="0"/>
        <v/>
      </c>
      <c r="J37" s="11" t="str">
        <f t="shared" si="1"/>
        <v/>
      </c>
      <c r="K37" s="11">
        <f t="shared" si="2"/>
        <v>0</v>
      </c>
      <c r="L37" s="11">
        <f t="shared" si="3"/>
        <v>0</v>
      </c>
      <c r="M37" s="11" t="str">
        <f>IF($A37="","",$B$6+SUM($K$10:K37)-SUM($L$10:L37))</f>
        <v/>
      </c>
      <c r="N37" s="8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22"/>
      <c r="B38" s="8"/>
      <c r="C38" s="8"/>
      <c r="D38" s="8"/>
      <c r="E38" s="8"/>
      <c r="F38" s="8"/>
      <c r="G38" s="9"/>
      <c r="H38" s="10"/>
      <c r="I38" s="11" t="str">
        <f t="shared" si="0"/>
        <v/>
      </c>
      <c r="J38" s="11" t="str">
        <f t="shared" si="1"/>
        <v/>
      </c>
      <c r="K38" s="11">
        <f t="shared" si="2"/>
        <v>0</v>
      </c>
      <c r="L38" s="11">
        <f t="shared" si="3"/>
        <v>0</v>
      </c>
      <c r="M38" s="11" t="str">
        <f>IF($A38="","",$B$6+SUM($K$10:K38)-SUM($L$10:L38))</f>
        <v/>
      </c>
      <c r="N38" s="8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22"/>
      <c r="B39" s="8"/>
      <c r="C39" s="8"/>
      <c r="D39" s="8"/>
      <c r="E39" s="8"/>
      <c r="F39" s="8"/>
      <c r="G39" s="9"/>
      <c r="H39" s="10"/>
      <c r="I39" s="11" t="str">
        <f t="shared" si="0"/>
        <v/>
      </c>
      <c r="J39" s="11" t="str">
        <f t="shared" si="1"/>
        <v/>
      </c>
      <c r="K39" s="11">
        <f t="shared" si="2"/>
        <v>0</v>
      </c>
      <c r="L39" s="11">
        <f t="shared" si="3"/>
        <v>0</v>
      </c>
      <c r="M39" s="11" t="str">
        <f>IF($A39="","",$B$6+SUM($K$10:K39)-SUM($L$10:L39))</f>
        <v/>
      </c>
      <c r="N39" s="8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22"/>
      <c r="B40" s="8"/>
      <c r="C40" s="8"/>
      <c r="D40" s="8"/>
      <c r="E40" s="8"/>
      <c r="F40" s="8"/>
      <c r="G40" s="9"/>
      <c r="H40" s="10"/>
      <c r="I40" s="11" t="str">
        <f t="shared" si="0"/>
        <v/>
      </c>
      <c r="J40" s="11" t="str">
        <f t="shared" si="1"/>
        <v/>
      </c>
      <c r="K40" s="11">
        <f t="shared" si="2"/>
        <v>0</v>
      </c>
      <c r="L40" s="11">
        <f t="shared" si="3"/>
        <v>0</v>
      </c>
      <c r="M40" s="11" t="str">
        <f>IF($A40="","",$B$6+SUM($K$10:K40)-SUM($L$10:L40))</f>
        <v/>
      </c>
      <c r="N40" s="8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22"/>
      <c r="B41" s="8"/>
      <c r="C41" s="8"/>
      <c r="D41" s="8"/>
      <c r="E41" s="8"/>
      <c r="F41" s="8"/>
      <c r="G41" s="9"/>
      <c r="H41" s="10"/>
      <c r="I41" s="11" t="str">
        <f t="shared" si="0"/>
        <v/>
      </c>
      <c r="J41" s="11" t="str">
        <f t="shared" si="1"/>
        <v/>
      </c>
      <c r="K41" s="11">
        <f t="shared" si="2"/>
        <v>0</v>
      </c>
      <c r="L41" s="11">
        <f t="shared" si="3"/>
        <v>0</v>
      </c>
      <c r="M41" s="11" t="str">
        <f>IF($A41="","",$B$6+SUM($K$10:K41)-SUM($L$10:L41))</f>
        <v/>
      </c>
      <c r="N41" s="8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22"/>
      <c r="B42" s="8"/>
      <c r="C42" s="8"/>
      <c r="D42" s="8"/>
      <c r="E42" s="8"/>
      <c r="F42" s="8"/>
      <c r="G42" s="9"/>
      <c r="H42" s="10"/>
      <c r="I42" s="11" t="str">
        <f t="shared" ref="I42:I73" si="4">IF($H42="","",ROUND($H42/(1+$G42),2))</f>
        <v/>
      </c>
      <c r="J42" s="11" t="str">
        <f t="shared" ref="J42:J73" si="5">IF($H42="","",ROUND($H42-$I42,2))</f>
        <v/>
      </c>
      <c r="K42" s="11">
        <f t="shared" ref="K42:K73" si="6">IF($C42="Einnahme",$H42,0)</f>
        <v>0</v>
      </c>
      <c r="L42" s="11">
        <f t="shared" ref="L42:L73" si="7">IF($C42="Ausgabe",$H42,0)</f>
        <v>0</v>
      </c>
      <c r="M42" s="11" t="str">
        <f>IF($A42="","",$B$6+SUM($K$10:K42)-SUM($L$10:L42))</f>
        <v/>
      </c>
      <c r="N42" s="8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22"/>
      <c r="B43" s="8"/>
      <c r="C43" s="8"/>
      <c r="D43" s="8"/>
      <c r="E43" s="8"/>
      <c r="F43" s="8"/>
      <c r="G43" s="9"/>
      <c r="H43" s="10"/>
      <c r="I43" s="11" t="str">
        <f t="shared" si="4"/>
        <v/>
      </c>
      <c r="J43" s="11" t="str">
        <f t="shared" si="5"/>
        <v/>
      </c>
      <c r="K43" s="11">
        <f t="shared" si="6"/>
        <v>0</v>
      </c>
      <c r="L43" s="11">
        <f t="shared" si="7"/>
        <v>0</v>
      </c>
      <c r="M43" s="11" t="str">
        <f>IF($A43="","",$B$6+SUM($K$10:K43)-SUM($L$10:L43))</f>
        <v/>
      </c>
      <c r="N43" s="8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22"/>
      <c r="B44" s="8"/>
      <c r="C44" s="8"/>
      <c r="D44" s="8"/>
      <c r="E44" s="8"/>
      <c r="F44" s="8"/>
      <c r="G44" s="9"/>
      <c r="H44" s="10"/>
      <c r="I44" s="11" t="str">
        <f t="shared" si="4"/>
        <v/>
      </c>
      <c r="J44" s="11" t="str">
        <f t="shared" si="5"/>
        <v/>
      </c>
      <c r="K44" s="11">
        <f t="shared" si="6"/>
        <v>0</v>
      </c>
      <c r="L44" s="11">
        <f t="shared" si="7"/>
        <v>0</v>
      </c>
      <c r="M44" s="11" t="str">
        <f>IF($A44="","",$B$6+SUM($K$10:K44)-SUM($L$10:L44))</f>
        <v/>
      </c>
      <c r="N44" s="8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22"/>
      <c r="B45" s="8"/>
      <c r="C45" s="8"/>
      <c r="D45" s="8"/>
      <c r="E45" s="8"/>
      <c r="F45" s="8"/>
      <c r="G45" s="9"/>
      <c r="H45" s="10"/>
      <c r="I45" s="11" t="str">
        <f t="shared" si="4"/>
        <v/>
      </c>
      <c r="J45" s="11" t="str">
        <f t="shared" si="5"/>
        <v/>
      </c>
      <c r="K45" s="11">
        <f t="shared" si="6"/>
        <v>0</v>
      </c>
      <c r="L45" s="11">
        <f t="shared" si="7"/>
        <v>0</v>
      </c>
      <c r="M45" s="11" t="str">
        <f>IF($A45="","",$B$6+SUM($K$10:K45)-SUM($L$10:L45))</f>
        <v/>
      </c>
      <c r="N45" s="8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22"/>
      <c r="B46" s="8"/>
      <c r="C46" s="8"/>
      <c r="D46" s="8"/>
      <c r="E46" s="8"/>
      <c r="F46" s="8"/>
      <c r="G46" s="9"/>
      <c r="H46" s="10"/>
      <c r="I46" s="11" t="str">
        <f t="shared" si="4"/>
        <v/>
      </c>
      <c r="J46" s="11" t="str">
        <f t="shared" si="5"/>
        <v/>
      </c>
      <c r="K46" s="11">
        <f t="shared" si="6"/>
        <v>0</v>
      </c>
      <c r="L46" s="11">
        <f t="shared" si="7"/>
        <v>0</v>
      </c>
      <c r="M46" s="11" t="str">
        <f>IF($A46="","",$B$6+SUM($K$10:K46)-SUM($L$10:L46))</f>
        <v/>
      </c>
      <c r="N46" s="8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22"/>
      <c r="B47" s="8"/>
      <c r="C47" s="8"/>
      <c r="D47" s="8"/>
      <c r="E47" s="8"/>
      <c r="F47" s="8"/>
      <c r="G47" s="9"/>
      <c r="H47" s="10"/>
      <c r="I47" s="11" t="str">
        <f t="shared" si="4"/>
        <v/>
      </c>
      <c r="J47" s="11" t="str">
        <f t="shared" si="5"/>
        <v/>
      </c>
      <c r="K47" s="11">
        <f t="shared" si="6"/>
        <v>0</v>
      </c>
      <c r="L47" s="11">
        <f t="shared" si="7"/>
        <v>0</v>
      </c>
      <c r="M47" s="11" t="str">
        <f>IF($A47="","",$B$6+SUM($K$10:K47)-SUM($L$10:L47))</f>
        <v/>
      </c>
      <c r="N47" s="8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22"/>
      <c r="B48" s="8"/>
      <c r="C48" s="8"/>
      <c r="D48" s="8"/>
      <c r="E48" s="8"/>
      <c r="F48" s="8"/>
      <c r="G48" s="9"/>
      <c r="H48" s="10"/>
      <c r="I48" s="11" t="str">
        <f t="shared" si="4"/>
        <v/>
      </c>
      <c r="J48" s="11" t="str">
        <f t="shared" si="5"/>
        <v/>
      </c>
      <c r="K48" s="11">
        <f t="shared" si="6"/>
        <v>0</v>
      </c>
      <c r="L48" s="11">
        <f t="shared" si="7"/>
        <v>0</v>
      </c>
      <c r="M48" s="11" t="str">
        <f>IF($A48="","",$B$6+SUM($K$10:K48)-SUM($L$10:L48))</f>
        <v/>
      </c>
      <c r="N48" s="8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22"/>
      <c r="B49" s="8"/>
      <c r="C49" s="8"/>
      <c r="D49" s="8"/>
      <c r="E49" s="8"/>
      <c r="F49" s="8"/>
      <c r="G49" s="9"/>
      <c r="H49" s="10"/>
      <c r="I49" s="11" t="str">
        <f t="shared" si="4"/>
        <v/>
      </c>
      <c r="J49" s="11" t="str">
        <f t="shared" si="5"/>
        <v/>
      </c>
      <c r="K49" s="11">
        <f t="shared" si="6"/>
        <v>0</v>
      </c>
      <c r="L49" s="11">
        <f t="shared" si="7"/>
        <v>0</v>
      </c>
      <c r="M49" s="11" t="str">
        <f>IF($A49="","",$B$6+SUM($K$10:K49)-SUM($L$10:L49))</f>
        <v/>
      </c>
      <c r="N49" s="8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22"/>
      <c r="B50" s="8"/>
      <c r="C50" s="8"/>
      <c r="D50" s="8"/>
      <c r="E50" s="8"/>
      <c r="F50" s="8"/>
      <c r="G50" s="9"/>
      <c r="H50" s="10"/>
      <c r="I50" s="11" t="str">
        <f t="shared" si="4"/>
        <v/>
      </c>
      <c r="J50" s="11" t="str">
        <f t="shared" si="5"/>
        <v/>
      </c>
      <c r="K50" s="11">
        <f t="shared" si="6"/>
        <v>0</v>
      </c>
      <c r="L50" s="11">
        <f t="shared" si="7"/>
        <v>0</v>
      </c>
      <c r="M50" s="11" t="str">
        <f>IF($A50="","",$B$6+SUM($K$10:K50)-SUM($L$10:L50))</f>
        <v/>
      </c>
      <c r="N50" s="8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22"/>
      <c r="B51" s="8"/>
      <c r="C51" s="8"/>
      <c r="D51" s="8"/>
      <c r="E51" s="8"/>
      <c r="F51" s="8"/>
      <c r="G51" s="9"/>
      <c r="H51" s="10"/>
      <c r="I51" s="11" t="str">
        <f t="shared" si="4"/>
        <v/>
      </c>
      <c r="J51" s="11" t="str">
        <f t="shared" si="5"/>
        <v/>
      </c>
      <c r="K51" s="11">
        <f t="shared" si="6"/>
        <v>0</v>
      </c>
      <c r="L51" s="11">
        <f t="shared" si="7"/>
        <v>0</v>
      </c>
      <c r="M51" s="11" t="str">
        <f>IF($A51="","",$B$6+SUM($K$10:K51)-SUM($L$10:L51))</f>
        <v/>
      </c>
      <c r="N51" s="8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22"/>
      <c r="B52" s="8"/>
      <c r="C52" s="8"/>
      <c r="D52" s="8"/>
      <c r="E52" s="8"/>
      <c r="F52" s="8"/>
      <c r="G52" s="9"/>
      <c r="H52" s="10"/>
      <c r="I52" s="11" t="str">
        <f t="shared" si="4"/>
        <v/>
      </c>
      <c r="J52" s="11" t="str">
        <f t="shared" si="5"/>
        <v/>
      </c>
      <c r="K52" s="11">
        <f t="shared" si="6"/>
        <v>0</v>
      </c>
      <c r="L52" s="11">
        <f t="shared" si="7"/>
        <v>0</v>
      </c>
      <c r="M52" s="11" t="str">
        <f>IF($A52="","",$B$6+SUM($K$10:K52)-SUM($L$10:L52))</f>
        <v/>
      </c>
      <c r="N52" s="8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22"/>
      <c r="B53" s="8"/>
      <c r="C53" s="8"/>
      <c r="D53" s="8"/>
      <c r="E53" s="8"/>
      <c r="F53" s="8"/>
      <c r="G53" s="9"/>
      <c r="H53" s="10"/>
      <c r="I53" s="11" t="str">
        <f t="shared" si="4"/>
        <v/>
      </c>
      <c r="J53" s="11" t="str">
        <f t="shared" si="5"/>
        <v/>
      </c>
      <c r="K53" s="11">
        <f t="shared" si="6"/>
        <v>0</v>
      </c>
      <c r="L53" s="11">
        <f t="shared" si="7"/>
        <v>0</v>
      </c>
      <c r="M53" s="11" t="str">
        <f>IF($A53="","",$B$6+SUM($K$10:K53)-SUM($L$10:L53))</f>
        <v/>
      </c>
      <c r="N53" s="8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22"/>
      <c r="B54" s="8"/>
      <c r="C54" s="8"/>
      <c r="D54" s="8"/>
      <c r="E54" s="8"/>
      <c r="F54" s="8"/>
      <c r="G54" s="9"/>
      <c r="H54" s="10"/>
      <c r="I54" s="11" t="str">
        <f t="shared" si="4"/>
        <v/>
      </c>
      <c r="J54" s="11" t="str">
        <f t="shared" si="5"/>
        <v/>
      </c>
      <c r="K54" s="11">
        <f t="shared" si="6"/>
        <v>0</v>
      </c>
      <c r="L54" s="11">
        <f t="shared" si="7"/>
        <v>0</v>
      </c>
      <c r="M54" s="11" t="str">
        <f>IF($A54="","",$B$6+SUM($K$10:K54)-SUM($L$10:L54))</f>
        <v/>
      </c>
      <c r="N54" s="8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22"/>
      <c r="B55" s="8"/>
      <c r="C55" s="8"/>
      <c r="D55" s="8"/>
      <c r="E55" s="8"/>
      <c r="F55" s="8"/>
      <c r="G55" s="9"/>
      <c r="H55" s="10"/>
      <c r="I55" s="11" t="str">
        <f t="shared" si="4"/>
        <v/>
      </c>
      <c r="J55" s="11" t="str">
        <f t="shared" si="5"/>
        <v/>
      </c>
      <c r="K55" s="11">
        <f t="shared" si="6"/>
        <v>0</v>
      </c>
      <c r="L55" s="11">
        <f t="shared" si="7"/>
        <v>0</v>
      </c>
      <c r="M55" s="11" t="str">
        <f>IF($A55="","",$B$6+SUM($K$10:K55)-SUM($L$10:L55))</f>
        <v/>
      </c>
      <c r="N55" s="8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22"/>
      <c r="B56" s="8"/>
      <c r="C56" s="8"/>
      <c r="D56" s="8"/>
      <c r="E56" s="8"/>
      <c r="F56" s="8"/>
      <c r="G56" s="9"/>
      <c r="H56" s="10"/>
      <c r="I56" s="11" t="str">
        <f t="shared" si="4"/>
        <v/>
      </c>
      <c r="J56" s="11" t="str">
        <f t="shared" si="5"/>
        <v/>
      </c>
      <c r="K56" s="11">
        <f t="shared" si="6"/>
        <v>0</v>
      </c>
      <c r="L56" s="11">
        <f t="shared" si="7"/>
        <v>0</v>
      </c>
      <c r="M56" s="11" t="str">
        <f>IF($A56="","",$B$6+SUM($K$10:K56)-SUM($L$10:L56))</f>
        <v/>
      </c>
      <c r="N56" s="8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22"/>
      <c r="B57" s="8"/>
      <c r="C57" s="8"/>
      <c r="D57" s="8"/>
      <c r="E57" s="8"/>
      <c r="F57" s="8"/>
      <c r="G57" s="9"/>
      <c r="H57" s="10"/>
      <c r="I57" s="11" t="str">
        <f t="shared" si="4"/>
        <v/>
      </c>
      <c r="J57" s="11" t="str">
        <f t="shared" si="5"/>
        <v/>
      </c>
      <c r="K57" s="11">
        <f t="shared" si="6"/>
        <v>0</v>
      </c>
      <c r="L57" s="11">
        <f t="shared" si="7"/>
        <v>0</v>
      </c>
      <c r="M57" s="11" t="str">
        <f>IF($A57="","",$B$6+SUM($K$10:K57)-SUM($L$10:L57))</f>
        <v/>
      </c>
      <c r="N57" s="8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22"/>
      <c r="B58" s="8"/>
      <c r="C58" s="8"/>
      <c r="D58" s="8"/>
      <c r="E58" s="8"/>
      <c r="F58" s="8"/>
      <c r="G58" s="9"/>
      <c r="H58" s="10"/>
      <c r="I58" s="11" t="str">
        <f t="shared" si="4"/>
        <v/>
      </c>
      <c r="J58" s="11" t="str">
        <f t="shared" si="5"/>
        <v/>
      </c>
      <c r="K58" s="11">
        <f t="shared" si="6"/>
        <v>0</v>
      </c>
      <c r="L58" s="11">
        <f t="shared" si="7"/>
        <v>0</v>
      </c>
      <c r="M58" s="11" t="str">
        <f>IF($A58="","",$B$6+SUM($K$10:K58)-SUM($L$10:L58))</f>
        <v/>
      </c>
      <c r="N58" s="8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22"/>
      <c r="B59" s="8"/>
      <c r="C59" s="8"/>
      <c r="D59" s="8"/>
      <c r="E59" s="8"/>
      <c r="F59" s="8"/>
      <c r="G59" s="9"/>
      <c r="H59" s="10"/>
      <c r="I59" s="11" t="str">
        <f t="shared" si="4"/>
        <v/>
      </c>
      <c r="J59" s="11" t="str">
        <f t="shared" si="5"/>
        <v/>
      </c>
      <c r="K59" s="11">
        <f t="shared" si="6"/>
        <v>0</v>
      </c>
      <c r="L59" s="11">
        <f t="shared" si="7"/>
        <v>0</v>
      </c>
      <c r="M59" s="11" t="str">
        <f>IF($A59="","",$B$6+SUM($K$10:K59)-SUM($L$10:L59))</f>
        <v/>
      </c>
      <c r="N59" s="8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22"/>
      <c r="B60" s="8"/>
      <c r="C60" s="8"/>
      <c r="D60" s="8"/>
      <c r="E60" s="8"/>
      <c r="F60" s="8"/>
      <c r="G60" s="9"/>
      <c r="H60" s="10"/>
      <c r="I60" s="11" t="str">
        <f t="shared" si="4"/>
        <v/>
      </c>
      <c r="J60" s="11" t="str">
        <f t="shared" si="5"/>
        <v/>
      </c>
      <c r="K60" s="11">
        <f t="shared" si="6"/>
        <v>0</v>
      </c>
      <c r="L60" s="11">
        <f t="shared" si="7"/>
        <v>0</v>
      </c>
      <c r="M60" s="11" t="str">
        <f>IF($A60="","",$B$6+SUM($K$10:K60)-SUM($L$10:L60))</f>
        <v/>
      </c>
      <c r="N60" s="8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22"/>
      <c r="B61" s="8"/>
      <c r="C61" s="8"/>
      <c r="D61" s="8"/>
      <c r="E61" s="8"/>
      <c r="F61" s="8"/>
      <c r="G61" s="9"/>
      <c r="H61" s="10"/>
      <c r="I61" s="11" t="str">
        <f t="shared" si="4"/>
        <v/>
      </c>
      <c r="J61" s="11" t="str">
        <f t="shared" si="5"/>
        <v/>
      </c>
      <c r="K61" s="11">
        <f t="shared" si="6"/>
        <v>0</v>
      </c>
      <c r="L61" s="11">
        <f t="shared" si="7"/>
        <v>0</v>
      </c>
      <c r="M61" s="11" t="str">
        <f>IF($A61="","",$B$6+SUM($K$10:K61)-SUM($L$10:L61))</f>
        <v/>
      </c>
      <c r="N61" s="8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22"/>
      <c r="B62" s="8"/>
      <c r="C62" s="8"/>
      <c r="D62" s="8"/>
      <c r="E62" s="8"/>
      <c r="F62" s="8"/>
      <c r="G62" s="9"/>
      <c r="H62" s="10"/>
      <c r="I62" s="11" t="str">
        <f t="shared" si="4"/>
        <v/>
      </c>
      <c r="J62" s="11" t="str">
        <f t="shared" si="5"/>
        <v/>
      </c>
      <c r="K62" s="11">
        <f t="shared" si="6"/>
        <v>0</v>
      </c>
      <c r="L62" s="11">
        <f t="shared" si="7"/>
        <v>0</v>
      </c>
      <c r="M62" s="11" t="str">
        <f>IF($A62="","",$B$6+SUM($K$10:K62)-SUM($L$10:L62))</f>
        <v/>
      </c>
      <c r="N62" s="8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22"/>
      <c r="B63" s="8"/>
      <c r="C63" s="8"/>
      <c r="D63" s="8"/>
      <c r="E63" s="8"/>
      <c r="F63" s="8"/>
      <c r="G63" s="9"/>
      <c r="H63" s="10"/>
      <c r="I63" s="11" t="str">
        <f t="shared" si="4"/>
        <v/>
      </c>
      <c r="J63" s="11" t="str">
        <f t="shared" si="5"/>
        <v/>
      </c>
      <c r="K63" s="11">
        <f t="shared" si="6"/>
        <v>0</v>
      </c>
      <c r="L63" s="11">
        <f t="shared" si="7"/>
        <v>0</v>
      </c>
      <c r="M63" s="11" t="str">
        <f>IF($A63="","",$B$6+SUM($K$10:K63)-SUM($L$10:L63))</f>
        <v/>
      </c>
      <c r="N63" s="8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22"/>
      <c r="B64" s="8"/>
      <c r="C64" s="8"/>
      <c r="D64" s="8"/>
      <c r="E64" s="8"/>
      <c r="F64" s="8"/>
      <c r="G64" s="9"/>
      <c r="H64" s="10"/>
      <c r="I64" s="11" t="str">
        <f t="shared" si="4"/>
        <v/>
      </c>
      <c r="J64" s="11" t="str">
        <f t="shared" si="5"/>
        <v/>
      </c>
      <c r="K64" s="11">
        <f t="shared" si="6"/>
        <v>0</v>
      </c>
      <c r="L64" s="11">
        <f t="shared" si="7"/>
        <v>0</v>
      </c>
      <c r="M64" s="11" t="str">
        <f>IF($A64="","",$B$6+SUM($K$10:K64)-SUM($L$10:L64))</f>
        <v/>
      </c>
      <c r="N64" s="8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22"/>
      <c r="B65" s="8"/>
      <c r="C65" s="8"/>
      <c r="D65" s="8"/>
      <c r="E65" s="8"/>
      <c r="F65" s="8"/>
      <c r="G65" s="9"/>
      <c r="H65" s="10"/>
      <c r="I65" s="11" t="str">
        <f t="shared" si="4"/>
        <v/>
      </c>
      <c r="J65" s="11" t="str">
        <f t="shared" si="5"/>
        <v/>
      </c>
      <c r="K65" s="11">
        <f t="shared" si="6"/>
        <v>0</v>
      </c>
      <c r="L65" s="11">
        <f t="shared" si="7"/>
        <v>0</v>
      </c>
      <c r="M65" s="11" t="str">
        <f>IF($A65="","",$B$6+SUM($K$10:K65)-SUM($L$10:L65))</f>
        <v/>
      </c>
      <c r="N65" s="8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22"/>
      <c r="B66" s="8"/>
      <c r="C66" s="8"/>
      <c r="D66" s="8"/>
      <c r="E66" s="8"/>
      <c r="F66" s="8"/>
      <c r="G66" s="9"/>
      <c r="H66" s="10"/>
      <c r="I66" s="11" t="str">
        <f t="shared" si="4"/>
        <v/>
      </c>
      <c r="J66" s="11" t="str">
        <f t="shared" si="5"/>
        <v/>
      </c>
      <c r="K66" s="11">
        <f t="shared" si="6"/>
        <v>0</v>
      </c>
      <c r="L66" s="11">
        <f t="shared" si="7"/>
        <v>0</v>
      </c>
      <c r="M66" s="11" t="str">
        <f>IF($A66="","",$B$6+SUM($K$10:K66)-SUM($L$10:L66))</f>
        <v/>
      </c>
      <c r="N66" s="8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22"/>
      <c r="B67" s="8"/>
      <c r="C67" s="8"/>
      <c r="D67" s="8"/>
      <c r="E67" s="8"/>
      <c r="F67" s="8"/>
      <c r="G67" s="9"/>
      <c r="H67" s="10"/>
      <c r="I67" s="11" t="str">
        <f t="shared" si="4"/>
        <v/>
      </c>
      <c r="J67" s="11" t="str">
        <f t="shared" si="5"/>
        <v/>
      </c>
      <c r="K67" s="11">
        <f t="shared" si="6"/>
        <v>0</v>
      </c>
      <c r="L67" s="11">
        <f t="shared" si="7"/>
        <v>0</v>
      </c>
      <c r="M67" s="11" t="str">
        <f>IF($A67="","",$B$6+SUM($K$10:K67)-SUM($L$10:L67))</f>
        <v/>
      </c>
      <c r="N67" s="8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22"/>
      <c r="B68" s="8"/>
      <c r="C68" s="8"/>
      <c r="D68" s="8"/>
      <c r="E68" s="8"/>
      <c r="F68" s="8"/>
      <c r="G68" s="9"/>
      <c r="H68" s="10"/>
      <c r="I68" s="11" t="str">
        <f t="shared" si="4"/>
        <v/>
      </c>
      <c r="J68" s="11" t="str">
        <f t="shared" si="5"/>
        <v/>
      </c>
      <c r="K68" s="11">
        <f t="shared" si="6"/>
        <v>0</v>
      </c>
      <c r="L68" s="11">
        <f t="shared" si="7"/>
        <v>0</v>
      </c>
      <c r="M68" s="11" t="str">
        <f>IF($A68="","",$B$6+SUM($K$10:K68)-SUM($L$10:L68))</f>
        <v/>
      </c>
      <c r="N68" s="8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22"/>
      <c r="B69" s="8"/>
      <c r="C69" s="8"/>
      <c r="D69" s="8"/>
      <c r="E69" s="8"/>
      <c r="F69" s="8"/>
      <c r="G69" s="9"/>
      <c r="H69" s="10"/>
      <c r="I69" s="11" t="str">
        <f t="shared" si="4"/>
        <v/>
      </c>
      <c r="J69" s="11" t="str">
        <f t="shared" si="5"/>
        <v/>
      </c>
      <c r="K69" s="11">
        <f t="shared" si="6"/>
        <v>0</v>
      </c>
      <c r="L69" s="11">
        <f t="shared" si="7"/>
        <v>0</v>
      </c>
      <c r="M69" s="11" t="str">
        <f>IF($A69="","",$B$6+SUM($K$10:K69)-SUM($L$10:L69))</f>
        <v/>
      </c>
      <c r="N69" s="8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22"/>
      <c r="B70" s="8"/>
      <c r="C70" s="8"/>
      <c r="D70" s="8"/>
      <c r="E70" s="8"/>
      <c r="F70" s="8"/>
      <c r="G70" s="9"/>
      <c r="H70" s="10"/>
      <c r="I70" s="11" t="str">
        <f t="shared" si="4"/>
        <v/>
      </c>
      <c r="J70" s="11" t="str">
        <f t="shared" si="5"/>
        <v/>
      </c>
      <c r="K70" s="11">
        <f t="shared" si="6"/>
        <v>0</v>
      </c>
      <c r="L70" s="11">
        <f t="shared" si="7"/>
        <v>0</v>
      </c>
      <c r="M70" s="11" t="str">
        <f>IF($A70="","",$B$6+SUM($K$10:K70)-SUM($L$10:L70))</f>
        <v/>
      </c>
      <c r="N70" s="8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22"/>
      <c r="B71" s="8"/>
      <c r="C71" s="8"/>
      <c r="D71" s="8"/>
      <c r="E71" s="8"/>
      <c r="F71" s="8"/>
      <c r="G71" s="9"/>
      <c r="H71" s="10"/>
      <c r="I71" s="11" t="str">
        <f t="shared" si="4"/>
        <v/>
      </c>
      <c r="J71" s="11" t="str">
        <f t="shared" si="5"/>
        <v/>
      </c>
      <c r="K71" s="11">
        <f t="shared" si="6"/>
        <v>0</v>
      </c>
      <c r="L71" s="11">
        <f t="shared" si="7"/>
        <v>0</v>
      </c>
      <c r="M71" s="11" t="str">
        <f>IF($A71="","",$B$6+SUM($K$10:K71)-SUM($L$10:L71))</f>
        <v/>
      </c>
      <c r="N71" s="8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22"/>
      <c r="B72" s="8"/>
      <c r="C72" s="8"/>
      <c r="D72" s="8"/>
      <c r="E72" s="8"/>
      <c r="F72" s="8"/>
      <c r="G72" s="9"/>
      <c r="H72" s="10"/>
      <c r="I72" s="11" t="str">
        <f t="shared" si="4"/>
        <v/>
      </c>
      <c r="J72" s="11" t="str">
        <f t="shared" si="5"/>
        <v/>
      </c>
      <c r="K72" s="11">
        <f t="shared" si="6"/>
        <v>0</v>
      </c>
      <c r="L72" s="11">
        <f t="shared" si="7"/>
        <v>0</v>
      </c>
      <c r="M72" s="11" t="str">
        <f>IF($A72="","",$B$6+SUM($K$10:K72)-SUM($L$10:L72))</f>
        <v/>
      </c>
      <c r="N72" s="8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22"/>
      <c r="B73" s="8"/>
      <c r="C73" s="8"/>
      <c r="D73" s="8"/>
      <c r="E73" s="8"/>
      <c r="F73" s="8"/>
      <c r="G73" s="9"/>
      <c r="H73" s="10"/>
      <c r="I73" s="11" t="str">
        <f t="shared" si="4"/>
        <v/>
      </c>
      <c r="J73" s="11" t="str">
        <f t="shared" si="5"/>
        <v/>
      </c>
      <c r="K73" s="11">
        <f t="shared" si="6"/>
        <v>0</v>
      </c>
      <c r="L73" s="11">
        <f t="shared" si="7"/>
        <v>0</v>
      </c>
      <c r="M73" s="11" t="str">
        <f>IF($A73="","",$B$6+SUM($K$10:K73)-SUM($L$10:L73))</f>
        <v/>
      </c>
      <c r="N73" s="8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22"/>
      <c r="B74" s="8"/>
      <c r="C74" s="8"/>
      <c r="D74" s="8"/>
      <c r="E74" s="8"/>
      <c r="F74" s="8"/>
      <c r="G74" s="9"/>
      <c r="H74" s="10"/>
      <c r="I74" s="11" t="str">
        <f t="shared" ref="I74:I105" si="8">IF($H74="","",ROUND($H74/(1+$G74),2))</f>
        <v/>
      </c>
      <c r="J74" s="11" t="str">
        <f t="shared" ref="J74:J105" si="9">IF($H74="","",ROUND($H74-$I74,2))</f>
        <v/>
      </c>
      <c r="K74" s="11">
        <f t="shared" ref="K74:K105" si="10">IF($C74="Einnahme",$H74,0)</f>
        <v>0</v>
      </c>
      <c r="L74" s="11">
        <f t="shared" ref="L74:L105" si="11">IF($C74="Ausgabe",$H74,0)</f>
        <v>0</v>
      </c>
      <c r="M74" s="11" t="str">
        <f>IF($A74="","",$B$6+SUM($K$10:K74)-SUM($L$10:L74))</f>
        <v/>
      </c>
      <c r="N74" s="8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22"/>
      <c r="B75" s="8"/>
      <c r="C75" s="8"/>
      <c r="D75" s="8"/>
      <c r="E75" s="8"/>
      <c r="F75" s="8"/>
      <c r="G75" s="9"/>
      <c r="H75" s="10"/>
      <c r="I75" s="11" t="str">
        <f t="shared" si="8"/>
        <v/>
      </c>
      <c r="J75" s="11" t="str">
        <f t="shared" si="9"/>
        <v/>
      </c>
      <c r="K75" s="11">
        <f t="shared" si="10"/>
        <v>0</v>
      </c>
      <c r="L75" s="11">
        <f t="shared" si="11"/>
        <v>0</v>
      </c>
      <c r="M75" s="11" t="str">
        <f>IF($A75="","",$B$6+SUM($K$10:K75)-SUM($L$10:L75))</f>
        <v/>
      </c>
      <c r="N75" s="8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22"/>
      <c r="B76" s="8"/>
      <c r="C76" s="8"/>
      <c r="D76" s="8"/>
      <c r="E76" s="8"/>
      <c r="F76" s="8"/>
      <c r="G76" s="9"/>
      <c r="H76" s="10"/>
      <c r="I76" s="11" t="str">
        <f t="shared" si="8"/>
        <v/>
      </c>
      <c r="J76" s="11" t="str">
        <f t="shared" si="9"/>
        <v/>
      </c>
      <c r="K76" s="11">
        <f t="shared" si="10"/>
        <v>0</v>
      </c>
      <c r="L76" s="11">
        <f t="shared" si="11"/>
        <v>0</v>
      </c>
      <c r="M76" s="11" t="str">
        <f>IF($A76="","",$B$6+SUM($K$10:K76)-SUM($L$10:L76))</f>
        <v/>
      </c>
      <c r="N76" s="8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22"/>
      <c r="B77" s="8"/>
      <c r="C77" s="8"/>
      <c r="D77" s="8"/>
      <c r="E77" s="8"/>
      <c r="F77" s="8"/>
      <c r="G77" s="9"/>
      <c r="H77" s="10"/>
      <c r="I77" s="11" t="str">
        <f t="shared" si="8"/>
        <v/>
      </c>
      <c r="J77" s="11" t="str">
        <f t="shared" si="9"/>
        <v/>
      </c>
      <c r="K77" s="11">
        <f t="shared" si="10"/>
        <v>0</v>
      </c>
      <c r="L77" s="11">
        <f t="shared" si="11"/>
        <v>0</v>
      </c>
      <c r="M77" s="11" t="str">
        <f>IF($A77="","",$B$6+SUM($K$10:K77)-SUM($L$10:L77))</f>
        <v/>
      </c>
      <c r="N77" s="8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22"/>
      <c r="B78" s="8"/>
      <c r="C78" s="8"/>
      <c r="D78" s="8"/>
      <c r="E78" s="8"/>
      <c r="F78" s="8"/>
      <c r="G78" s="9"/>
      <c r="H78" s="10"/>
      <c r="I78" s="11" t="str">
        <f t="shared" si="8"/>
        <v/>
      </c>
      <c r="J78" s="11" t="str">
        <f t="shared" si="9"/>
        <v/>
      </c>
      <c r="K78" s="11">
        <f t="shared" si="10"/>
        <v>0</v>
      </c>
      <c r="L78" s="11">
        <f t="shared" si="11"/>
        <v>0</v>
      </c>
      <c r="M78" s="11" t="str">
        <f>IF($A78="","",$B$6+SUM($K$10:K78)-SUM($L$10:L78))</f>
        <v/>
      </c>
      <c r="N78" s="8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22"/>
      <c r="B79" s="8"/>
      <c r="C79" s="8"/>
      <c r="D79" s="8"/>
      <c r="E79" s="8"/>
      <c r="F79" s="8"/>
      <c r="G79" s="9"/>
      <c r="H79" s="10"/>
      <c r="I79" s="11" t="str">
        <f t="shared" si="8"/>
        <v/>
      </c>
      <c r="J79" s="11" t="str">
        <f t="shared" si="9"/>
        <v/>
      </c>
      <c r="K79" s="11">
        <f t="shared" si="10"/>
        <v>0</v>
      </c>
      <c r="L79" s="11">
        <f t="shared" si="11"/>
        <v>0</v>
      </c>
      <c r="M79" s="11" t="str">
        <f>IF($A79="","",$B$6+SUM($K$10:K79)-SUM($L$10:L79))</f>
        <v/>
      </c>
      <c r="N79" s="8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22"/>
      <c r="B80" s="8"/>
      <c r="C80" s="8"/>
      <c r="D80" s="8"/>
      <c r="E80" s="8"/>
      <c r="F80" s="8"/>
      <c r="G80" s="9"/>
      <c r="H80" s="10"/>
      <c r="I80" s="11" t="str">
        <f t="shared" si="8"/>
        <v/>
      </c>
      <c r="J80" s="11" t="str">
        <f t="shared" si="9"/>
        <v/>
      </c>
      <c r="K80" s="11">
        <f t="shared" si="10"/>
        <v>0</v>
      </c>
      <c r="L80" s="11">
        <f t="shared" si="11"/>
        <v>0</v>
      </c>
      <c r="M80" s="11" t="str">
        <f>IF($A80="","",$B$6+SUM($K$10:K80)-SUM($L$10:L80))</f>
        <v/>
      </c>
      <c r="N80" s="8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22"/>
      <c r="B81" s="8"/>
      <c r="C81" s="8"/>
      <c r="D81" s="8"/>
      <c r="E81" s="8"/>
      <c r="F81" s="8"/>
      <c r="G81" s="9"/>
      <c r="H81" s="10"/>
      <c r="I81" s="11" t="str">
        <f t="shared" si="8"/>
        <v/>
      </c>
      <c r="J81" s="11" t="str">
        <f t="shared" si="9"/>
        <v/>
      </c>
      <c r="K81" s="11">
        <f t="shared" si="10"/>
        <v>0</v>
      </c>
      <c r="L81" s="11">
        <f t="shared" si="11"/>
        <v>0</v>
      </c>
      <c r="M81" s="11" t="str">
        <f>IF($A81="","",$B$6+SUM($K$10:K81)-SUM($L$10:L81))</f>
        <v/>
      </c>
      <c r="N81" s="8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22"/>
      <c r="B82" s="8"/>
      <c r="C82" s="8"/>
      <c r="D82" s="8"/>
      <c r="E82" s="8"/>
      <c r="F82" s="8"/>
      <c r="G82" s="9"/>
      <c r="H82" s="10"/>
      <c r="I82" s="11" t="str">
        <f t="shared" si="8"/>
        <v/>
      </c>
      <c r="J82" s="11" t="str">
        <f t="shared" si="9"/>
        <v/>
      </c>
      <c r="K82" s="11">
        <f t="shared" si="10"/>
        <v>0</v>
      </c>
      <c r="L82" s="11">
        <f t="shared" si="11"/>
        <v>0</v>
      </c>
      <c r="M82" s="11" t="str">
        <f>IF($A82="","",$B$6+SUM($K$10:K82)-SUM($L$10:L82))</f>
        <v/>
      </c>
      <c r="N82" s="8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22"/>
      <c r="B83" s="8"/>
      <c r="C83" s="8"/>
      <c r="D83" s="8"/>
      <c r="E83" s="8"/>
      <c r="F83" s="8"/>
      <c r="G83" s="9"/>
      <c r="H83" s="10"/>
      <c r="I83" s="11" t="str">
        <f t="shared" si="8"/>
        <v/>
      </c>
      <c r="J83" s="11" t="str">
        <f t="shared" si="9"/>
        <v/>
      </c>
      <c r="K83" s="11">
        <f t="shared" si="10"/>
        <v>0</v>
      </c>
      <c r="L83" s="11">
        <f t="shared" si="11"/>
        <v>0</v>
      </c>
      <c r="M83" s="11" t="str">
        <f>IF($A83="","",$B$6+SUM($K$10:K83)-SUM($L$10:L83))</f>
        <v/>
      </c>
      <c r="N83" s="8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22"/>
      <c r="B84" s="8"/>
      <c r="C84" s="8"/>
      <c r="D84" s="8"/>
      <c r="E84" s="8"/>
      <c r="F84" s="8"/>
      <c r="G84" s="9"/>
      <c r="H84" s="10"/>
      <c r="I84" s="11" t="str">
        <f t="shared" si="8"/>
        <v/>
      </c>
      <c r="J84" s="11" t="str">
        <f t="shared" si="9"/>
        <v/>
      </c>
      <c r="K84" s="11">
        <f t="shared" si="10"/>
        <v>0</v>
      </c>
      <c r="L84" s="11">
        <f t="shared" si="11"/>
        <v>0</v>
      </c>
      <c r="M84" s="11" t="str">
        <f>IF($A84="","",$B$6+SUM($K$10:K84)-SUM($L$10:L84))</f>
        <v/>
      </c>
      <c r="N84" s="8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22"/>
      <c r="B85" s="8"/>
      <c r="C85" s="8"/>
      <c r="D85" s="8"/>
      <c r="E85" s="8"/>
      <c r="F85" s="8"/>
      <c r="G85" s="9"/>
      <c r="H85" s="10"/>
      <c r="I85" s="11" t="str">
        <f t="shared" si="8"/>
        <v/>
      </c>
      <c r="J85" s="11" t="str">
        <f t="shared" si="9"/>
        <v/>
      </c>
      <c r="K85" s="11">
        <f t="shared" si="10"/>
        <v>0</v>
      </c>
      <c r="L85" s="11">
        <f t="shared" si="11"/>
        <v>0</v>
      </c>
      <c r="M85" s="11" t="str">
        <f>IF($A85="","",$B$6+SUM($K$10:K85)-SUM($L$10:L85))</f>
        <v/>
      </c>
      <c r="N85" s="8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22"/>
      <c r="B86" s="8"/>
      <c r="C86" s="8"/>
      <c r="D86" s="8"/>
      <c r="E86" s="8"/>
      <c r="F86" s="8"/>
      <c r="G86" s="9"/>
      <c r="H86" s="10"/>
      <c r="I86" s="11" t="str">
        <f t="shared" si="8"/>
        <v/>
      </c>
      <c r="J86" s="11" t="str">
        <f t="shared" si="9"/>
        <v/>
      </c>
      <c r="K86" s="11">
        <f t="shared" si="10"/>
        <v>0</v>
      </c>
      <c r="L86" s="11">
        <f t="shared" si="11"/>
        <v>0</v>
      </c>
      <c r="M86" s="11" t="str">
        <f>IF($A86="","",$B$6+SUM($K$10:K86)-SUM($L$10:L86))</f>
        <v/>
      </c>
      <c r="N86" s="8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22"/>
      <c r="B87" s="8"/>
      <c r="C87" s="8"/>
      <c r="D87" s="8"/>
      <c r="E87" s="8"/>
      <c r="F87" s="8"/>
      <c r="G87" s="9"/>
      <c r="H87" s="10"/>
      <c r="I87" s="11" t="str">
        <f t="shared" si="8"/>
        <v/>
      </c>
      <c r="J87" s="11" t="str">
        <f t="shared" si="9"/>
        <v/>
      </c>
      <c r="K87" s="11">
        <f t="shared" si="10"/>
        <v>0</v>
      </c>
      <c r="L87" s="11">
        <f t="shared" si="11"/>
        <v>0</v>
      </c>
      <c r="M87" s="11" t="str">
        <f>IF($A87="","",$B$6+SUM($K$10:K87)-SUM($L$10:L87))</f>
        <v/>
      </c>
      <c r="N87" s="8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22"/>
      <c r="B88" s="8"/>
      <c r="C88" s="8"/>
      <c r="D88" s="8"/>
      <c r="E88" s="8"/>
      <c r="F88" s="8"/>
      <c r="G88" s="9"/>
      <c r="H88" s="10"/>
      <c r="I88" s="11" t="str">
        <f t="shared" si="8"/>
        <v/>
      </c>
      <c r="J88" s="11" t="str">
        <f t="shared" si="9"/>
        <v/>
      </c>
      <c r="K88" s="11">
        <f t="shared" si="10"/>
        <v>0</v>
      </c>
      <c r="L88" s="11">
        <f t="shared" si="11"/>
        <v>0</v>
      </c>
      <c r="M88" s="11" t="str">
        <f>IF($A88="","",$B$6+SUM($K$10:K88)-SUM($L$10:L88))</f>
        <v/>
      </c>
      <c r="N88" s="8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22"/>
      <c r="B89" s="8"/>
      <c r="C89" s="8"/>
      <c r="D89" s="8"/>
      <c r="E89" s="8"/>
      <c r="F89" s="8"/>
      <c r="G89" s="9"/>
      <c r="H89" s="10"/>
      <c r="I89" s="11" t="str">
        <f t="shared" si="8"/>
        <v/>
      </c>
      <c r="J89" s="11" t="str">
        <f t="shared" si="9"/>
        <v/>
      </c>
      <c r="K89" s="11">
        <f t="shared" si="10"/>
        <v>0</v>
      </c>
      <c r="L89" s="11">
        <f t="shared" si="11"/>
        <v>0</v>
      </c>
      <c r="M89" s="11" t="str">
        <f>IF($A89="","",$B$6+SUM($K$10:K89)-SUM($L$10:L89))</f>
        <v/>
      </c>
      <c r="N89" s="8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22"/>
      <c r="B90" s="8"/>
      <c r="C90" s="8"/>
      <c r="D90" s="8"/>
      <c r="E90" s="8"/>
      <c r="F90" s="8"/>
      <c r="G90" s="9"/>
      <c r="H90" s="10"/>
      <c r="I90" s="11" t="str">
        <f t="shared" si="8"/>
        <v/>
      </c>
      <c r="J90" s="11" t="str">
        <f t="shared" si="9"/>
        <v/>
      </c>
      <c r="K90" s="11">
        <f t="shared" si="10"/>
        <v>0</v>
      </c>
      <c r="L90" s="11">
        <f t="shared" si="11"/>
        <v>0</v>
      </c>
      <c r="M90" s="11" t="str">
        <f>IF($A90="","",$B$6+SUM($K$10:K90)-SUM($L$10:L90))</f>
        <v/>
      </c>
      <c r="N90" s="8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22"/>
      <c r="B91" s="8"/>
      <c r="C91" s="8"/>
      <c r="D91" s="8"/>
      <c r="E91" s="8"/>
      <c r="F91" s="8"/>
      <c r="G91" s="9"/>
      <c r="H91" s="10"/>
      <c r="I91" s="11" t="str">
        <f t="shared" si="8"/>
        <v/>
      </c>
      <c r="J91" s="11" t="str">
        <f t="shared" si="9"/>
        <v/>
      </c>
      <c r="K91" s="11">
        <f t="shared" si="10"/>
        <v>0</v>
      </c>
      <c r="L91" s="11">
        <f t="shared" si="11"/>
        <v>0</v>
      </c>
      <c r="M91" s="11" t="str">
        <f>IF($A91="","",$B$6+SUM($K$10:K91)-SUM($L$10:L91))</f>
        <v/>
      </c>
      <c r="N91" s="8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22"/>
      <c r="B92" s="8"/>
      <c r="C92" s="8"/>
      <c r="D92" s="8"/>
      <c r="E92" s="8"/>
      <c r="F92" s="8"/>
      <c r="G92" s="9"/>
      <c r="H92" s="10"/>
      <c r="I92" s="11" t="str">
        <f t="shared" si="8"/>
        <v/>
      </c>
      <c r="J92" s="11" t="str">
        <f t="shared" si="9"/>
        <v/>
      </c>
      <c r="K92" s="11">
        <f t="shared" si="10"/>
        <v>0</v>
      </c>
      <c r="L92" s="11">
        <f t="shared" si="11"/>
        <v>0</v>
      </c>
      <c r="M92" s="11" t="str">
        <f>IF($A92="","",$B$6+SUM($K$10:K92)-SUM($L$10:L92))</f>
        <v/>
      </c>
      <c r="N92" s="8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22"/>
      <c r="B93" s="8"/>
      <c r="C93" s="8"/>
      <c r="D93" s="8"/>
      <c r="E93" s="8"/>
      <c r="F93" s="8"/>
      <c r="G93" s="9"/>
      <c r="H93" s="10"/>
      <c r="I93" s="11" t="str">
        <f t="shared" si="8"/>
        <v/>
      </c>
      <c r="J93" s="11" t="str">
        <f t="shared" si="9"/>
        <v/>
      </c>
      <c r="K93" s="11">
        <f t="shared" si="10"/>
        <v>0</v>
      </c>
      <c r="L93" s="11">
        <f t="shared" si="11"/>
        <v>0</v>
      </c>
      <c r="M93" s="11" t="str">
        <f>IF($A93="","",$B$6+SUM($K$10:K93)-SUM($L$10:L93))</f>
        <v/>
      </c>
      <c r="N93" s="8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22"/>
      <c r="B94" s="8"/>
      <c r="C94" s="8"/>
      <c r="D94" s="8"/>
      <c r="E94" s="8"/>
      <c r="F94" s="8"/>
      <c r="G94" s="9"/>
      <c r="H94" s="10"/>
      <c r="I94" s="11" t="str">
        <f t="shared" si="8"/>
        <v/>
      </c>
      <c r="J94" s="11" t="str">
        <f t="shared" si="9"/>
        <v/>
      </c>
      <c r="K94" s="11">
        <f t="shared" si="10"/>
        <v>0</v>
      </c>
      <c r="L94" s="11">
        <f t="shared" si="11"/>
        <v>0</v>
      </c>
      <c r="M94" s="11" t="str">
        <f>IF($A94="","",$B$6+SUM($K$10:K94)-SUM($L$10:L94))</f>
        <v/>
      </c>
      <c r="N94" s="8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22"/>
      <c r="B95" s="8"/>
      <c r="C95" s="8"/>
      <c r="D95" s="8"/>
      <c r="E95" s="8"/>
      <c r="F95" s="8"/>
      <c r="G95" s="9"/>
      <c r="H95" s="10"/>
      <c r="I95" s="11" t="str">
        <f t="shared" si="8"/>
        <v/>
      </c>
      <c r="J95" s="11" t="str">
        <f t="shared" si="9"/>
        <v/>
      </c>
      <c r="K95" s="11">
        <f t="shared" si="10"/>
        <v>0</v>
      </c>
      <c r="L95" s="11">
        <f t="shared" si="11"/>
        <v>0</v>
      </c>
      <c r="M95" s="11" t="str">
        <f>IF($A95="","",$B$6+SUM($K$10:K95)-SUM($L$10:L95))</f>
        <v/>
      </c>
      <c r="N95" s="8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22"/>
      <c r="B96" s="8"/>
      <c r="C96" s="8"/>
      <c r="D96" s="8"/>
      <c r="E96" s="8"/>
      <c r="F96" s="8"/>
      <c r="G96" s="9"/>
      <c r="H96" s="10"/>
      <c r="I96" s="11" t="str">
        <f t="shared" si="8"/>
        <v/>
      </c>
      <c r="J96" s="11" t="str">
        <f t="shared" si="9"/>
        <v/>
      </c>
      <c r="K96" s="11">
        <f t="shared" si="10"/>
        <v>0</v>
      </c>
      <c r="L96" s="11">
        <f t="shared" si="11"/>
        <v>0</v>
      </c>
      <c r="M96" s="11" t="str">
        <f>IF($A96="","",$B$6+SUM($K$10:K96)-SUM($L$10:L96))</f>
        <v/>
      </c>
      <c r="N96" s="8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22"/>
      <c r="B97" s="8"/>
      <c r="C97" s="8"/>
      <c r="D97" s="8"/>
      <c r="E97" s="8"/>
      <c r="F97" s="8"/>
      <c r="G97" s="9"/>
      <c r="H97" s="10"/>
      <c r="I97" s="11" t="str">
        <f t="shared" si="8"/>
        <v/>
      </c>
      <c r="J97" s="11" t="str">
        <f t="shared" si="9"/>
        <v/>
      </c>
      <c r="K97" s="11">
        <f t="shared" si="10"/>
        <v>0</v>
      </c>
      <c r="L97" s="11">
        <f t="shared" si="11"/>
        <v>0</v>
      </c>
      <c r="M97" s="11" t="str">
        <f>IF($A97="","",$B$6+SUM($K$10:K97)-SUM($L$10:L97))</f>
        <v/>
      </c>
      <c r="N97" s="8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22"/>
      <c r="B98" s="8"/>
      <c r="C98" s="8"/>
      <c r="D98" s="8"/>
      <c r="E98" s="8"/>
      <c r="F98" s="8"/>
      <c r="G98" s="9"/>
      <c r="H98" s="10"/>
      <c r="I98" s="11" t="str">
        <f t="shared" si="8"/>
        <v/>
      </c>
      <c r="J98" s="11" t="str">
        <f t="shared" si="9"/>
        <v/>
      </c>
      <c r="K98" s="11">
        <f t="shared" si="10"/>
        <v>0</v>
      </c>
      <c r="L98" s="11">
        <f t="shared" si="11"/>
        <v>0</v>
      </c>
      <c r="M98" s="11" t="str">
        <f>IF($A98="","",$B$6+SUM($K$10:K98)-SUM($L$10:L98))</f>
        <v/>
      </c>
      <c r="N98" s="8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22"/>
      <c r="B99" s="8"/>
      <c r="C99" s="8"/>
      <c r="D99" s="8"/>
      <c r="E99" s="8"/>
      <c r="F99" s="8"/>
      <c r="G99" s="9"/>
      <c r="H99" s="10"/>
      <c r="I99" s="11" t="str">
        <f t="shared" si="8"/>
        <v/>
      </c>
      <c r="J99" s="11" t="str">
        <f t="shared" si="9"/>
        <v/>
      </c>
      <c r="K99" s="11">
        <f t="shared" si="10"/>
        <v>0</v>
      </c>
      <c r="L99" s="11">
        <f t="shared" si="11"/>
        <v>0</v>
      </c>
      <c r="M99" s="11" t="str">
        <f>IF($A99="","",$B$6+SUM($K$10:K99)-SUM($L$10:L99))</f>
        <v/>
      </c>
      <c r="N99" s="8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22"/>
      <c r="B100" s="8"/>
      <c r="C100" s="8"/>
      <c r="D100" s="8"/>
      <c r="E100" s="8"/>
      <c r="F100" s="8"/>
      <c r="G100" s="9"/>
      <c r="H100" s="10"/>
      <c r="I100" s="11" t="str">
        <f t="shared" si="8"/>
        <v/>
      </c>
      <c r="J100" s="11" t="str">
        <f t="shared" si="9"/>
        <v/>
      </c>
      <c r="K100" s="11">
        <f t="shared" si="10"/>
        <v>0</v>
      </c>
      <c r="L100" s="11">
        <f t="shared" si="11"/>
        <v>0</v>
      </c>
      <c r="M100" s="11" t="str">
        <f>IF($A100="","",$B$6+SUM($K$10:K100)-SUM($L$10:L100))</f>
        <v/>
      </c>
      <c r="N100" s="8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22"/>
      <c r="B101" s="8"/>
      <c r="C101" s="8"/>
      <c r="D101" s="8"/>
      <c r="E101" s="8"/>
      <c r="F101" s="8"/>
      <c r="G101" s="9"/>
      <c r="H101" s="10"/>
      <c r="I101" s="11" t="str">
        <f t="shared" si="8"/>
        <v/>
      </c>
      <c r="J101" s="11" t="str">
        <f t="shared" si="9"/>
        <v/>
      </c>
      <c r="K101" s="11">
        <f t="shared" si="10"/>
        <v>0</v>
      </c>
      <c r="L101" s="11">
        <f t="shared" si="11"/>
        <v>0</v>
      </c>
      <c r="M101" s="11" t="str">
        <f>IF($A101="","",$B$6+SUM($K$10:K101)-SUM($L$10:L101))</f>
        <v/>
      </c>
      <c r="N101" s="8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22"/>
      <c r="B102" s="8"/>
      <c r="C102" s="8"/>
      <c r="D102" s="8"/>
      <c r="E102" s="8"/>
      <c r="F102" s="8"/>
      <c r="G102" s="9"/>
      <c r="H102" s="10"/>
      <c r="I102" s="11" t="str">
        <f t="shared" si="8"/>
        <v/>
      </c>
      <c r="J102" s="11" t="str">
        <f t="shared" si="9"/>
        <v/>
      </c>
      <c r="K102" s="11">
        <f t="shared" si="10"/>
        <v>0</v>
      </c>
      <c r="L102" s="11">
        <f t="shared" si="11"/>
        <v>0</v>
      </c>
      <c r="M102" s="11" t="str">
        <f>IF($A102="","",$B$6+SUM($K$10:K102)-SUM($L$10:L102))</f>
        <v/>
      </c>
      <c r="N102" s="8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22"/>
      <c r="B103" s="8"/>
      <c r="C103" s="8"/>
      <c r="D103" s="8"/>
      <c r="E103" s="8"/>
      <c r="F103" s="8"/>
      <c r="G103" s="9"/>
      <c r="H103" s="10"/>
      <c r="I103" s="11" t="str">
        <f t="shared" si="8"/>
        <v/>
      </c>
      <c r="J103" s="11" t="str">
        <f t="shared" si="9"/>
        <v/>
      </c>
      <c r="K103" s="11">
        <f t="shared" si="10"/>
        <v>0</v>
      </c>
      <c r="L103" s="11">
        <f t="shared" si="11"/>
        <v>0</v>
      </c>
      <c r="M103" s="11" t="str">
        <f>IF($A103="","",$B$6+SUM($K$10:K103)-SUM($L$10:L103))</f>
        <v/>
      </c>
      <c r="N103" s="8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22"/>
      <c r="B104" s="8"/>
      <c r="C104" s="8"/>
      <c r="D104" s="8"/>
      <c r="E104" s="8"/>
      <c r="F104" s="8"/>
      <c r="G104" s="9"/>
      <c r="H104" s="10"/>
      <c r="I104" s="11" t="str">
        <f t="shared" si="8"/>
        <v/>
      </c>
      <c r="J104" s="11" t="str">
        <f t="shared" si="9"/>
        <v/>
      </c>
      <c r="K104" s="11">
        <f t="shared" si="10"/>
        <v>0</v>
      </c>
      <c r="L104" s="11">
        <f t="shared" si="11"/>
        <v>0</v>
      </c>
      <c r="M104" s="11" t="str">
        <f>IF($A104="","",$B$6+SUM($K$10:K104)-SUM($L$10:L104))</f>
        <v/>
      </c>
      <c r="N104" s="8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22"/>
      <c r="B105" s="8"/>
      <c r="C105" s="8"/>
      <c r="D105" s="8"/>
      <c r="E105" s="8"/>
      <c r="F105" s="8"/>
      <c r="G105" s="9"/>
      <c r="H105" s="10"/>
      <c r="I105" s="11" t="str">
        <f t="shared" si="8"/>
        <v/>
      </c>
      <c r="J105" s="11" t="str">
        <f t="shared" si="9"/>
        <v/>
      </c>
      <c r="K105" s="11">
        <f t="shared" si="10"/>
        <v>0</v>
      </c>
      <c r="L105" s="11">
        <f t="shared" si="11"/>
        <v>0</v>
      </c>
      <c r="M105" s="11" t="str">
        <f>IF($A105="","",$B$6+SUM($K$10:K105)-SUM($L$10:L105))</f>
        <v/>
      </c>
      <c r="N105" s="8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22"/>
      <c r="B106" s="8"/>
      <c r="C106" s="8"/>
      <c r="D106" s="8"/>
      <c r="E106" s="8"/>
      <c r="F106" s="8"/>
      <c r="G106" s="9"/>
      <c r="H106" s="10"/>
      <c r="I106" s="11" t="str">
        <f t="shared" ref="I106:I137" si="12">IF($H106="","",ROUND($H106/(1+$G106),2))</f>
        <v/>
      </c>
      <c r="J106" s="11" t="str">
        <f t="shared" ref="J106:J137" si="13">IF($H106="","",ROUND($H106-$I106,2))</f>
        <v/>
      </c>
      <c r="K106" s="11">
        <f t="shared" ref="K106:K137" si="14">IF($C106="Einnahme",$H106,0)</f>
        <v>0</v>
      </c>
      <c r="L106" s="11">
        <f t="shared" ref="L106:L137" si="15">IF($C106="Ausgabe",$H106,0)</f>
        <v>0</v>
      </c>
      <c r="M106" s="11" t="str">
        <f>IF($A106="","",$B$6+SUM($K$10:K106)-SUM($L$10:L106))</f>
        <v/>
      </c>
      <c r="N106" s="8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22"/>
      <c r="B107" s="8"/>
      <c r="C107" s="8"/>
      <c r="D107" s="8"/>
      <c r="E107" s="8"/>
      <c r="F107" s="8"/>
      <c r="G107" s="9"/>
      <c r="H107" s="10"/>
      <c r="I107" s="11" t="str">
        <f t="shared" si="12"/>
        <v/>
      </c>
      <c r="J107" s="11" t="str">
        <f t="shared" si="13"/>
        <v/>
      </c>
      <c r="K107" s="11">
        <f t="shared" si="14"/>
        <v>0</v>
      </c>
      <c r="L107" s="11">
        <f t="shared" si="15"/>
        <v>0</v>
      </c>
      <c r="M107" s="11" t="str">
        <f>IF($A107="","",$B$6+SUM($K$10:K107)-SUM($L$10:L107))</f>
        <v/>
      </c>
      <c r="N107" s="8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22"/>
      <c r="B108" s="8"/>
      <c r="C108" s="8"/>
      <c r="D108" s="8"/>
      <c r="E108" s="8"/>
      <c r="F108" s="8"/>
      <c r="G108" s="9"/>
      <c r="H108" s="10"/>
      <c r="I108" s="11" t="str">
        <f t="shared" si="12"/>
        <v/>
      </c>
      <c r="J108" s="11" t="str">
        <f t="shared" si="13"/>
        <v/>
      </c>
      <c r="K108" s="11">
        <f t="shared" si="14"/>
        <v>0</v>
      </c>
      <c r="L108" s="11">
        <f t="shared" si="15"/>
        <v>0</v>
      </c>
      <c r="M108" s="11" t="str">
        <f>IF($A108="","",$B$6+SUM($K$10:K108)-SUM($L$10:L108))</f>
        <v/>
      </c>
      <c r="N108" s="8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22"/>
      <c r="B109" s="8"/>
      <c r="C109" s="8"/>
      <c r="D109" s="8"/>
      <c r="E109" s="8"/>
      <c r="F109" s="8"/>
      <c r="G109" s="9"/>
      <c r="H109" s="10"/>
      <c r="I109" s="11" t="str">
        <f t="shared" si="12"/>
        <v/>
      </c>
      <c r="J109" s="11" t="str">
        <f t="shared" si="13"/>
        <v/>
      </c>
      <c r="K109" s="11">
        <f t="shared" si="14"/>
        <v>0</v>
      </c>
      <c r="L109" s="11">
        <f t="shared" si="15"/>
        <v>0</v>
      </c>
      <c r="M109" s="11" t="str">
        <f>IF($A109="","",$B$6+SUM($K$10:K109)-SUM($L$10:L109))</f>
        <v/>
      </c>
      <c r="N109" s="8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22"/>
      <c r="B110" s="8"/>
      <c r="C110" s="8"/>
      <c r="D110" s="8"/>
      <c r="E110" s="8"/>
      <c r="F110" s="8"/>
      <c r="G110" s="9"/>
      <c r="H110" s="10"/>
      <c r="I110" s="11" t="str">
        <f t="shared" si="12"/>
        <v/>
      </c>
      <c r="J110" s="11" t="str">
        <f t="shared" si="13"/>
        <v/>
      </c>
      <c r="K110" s="11">
        <f t="shared" si="14"/>
        <v>0</v>
      </c>
      <c r="L110" s="11">
        <f t="shared" si="15"/>
        <v>0</v>
      </c>
      <c r="M110" s="11" t="str">
        <f>IF($A110="","",$B$6+SUM($K$10:K110)-SUM($L$10:L110))</f>
        <v/>
      </c>
      <c r="N110" s="8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22"/>
      <c r="B111" s="8"/>
      <c r="C111" s="8"/>
      <c r="D111" s="8"/>
      <c r="E111" s="8"/>
      <c r="F111" s="8"/>
      <c r="G111" s="9"/>
      <c r="H111" s="10"/>
      <c r="I111" s="11" t="str">
        <f t="shared" si="12"/>
        <v/>
      </c>
      <c r="J111" s="11" t="str">
        <f t="shared" si="13"/>
        <v/>
      </c>
      <c r="K111" s="11">
        <f t="shared" si="14"/>
        <v>0</v>
      </c>
      <c r="L111" s="11">
        <f t="shared" si="15"/>
        <v>0</v>
      </c>
      <c r="M111" s="11" t="str">
        <f>IF($A111="","",$B$6+SUM($K$10:K111)-SUM($L$10:L111))</f>
        <v/>
      </c>
      <c r="N111" s="8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22"/>
      <c r="B112" s="8"/>
      <c r="C112" s="8"/>
      <c r="D112" s="8"/>
      <c r="E112" s="8"/>
      <c r="F112" s="8"/>
      <c r="G112" s="9"/>
      <c r="H112" s="10"/>
      <c r="I112" s="11" t="str">
        <f t="shared" si="12"/>
        <v/>
      </c>
      <c r="J112" s="11" t="str">
        <f t="shared" si="13"/>
        <v/>
      </c>
      <c r="K112" s="11">
        <f t="shared" si="14"/>
        <v>0</v>
      </c>
      <c r="L112" s="11">
        <f t="shared" si="15"/>
        <v>0</v>
      </c>
      <c r="M112" s="11" t="str">
        <f>IF($A112="","",$B$6+SUM($K$10:K112)-SUM($L$10:L112))</f>
        <v/>
      </c>
      <c r="N112" s="8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22"/>
      <c r="B113" s="8"/>
      <c r="C113" s="8"/>
      <c r="D113" s="8"/>
      <c r="E113" s="8"/>
      <c r="F113" s="8"/>
      <c r="G113" s="9"/>
      <c r="H113" s="10"/>
      <c r="I113" s="11" t="str">
        <f t="shared" si="12"/>
        <v/>
      </c>
      <c r="J113" s="11" t="str">
        <f t="shared" si="13"/>
        <v/>
      </c>
      <c r="K113" s="11">
        <f t="shared" si="14"/>
        <v>0</v>
      </c>
      <c r="L113" s="11">
        <f t="shared" si="15"/>
        <v>0</v>
      </c>
      <c r="M113" s="11" t="str">
        <f>IF($A113="","",$B$6+SUM($K$10:K113)-SUM($L$10:L113))</f>
        <v/>
      </c>
      <c r="N113" s="8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22"/>
      <c r="B114" s="8"/>
      <c r="C114" s="8"/>
      <c r="D114" s="8"/>
      <c r="E114" s="8"/>
      <c r="F114" s="8"/>
      <c r="G114" s="9"/>
      <c r="H114" s="10"/>
      <c r="I114" s="11" t="str">
        <f t="shared" si="12"/>
        <v/>
      </c>
      <c r="J114" s="11" t="str">
        <f t="shared" si="13"/>
        <v/>
      </c>
      <c r="K114" s="11">
        <f t="shared" si="14"/>
        <v>0</v>
      </c>
      <c r="L114" s="11">
        <f t="shared" si="15"/>
        <v>0</v>
      </c>
      <c r="M114" s="11" t="str">
        <f>IF($A114="","",$B$6+SUM($K$10:K114)-SUM($L$10:L114))</f>
        <v/>
      </c>
      <c r="N114" s="8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22"/>
      <c r="B115" s="8"/>
      <c r="C115" s="8"/>
      <c r="D115" s="8"/>
      <c r="E115" s="8"/>
      <c r="F115" s="8"/>
      <c r="G115" s="9"/>
      <c r="H115" s="10"/>
      <c r="I115" s="11" t="str">
        <f t="shared" si="12"/>
        <v/>
      </c>
      <c r="J115" s="11" t="str">
        <f t="shared" si="13"/>
        <v/>
      </c>
      <c r="K115" s="11">
        <f t="shared" si="14"/>
        <v>0</v>
      </c>
      <c r="L115" s="11">
        <f t="shared" si="15"/>
        <v>0</v>
      </c>
      <c r="M115" s="11" t="str">
        <f>IF($A115="","",$B$6+SUM($K$10:K115)-SUM($L$10:L115))</f>
        <v/>
      </c>
      <c r="N115" s="8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22"/>
      <c r="B116" s="8"/>
      <c r="C116" s="8"/>
      <c r="D116" s="8"/>
      <c r="E116" s="8"/>
      <c r="F116" s="8"/>
      <c r="G116" s="9"/>
      <c r="H116" s="10"/>
      <c r="I116" s="11" t="str">
        <f t="shared" si="12"/>
        <v/>
      </c>
      <c r="J116" s="11" t="str">
        <f t="shared" si="13"/>
        <v/>
      </c>
      <c r="K116" s="11">
        <f t="shared" si="14"/>
        <v>0</v>
      </c>
      <c r="L116" s="11">
        <f t="shared" si="15"/>
        <v>0</v>
      </c>
      <c r="M116" s="11" t="str">
        <f>IF($A116="","",$B$6+SUM($K$10:K116)-SUM($L$10:L116))</f>
        <v/>
      </c>
      <c r="N116" s="8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22"/>
      <c r="B117" s="8"/>
      <c r="C117" s="8"/>
      <c r="D117" s="8"/>
      <c r="E117" s="8"/>
      <c r="F117" s="8"/>
      <c r="G117" s="9"/>
      <c r="H117" s="10"/>
      <c r="I117" s="11" t="str">
        <f t="shared" si="12"/>
        <v/>
      </c>
      <c r="J117" s="11" t="str">
        <f t="shared" si="13"/>
        <v/>
      </c>
      <c r="K117" s="11">
        <f t="shared" si="14"/>
        <v>0</v>
      </c>
      <c r="L117" s="11">
        <f t="shared" si="15"/>
        <v>0</v>
      </c>
      <c r="M117" s="11" t="str">
        <f>IF($A117="","",$B$6+SUM($K$10:K117)-SUM($L$10:L117))</f>
        <v/>
      </c>
      <c r="N117" s="8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22"/>
      <c r="B118" s="8"/>
      <c r="C118" s="8"/>
      <c r="D118" s="8"/>
      <c r="E118" s="8"/>
      <c r="F118" s="8"/>
      <c r="G118" s="9"/>
      <c r="H118" s="10"/>
      <c r="I118" s="11" t="str">
        <f t="shared" si="12"/>
        <v/>
      </c>
      <c r="J118" s="11" t="str">
        <f t="shared" si="13"/>
        <v/>
      </c>
      <c r="K118" s="11">
        <f t="shared" si="14"/>
        <v>0</v>
      </c>
      <c r="L118" s="11">
        <f t="shared" si="15"/>
        <v>0</v>
      </c>
      <c r="M118" s="11" t="str">
        <f>IF($A118="","",$B$6+SUM($K$10:K118)-SUM($L$10:L118))</f>
        <v/>
      </c>
      <c r="N118" s="8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22"/>
      <c r="B119" s="8"/>
      <c r="C119" s="8"/>
      <c r="D119" s="8"/>
      <c r="E119" s="8"/>
      <c r="F119" s="8"/>
      <c r="G119" s="9"/>
      <c r="H119" s="10"/>
      <c r="I119" s="11" t="str">
        <f t="shared" si="12"/>
        <v/>
      </c>
      <c r="J119" s="11" t="str">
        <f t="shared" si="13"/>
        <v/>
      </c>
      <c r="K119" s="11">
        <f t="shared" si="14"/>
        <v>0</v>
      </c>
      <c r="L119" s="11">
        <f t="shared" si="15"/>
        <v>0</v>
      </c>
      <c r="M119" s="11" t="str">
        <f>IF($A119="","",$B$6+SUM($K$10:K119)-SUM($L$10:L119))</f>
        <v/>
      </c>
      <c r="N119" s="8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22"/>
      <c r="B120" s="8"/>
      <c r="C120" s="8"/>
      <c r="D120" s="8"/>
      <c r="E120" s="8"/>
      <c r="F120" s="8"/>
      <c r="G120" s="9"/>
      <c r="H120" s="10"/>
      <c r="I120" s="11" t="str">
        <f t="shared" si="12"/>
        <v/>
      </c>
      <c r="J120" s="11" t="str">
        <f t="shared" si="13"/>
        <v/>
      </c>
      <c r="K120" s="11">
        <f t="shared" si="14"/>
        <v>0</v>
      </c>
      <c r="L120" s="11">
        <f t="shared" si="15"/>
        <v>0</v>
      </c>
      <c r="M120" s="11" t="str">
        <f>IF($A120="","",$B$6+SUM($K$10:K120)-SUM($L$10:L120))</f>
        <v/>
      </c>
      <c r="N120" s="8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22"/>
      <c r="B121" s="8"/>
      <c r="C121" s="8"/>
      <c r="D121" s="8"/>
      <c r="E121" s="8"/>
      <c r="F121" s="8"/>
      <c r="G121" s="9"/>
      <c r="H121" s="10"/>
      <c r="I121" s="11" t="str">
        <f t="shared" si="12"/>
        <v/>
      </c>
      <c r="J121" s="11" t="str">
        <f t="shared" si="13"/>
        <v/>
      </c>
      <c r="K121" s="11">
        <f t="shared" si="14"/>
        <v>0</v>
      </c>
      <c r="L121" s="11">
        <f t="shared" si="15"/>
        <v>0</v>
      </c>
      <c r="M121" s="11" t="str">
        <f>IF($A121="","",$B$6+SUM($K$10:K121)-SUM($L$10:L121))</f>
        <v/>
      </c>
      <c r="N121" s="8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22"/>
      <c r="B122" s="8"/>
      <c r="C122" s="8"/>
      <c r="D122" s="8"/>
      <c r="E122" s="8"/>
      <c r="F122" s="8"/>
      <c r="G122" s="9"/>
      <c r="H122" s="10"/>
      <c r="I122" s="11" t="str">
        <f t="shared" si="12"/>
        <v/>
      </c>
      <c r="J122" s="11" t="str">
        <f t="shared" si="13"/>
        <v/>
      </c>
      <c r="K122" s="11">
        <f t="shared" si="14"/>
        <v>0</v>
      </c>
      <c r="L122" s="11">
        <f t="shared" si="15"/>
        <v>0</v>
      </c>
      <c r="M122" s="11" t="str">
        <f>IF($A122="","",$B$6+SUM($K$10:K122)-SUM($L$10:L122))</f>
        <v/>
      </c>
      <c r="N122" s="8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22"/>
      <c r="B123" s="8"/>
      <c r="C123" s="8"/>
      <c r="D123" s="8"/>
      <c r="E123" s="8"/>
      <c r="F123" s="8"/>
      <c r="G123" s="9"/>
      <c r="H123" s="10"/>
      <c r="I123" s="11" t="str">
        <f t="shared" si="12"/>
        <v/>
      </c>
      <c r="J123" s="11" t="str">
        <f t="shared" si="13"/>
        <v/>
      </c>
      <c r="K123" s="11">
        <f t="shared" si="14"/>
        <v>0</v>
      </c>
      <c r="L123" s="11">
        <f t="shared" si="15"/>
        <v>0</v>
      </c>
      <c r="M123" s="11" t="str">
        <f>IF($A123="","",$B$6+SUM($K$10:K123)-SUM($L$10:L123))</f>
        <v/>
      </c>
      <c r="N123" s="8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22"/>
      <c r="B124" s="8"/>
      <c r="C124" s="8"/>
      <c r="D124" s="8"/>
      <c r="E124" s="8"/>
      <c r="F124" s="8"/>
      <c r="G124" s="9"/>
      <c r="H124" s="10"/>
      <c r="I124" s="11" t="str">
        <f t="shared" si="12"/>
        <v/>
      </c>
      <c r="J124" s="11" t="str">
        <f t="shared" si="13"/>
        <v/>
      </c>
      <c r="K124" s="11">
        <f t="shared" si="14"/>
        <v>0</v>
      </c>
      <c r="L124" s="11">
        <f t="shared" si="15"/>
        <v>0</v>
      </c>
      <c r="M124" s="11" t="str">
        <f>IF($A124="","",$B$6+SUM($K$10:K124)-SUM($L$10:L124))</f>
        <v/>
      </c>
      <c r="N124" s="8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22"/>
      <c r="B125" s="8"/>
      <c r="C125" s="8"/>
      <c r="D125" s="8"/>
      <c r="E125" s="8"/>
      <c r="F125" s="8"/>
      <c r="G125" s="9"/>
      <c r="H125" s="10"/>
      <c r="I125" s="11" t="str">
        <f t="shared" si="12"/>
        <v/>
      </c>
      <c r="J125" s="11" t="str">
        <f t="shared" si="13"/>
        <v/>
      </c>
      <c r="K125" s="11">
        <f t="shared" si="14"/>
        <v>0</v>
      </c>
      <c r="L125" s="11">
        <f t="shared" si="15"/>
        <v>0</v>
      </c>
      <c r="M125" s="11" t="str">
        <f>IF($A125="","",$B$6+SUM($K$10:K125)-SUM($L$10:L125))</f>
        <v/>
      </c>
      <c r="N125" s="8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22"/>
      <c r="B126" s="8"/>
      <c r="C126" s="8"/>
      <c r="D126" s="8"/>
      <c r="E126" s="8"/>
      <c r="F126" s="8"/>
      <c r="G126" s="9"/>
      <c r="H126" s="10"/>
      <c r="I126" s="11" t="str">
        <f t="shared" si="12"/>
        <v/>
      </c>
      <c r="J126" s="11" t="str">
        <f t="shared" si="13"/>
        <v/>
      </c>
      <c r="K126" s="11">
        <f t="shared" si="14"/>
        <v>0</v>
      </c>
      <c r="L126" s="11">
        <f t="shared" si="15"/>
        <v>0</v>
      </c>
      <c r="M126" s="11" t="str">
        <f>IF($A126="","",$B$6+SUM($K$10:K126)-SUM($L$10:L126))</f>
        <v/>
      </c>
      <c r="N126" s="8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22"/>
      <c r="B127" s="8"/>
      <c r="C127" s="8"/>
      <c r="D127" s="8"/>
      <c r="E127" s="8"/>
      <c r="F127" s="8"/>
      <c r="G127" s="9"/>
      <c r="H127" s="10"/>
      <c r="I127" s="11" t="str">
        <f t="shared" si="12"/>
        <v/>
      </c>
      <c r="J127" s="11" t="str">
        <f t="shared" si="13"/>
        <v/>
      </c>
      <c r="K127" s="11">
        <f t="shared" si="14"/>
        <v>0</v>
      </c>
      <c r="L127" s="11">
        <f t="shared" si="15"/>
        <v>0</v>
      </c>
      <c r="M127" s="11" t="str">
        <f>IF($A127="","",$B$6+SUM($K$10:K127)-SUM($L$10:L127))</f>
        <v/>
      </c>
      <c r="N127" s="8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22"/>
      <c r="B128" s="8"/>
      <c r="C128" s="8"/>
      <c r="D128" s="8"/>
      <c r="E128" s="8"/>
      <c r="F128" s="8"/>
      <c r="G128" s="9"/>
      <c r="H128" s="10"/>
      <c r="I128" s="11" t="str">
        <f t="shared" si="12"/>
        <v/>
      </c>
      <c r="J128" s="11" t="str">
        <f t="shared" si="13"/>
        <v/>
      </c>
      <c r="K128" s="11">
        <f t="shared" si="14"/>
        <v>0</v>
      </c>
      <c r="L128" s="11">
        <f t="shared" si="15"/>
        <v>0</v>
      </c>
      <c r="M128" s="11" t="str">
        <f>IF($A128="","",$B$6+SUM($K$10:K128)-SUM($L$10:L128))</f>
        <v/>
      </c>
      <c r="N128" s="8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22"/>
      <c r="B129" s="8"/>
      <c r="C129" s="8"/>
      <c r="D129" s="8"/>
      <c r="E129" s="8"/>
      <c r="F129" s="8"/>
      <c r="G129" s="9"/>
      <c r="H129" s="10"/>
      <c r="I129" s="11" t="str">
        <f t="shared" si="12"/>
        <v/>
      </c>
      <c r="J129" s="11" t="str">
        <f t="shared" si="13"/>
        <v/>
      </c>
      <c r="K129" s="11">
        <f t="shared" si="14"/>
        <v>0</v>
      </c>
      <c r="L129" s="11">
        <f t="shared" si="15"/>
        <v>0</v>
      </c>
      <c r="M129" s="11" t="str">
        <f>IF($A129="","",$B$6+SUM($K$10:K129)-SUM($L$10:L129))</f>
        <v/>
      </c>
      <c r="N129" s="8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22"/>
      <c r="B130" s="8"/>
      <c r="C130" s="8"/>
      <c r="D130" s="8"/>
      <c r="E130" s="8"/>
      <c r="F130" s="8"/>
      <c r="G130" s="9"/>
      <c r="H130" s="10"/>
      <c r="I130" s="11" t="str">
        <f t="shared" si="12"/>
        <v/>
      </c>
      <c r="J130" s="11" t="str">
        <f t="shared" si="13"/>
        <v/>
      </c>
      <c r="K130" s="11">
        <f t="shared" si="14"/>
        <v>0</v>
      </c>
      <c r="L130" s="11">
        <f t="shared" si="15"/>
        <v>0</v>
      </c>
      <c r="M130" s="11" t="str">
        <f>IF($A130="","",$B$6+SUM($K$10:K130)-SUM($L$10:L130))</f>
        <v/>
      </c>
      <c r="N130" s="8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22"/>
      <c r="B131" s="8"/>
      <c r="C131" s="8"/>
      <c r="D131" s="8"/>
      <c r="E131" s="8"/>
      <c r="F131" s="8"/>
      <c r="G131" s="9"/>
      <c r="H131" s="10"/>
      <c r="I131" s="11" t="str">
        <f t="shared" si="12"/>
        <v/>
      </c>
      <c r="J131" s="11" t="str">
        <f t="shared" si="13"/>
        <v/>
      </c>
      <c r="K131" s="11">
        <f t="shared" si="14"/>
        <v>0</v>
      </c>
      <c r="L131" s="11">
        <f t="shared" si="15"/>
        <v>0</v>
      </c>
      <c r="M131" s="11" t="str">
        <f>IF($A131="","",$B$6+SUM($K$10:K131)-SUM($L$10:L131))</f>
        <v/>
      </c>
      <c r="N131" s="8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22"/>
      <c r="B132" s="8"/>
      <c r="C132" s="8"/>
      <c r="D132" s="8"/>
      <c r="E132" s="8"/>
      <c r="F132" s="8"/>
      <c r="G132" s="9"/>
      <c r="H132" s="10"/>
      <c r="I132" s="11" t="str">
        <f t="shared" si="12"/>
        <v/>
      </c>
      <c r="J132" s="11" t="str">
        <f t="shared" si="13"/>
        <v/>
      </c>
      <c r="K132" s="11">
        <f t="shared" si="14"/>
        <v>0</v>
      </c>
      <c r="L132" s="11">
        <f t="shared" si="15"/>
        <v>0</v>
      </c>
      <c r="M132" s="11" t="str">
        <f>IF($A132="","",$B$6+SUM($K$10:K132)-SUM($L$10:L132))</f>
        <v/>
      </c>
      <c r="N132" s="8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22"/>
      <c r="B133" s="8"/>
      <c r="C133" s="8"/>
      <c r="D133" s="8"/>
      <c r="E133" s="8"/>
      <c r="F133" s="8"/>
      <c r="G133" s="9"/>
      <c r="H133" s="10"/>
      <c r="I133" s="11" t="str">
        <f t="shared" si="12"/>
        <v/>
      </c>
      <c r="J133" s="11" t="str">
        <f t="shared" si="13"/>
        <v/>
      </c>
      <c r="K133" s="11">
        <f t="shared" si="14"/>
        <v>0</v>
      </c>
      <c r="L133" s="11">
        <f t="shared" si="15"/>
        <v>0</v>
      </c>
      <c r="M133" s="11" t="str">
        <f>IF($A133="","",$B$6+SUM($K$10:K133)-SUM($L$10:L133))</f>
        <v/>
      </c>
      <c r="N133" s="8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22"/>
      <c r="B134" s="8"/>
      <c r="C134" s="8"/>
      <c r="D134" s="8"/>
      <c r="E134" s="8"/>
      <c r="F134" s="8"/>
      <c r="G134" s="9"/>
      <c r="H134" s="10"/>
      <c r="I134" s="11" t="str">
        <f t="shared" si="12"/>
        <v/>
      </c>
      <c r="J134" s="11" t="str">
        <f t="shared" si="13"/>
        <v/>
      </c>
      <c r="K134" s="11">
        <f t="shared" si="14"/>
        <v>0</v>
      </c>
      <c r="L134" s="11">
        <f t="shared" si="15"/>
        <v>0</v>
      </c>
      <c r="M134" s="11" t="str">
        <f>IF($A134="","",$B$6+SUM($K$10:K134)-SUM($L$10:L134))</f>
        <v/>
      </c>
      <c r="N134" s="8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22"/>
      <c r="B135" s="8"/>
      <c r="C135" s="8"/>
      <c r="D135" s="8"/>
      <c r="E135" s="8"/>
      <c r="F135" s="8"/>
      <c r="G135" s="9"/>
      <c r="H135" s="10"/>
      <c r="I135" s="11" t="str">
        <f t="shared" si="12"/>
        <v/>
      </c>
      <c r="J135" s="11" t="str">
        <f t="shared" si="13"/>
        <v/>
      </c>
      <c r="K135" s="11">
        <f t="shared" si="14"/>
        <v>0</v>
      </c>
      <c r="L135" s="11">
        <f t="shared" si="15"/>
        <v>0</v>
      </c>
      <c r="M135" s="11" t="str">
        <f>IF($A135="","",$B$6+SUM($K$10:K135)-SUM($L$10:L135))</f>
        <v/>
      </c>
      <c r="N135" s="8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22"/>
      <c r="B136" s="8"/>
      <c r="C136" s="8"/>
      <c r="D136" s="8"/>
      <c r="E136" s="8"/>
      <c r="F136" s="8"/>
      <c r="G136" s="9"/>
      <c r="H136" s="10"/>
      <c r="I136" s="11" t="str">
        <f t="shared" si="12"/>
        <v/>
      </c>
      <c r="J136" s="11" t="str">
        <f t="shared" si="13"/>
        <v/>
      </c>
      <c r="K136" s="11">
        <f t="shared" si="14"/>
        <v>0</v>
      </c>
      <c r="L136" s="11">
        <f t="shared" si="15"/>
        <v>0</v>
      </c>
      <c r="M136" s="11" t="str">
        <f>IF($A136="","",$B$6+SUM($K$10:K136)-SUM($L$10:L136))</f>
        <v/>
      </c>
      <c r="N136" s="8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22"/>
      <c r="B137" s="8"/>
      <c r="C137" s="8"/>
      <c r="D137" s="8"/>
      <c r="E137" s="8"/>
      <c r="F137" s="8"/>
      <c r="G137" s="9"/>
      <c r="H137" s="10"/>
      <c r="I137" s="11" t="str">
        <f t="shared" si="12"/>
        <v/>
      </c>
      <c r="J137" s="11" t="str">
        <f t="shared" si="13"/>
        <v/>
      </c>
      <c r="K137" s="11">
        <f t="shared" si="14"/>
        <v>0</v>
      </c>
      <c r="L137" s="11">
        <f t="shared" si="15"/>
        <v>0</v>
      </c>
      <c r="M137" s="11" t="str">
        <f>IF($A137="","",$B$6+SUM($K$10:K137)-SUM($L$10:L137))</f>
        <v/>
      </c>
      <c r="N137" s="8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22"/>
      <c r="B138" s="8"/>
      <c r="C138" s="8"/>
      <c r="D138" s="8"/>
      <c r="E138" s="8"/>
      <c r="F138" s="8"/>
      <c r="G138" s="9"/>
      <c r="H138" s="10"/>
      <c r="I138" s="11" t="str">
        <f t="shared" ref="I138:I169" si="16">IF($H138="","",ROUND($H138/(1+$G138),2))</f>
        <v/>
      </c>
      <c r="J138" s="11" t="str">
        <f t="shared" ref="J138:J169" si="17">IF($H138="","",ROUND($H138-$I138,2))</f>
        <v/>
      </c>
      <c r="K138" s="11">
        <f t="shared" ref="K138:K169" si="18">IF($C138="Einnahme",$H138,0)</f>
        <v>0</v>
      </c>
      <c r="L138" s="11">
        <f t="shared" ref="L138:L169" si="19">IF($C138="Ausgabe",$H138,0)</f>
        <v>0</v>
      </c>
      <c r="M138" s="11" t="str">
        <f>IF($A138="","",$B$6+SUM($K$10:K138)-SUM($L$10:L138))</f>
        <v/>
      </c>
      <c r="N138" s="8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22"/>
      <c r="B139" s="8"/>
      <c r="C139" s="8"/>
      <c r="D139" s="8"/>
      <c r="E139" s="8"/>
      <c r="F139" s="8"/>
      <c r="G139" s="9"/>
      <c r="H139" s="10"/>
      <c r="I139" s="11" t="str">
        <f t="shared" si="16"/>
        <v/>
      </c>
      <c r="J139" s="11" t="str">
        <f t="shared" si="17"/>
        <v/>
      </c>
      <c r="K139" s="11">
        <f t="shared" si="18"/>
        <v>0</v>
      </c>
      <c r="L139" s="11">
        <f t="shared" si="19"/>
        <v>0</v>
      </c>
      <c r="M139" s="11" t="str">
        <f>IF($A139="","",$B$6+SUM($K$10:K139)-SUM($L$10:L139))</f>
        <v/>
      </c>
      <c r="N139" s="8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22"/>
      <c r="B140" s="8"/>
      <c r="C140" s="8"/>
      <c r="D140" s="8"/>
      <c r="E140" s="8"/>
      <c r="F140" s="8"/>
      <c r="G140" s="9"/>
      <c r="H140" s="10"/>
      <c r="I140" s="11" t="str">
        <f t="shared" si="16"/>
        <v/>
      </c>
      <c r="J140" s="11" t="str">
        <f t="shared" si="17"/>
        <v/>
      </c>
      <c r="K140" s="11">
        <f t="shared" si="18"/>
        <v>0</v>
      </c>
      <c r="L140" s="11">
        <f t="shared" si="19"/>
        <v>0</v>
      </c>
      <c r="M140" s="11" t="str">
        <f>IF($A140="","",$B$6+SUM($K$10:K140)-SUM($L$10:L140))</f>
        <v/>
      </c>
      <c r="N140" s="8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22"/>
      <c r="B141" s="8"/>
      <c r="C141" s="8"/>
      <c r="D141" s="8"/>
      <c r="E141" s="8"/>
      <c r="F141" s="8"/>
      <c r="G141" s="9"/>
      <c r="H141" s="10"/>
      <c r="I141" s="11" t="str">
        <f t="shared" si="16"/>
        <v/>
      </c>
      <c r="J141" s="11" t="str">
        <f t="shared" si="17"/>
        <v/>
      </c>
      <c r="K141" s="11">
        <f t="shared" si="18"/>
        <v>0</v>
      </c>
      <c r="L141" s="11">
        <f t="shared" si="19"/>
        <v>0</v>
      </c>
      <c r="M141" s="11" t="str">
        <f>IF($A141="","",$B$6+SUM($K$10:K141)-SUM($L$10:L141))</f>
        <v/>
      </c>
      <c r="N141" s="8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22"/>
      <c r="B142" s="8"/>
      <c r="C142" s="8"/>
      <c r="D142" s="8"/>
      <c r="E142" s="8"/>
      <c r="F142" s="8"/>
      <c r="G142" s="9"/>
      <c r="H142" s="10"/>
      <c r="I142" s="11" t="str">
        <f t="shared" si="16"/>
        <v/>
      </c>
      <c r="J142" s="11" t="str">
        <f t="shared" si="17"/>
        <v/>
      </c>
      <c r="K142" s="11">
        <f t="shared" si="18"/>
        <v>0</v>
      </c>
      <c r="L142" s="11">
        <f t="shared" si="19"/>
        <v>0</v>
      </c>
      <c r="M142" s="11" t="str">
        <f>IF($A142="","",$B$6+SUM($K$10:K142)-SUM($L$10:L142))</f>
        <v/>
      </c>
      <c r="N142" s="8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22"/>
      <c r="B143" s="8"/>
      <c r="C143" s="8"/>
      <c r="D143" s="8"/>
      <c r="E143" s="8"/>
      <c r="F143" s="8"/>
      <c r="G143" s="9"/>
      <c r="H143" s="10"/>
      <c r="I143" s="11" t="str">
        <f t="shared" si="16"/>
        <v/>
      </c>
      <c r="J143" s="11" t="str">
        <f t="shared" si="17"/>
        <v/>
      </c>
      <c r="K143" s="11">
        <f t="shared" si="18"/>
        <v>0</v>
      </c>
      <c r="L143" s="11">
        <f t="shared" si="19"/>
        <v>0</v>
      </c>
      <c r="M143" s="11" t="str">
        <f>IF($A143="","",$B$6+SUM($K$10:K143)-SUM($L$10:L143))</f>
        <v/>
      </c>
      <c r="N143" s="8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22"/>
      <c r="B144" s="8"/>
      <c r="C144" s="8"/>
      <c r="D144" s="8"/>
      <c r="E144" s="8"/>
      <c r="F144" s="8"/>
      <c r="G144" s="9"/>
      <c r="H144" s="10"/>
      <c r="I144" s="11" t="str">
        <f t="shared" si="16"/>
        <v/>
      </c>
      <c r="J144" s="11" t="str">
        <f t="shared" si="17"/>
        <v/>
      </c>
      <c r="K144" s="11">
        <f t="shared" si="18"/>
        <v>0</v>
      </c>
      <c r="L144" s="11">
        <f t="shared" si="19"/>
        <v>0</v>
      </c>
      <c r="M144" s="11" t="str">
        <f>IF($A144="","",$B$6+SUM($K$10:K144)-SUM($L$10:L144))</f>
        <v/>
      </c>
      <c r="N144" s="8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22"/>
      <c r="B145" s="8"/>
      <c r="C145" s="8"/>
      <c r="D145" s="8"/>
      <c r="E145" s="8"/>
      <c r="F145" s="8"/>
      <c r="G145" s="9"/>
      <c r="H145" s="10"/>
      <c r="I145" s="11" t="str">
        <f t="shared" si="16"/>
        <v/>
      </c>
      <c r="J145" s="11" t="str">
        <f t="shared" si="17"/>
        <v/>
      </c>
      <c r="K145" s="11">
        <f t="shared" si="18"/>
        <v>0</v>
      </c>
      <c r="L145" s="11">
        <f t="shared" si="19"/>
        <v>0</v>
      </c>
      <c r="M145" s="11" t="str">
        <f>IF($A145="","",$B$6+SUM($K$10:K145)-SUM($L$10:L145))</f>
        <v/>
      </c>
      <c r="N145" s="8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22"/>
      <c r="B146" s="8"/>
      <c r="C146" s="8"/>
      <c r="D146" s="8"/>
      <c r="E146" s="8"/>
      <c r="F146" s="8"/>
      <c r="G146" s="9"/>
      <c r="H146" s="10"/>
      <c r="I146" s="11" t="str">
        <f t="shared" si="16"/>
        <v/>
      </c>
      <c r="J146" s="11" t="str">
        <f t="shared" si="17"/>
        <v/>
      </c>
      <c r="K146" s="11">
        <f t="shared" si="18"/>
        <v>0</v>
      </c>
      <c r="L146" s="11">
        <f t="shared" si="19"/>
        <v>0</v>
      </c>
      <c r="M146" s="11" t="str">
        <f>IF($A146="","",$B$6+SUM($K$10:K146)-SUM($L$10:L146))</f>
        <v/>
      </c>
      <c r="N146" s="8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22"/>
      <c r="B147" s="8"/>
      <c r="C147" s="8"/>
      <c r="D147" s="8"/>
      <c r="E147" s="8"/>
      <c r="F147" s="8"/>
      <c r="G147" s="9"/>
      <c r="H147" s="10"/>
      <c r="I147" s="11" t="str">
        <f t="shared" si="16"/>
        <v/>
      </c>
      <c r="J147" s="11" t="str">
        <f t="shared" si="17"/>
        <v/>
      </c>
      <c r="K147" s="11">
        <f t="shared" si="18"/>
        <v>0</v>
      </c>
      <c r="L147" s="11">
        <f t="shared" si="19"/>
        <v>0</v>
      </c>
      <c r="M147" s="11" t="str">
        <f>IF($A147="","",$B$6+SUM($K$10:K147)-SUM($L$10:L147))</f>
        <v/>
      </c>
      <c r="N147" s="8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22"/>
      <c r="B148" s="8"/>
      <c r="C148" s="8"/>
      <c r="D148" s="8"/>
      <c r="E148" s="8"/>
      <c r="F148" s="8"/>
      <c r="G148" s="9"/>
      <c r="H148" s="10"/>
      <c r="I148" s="11" t="str">
        <f t="shared" si="16"/>
        <v/>
      </c>
      <c r="J148" s="11" t="str">
        <f t="shared" si="17"/>
        <v/>
      </c>
      <c r="K148" s="11">
        <f t="shared" si="18"/>
        <v>0</v>
      </c>
      <c r="L148" s="11">
        <f t="shared" si="19"/>
        <v>0</v>
      </c>
      <c r="M148" s="11" t="str">
        <f>IF($A148="","",$B$6+SUM($K$10:K148)-SUM($L$10:L148))</f>
        <v/>
      </c>
      <c r="N148" s="8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22"/>
      <c r="B149" s="8"/>
      <c r="C149" s="8"/>
      <c r="D149" s="8"/>
      <c r="E149" s="8"/>
      <c r="F149" s="8"/>
      <c r="G149" s="9"/>
      <c r="H149" s="10"/>
      <c r="I149" s="11" t="str">
        <f t="shared" si="16"/>
        <v/>
      </c>
      <c r="J149" s="11" t="str">
        <f t="shared" si="17"/>
        <v/>
      </c>
      <c r="K149" s="11">
        <f t="shared" si="18"/>
        <v>0</v>
      </c>
      <c r="L149" s="11">
        <f t="shared" si="19"/>
        <v>0</v>
      </c>
      <c r="M149" s="11" t="str">
        <f>IF($A149="","",$B$6+SUM($K$10:K149)-SUM($L$10:L149))</f>
        <v/>
      </c>
      <c r="N149" s="8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22"/>
      <c r="B150" s="8"/>
      <c r="C150" s="8"/>
      <c r="D150" s="8"/>
      <c r="E150" s="8"/>
      <c r="F150" s="8"/>
      <c r="G150" s="9"/>
      <c r="H150" s="10"/>
      <c r="I150" s="11" t="str">
        <f t="shared" si="16"/>
        <v/>
      </c>
      <c r="J150" s="11" t="str">
        <f t="shared" si="17"/>
        <v/>
      </c>
      <c r="K150" s="11">
        <f t="shared" si="18"/>
        <v>0</v>
      </c>
      <c r="L150" s="11">
        <f t="shared" si="19"/>
        <v>0</v>
      </c>
      <c r="M150" s="11" t="str">
        <f>IF($A150="","",$B$6+SUM($K$10:K150)-SUM($L$10:L150))</f>
        <v/>
      </c>
      <c r="N150" s="8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22"/>
      <c r="B151" s="8"/>
      <c r="C151" s="8"/>
      <c r="D151" s="8"/>
      <c r="E151" s="8"/>
      <c r="F151" s="8"/>
      <c r="G151" s="9"/>
      <c r="H151" s="10"/>
      <c r="I151" s="11" t="str">
        <f t="shared" si="16"/>
        <v/>
      </c>
      <c r="J151" s="11" t="str">
        <f t="shared" si="17"/>
        <v/>
      </c>
      <c r="K151" s="11">
        <f t="shared" si="18"/>
        <v>0</v>
      </c>
      <c r="L151" s="11">
        <f t="shared" si="19"/>
        <v>0</v>
      </c>
      <c r="M151" s="11" t="str">
        <f>IF($A151="","",$B$6+SUM($K$10:K151)-SUM($L$10:L151))</f>
        <v/>
      </c>
      <c r="N151" s="8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22"/>
      <c r="B152" s="8"/>
      <c r="C152" s="8"/>
      <c r="D152" s="8"/>
      <c r="E152" s="8"/>
      <c r="F152" s="8"/>
      <c r="G152" s="9"/>
      <c r="H152" s="10"/>
      <c r="I152" s="11" t="str">
        <f t="shared" si="16"/>
        <v/>
      </c>
      <c r="J152" s="11" t="str">
        <f t="shared" si="17"/>
        <v/>
      </c>
      <c r="K152" s="11">
        <f t="shared" si="18"/>
        <v>0</v>
      </c>
      <c r="L152" s="11">
        <f t="shared" si="19"/>
        <v>0</v>
      </c>
      <c r="M152" s="11" t="str">
        <f>IF($A152="","",$B$6+SUM($K$10:K152)-SUM($L$10:L152))</f>
        <v/>
      </c>
      <c r="N152" s="8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22"/>
      <c r="B153" s="8"/>
      <c r="C153" s="8"/>
      <c r="D153" s="8"/>
      <c r="E153" s="8"/>
      <c r="F153" s="8"/>
      <c r="G153" s="9"/>
      <c r="H153" s="10"/>
      <c r="I153" s="11" t="str">
        <f t="shared" si="16"/>
        <v/>
      </c>
      <c r="J153" s="11" t="str">
        <f t="shared" si="17"/>
        <v/>
      </c>
      <c r="K153" s="11">
        <f t="shared" si="18"/>
        <v>0</v>
      </c>
      <c r="L153" s="11">
        <f t="shared" si="19"/>
        <v>0</v>
      </c>
      <c r="M153" s="11" t="str">
        <f>IF($A153="","",$B$6+SUM($K$10:K153)-SUM($L$10:L153))</f>
        <v/>
      </c>
      <c r="N153" s="8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22"/>
      <c r="B154" s="8"/>
      <c r="C154" s="8"/>
      <c r="D154" s="8"/>
      <c r="E154" s="8"/>
      <c r="F154" s="8"/>
      <c r="G154" s="9"/>
      <c r="H154" s="10"/>
      <c r="I154" s="11" t="str">
        <f t="shared" si="16"/>
        <v/>
      </c>
      <c r="J154" s="11" t="str">
        <f t="shared" si="17"/>
        <v/>
      </c>
      <c r="K154" s="11">
        <f t="shared" si="18"/>
        <v>0</v>
      </c>
      <c r="L154" s="11">
        <f t="shared" si="19"/>
        <v>0</v>
      </c>
      <c r="M154" s="11" t="str">
        <f>IF($A154="","",$B$6+SUM($K$10:K154)-SUM($L$10:L154))</f>
        <v/>
      </c>
      <c r="N154" s="8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22"/>
      <c r="B155" s="8"/>
      <c r="C155" s="8"/>
      <c r="D155" s="8"/>
      <c r="E155" s="8"/>
      <c r="F155" s="8"/>
      <c r="G155" s="9"/>
      <c r="H155" s="10"/>
      <c r="I155" s="11" t="str">
        <f t="shared" si="16"/>
        <v/>
      </c>
      <c r="J155" s="11" t="str">
        <f t="shared" si="17"/>
        <v/>
      </c>
      <c r="K155" s="11">
        <f t="shared" si="18"/>
        <v>0</v>
      </c>
      <c r="L155" s="11">
        <f t="shared" si="19"/>
        <v>0</v>
      </c>
      <c r="M155" s="11" t="str">
        <f>IF($A155="","",$B$6+SUM($K$10:K155)-SUM($L$10:L155))</f>
        <v/>
      </c>
      <c r="N155" s="8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22"/>
      <c r="B156" s="8"/>
      <c r="C156" s="8"/>
      <c r="D156" s="8"/>
      <c r="E156" s="8"/>
      <c r="F156" s="8"/>
      <c r="G156" s="9"/>
      <c r="H156" s="10"/>
      <c r="I156" s="11" t="str">
        <f t="shared" si="16"/>
        <v/>
      </c>
      <c r="J156" s="11" t="str">
        <f t="shared" si="17"/>
        <v/>
      </c>
      <c r="K156" s="11">
        <f t="shared" si="18"/>
        <v>0</v>
      </c>
      <c r="L156" s="11">
        <f t="shared" si="19"/>
        <v>0</v>
      </c>
      <c r="M156" s="11" t="str">
        <f>IF($A156="","",$B$6+SUM($K$10:K156)-SUM($L$10:L156))</f>
        <v/>
      </c>
      <c r="N156" s="8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22"/>
      <c r="B157" s="8"/>
      <c r="C157" s="8"/>
      <c r="D157" s="8"/>
      <c r="E157" s="8"/>
      <c r="F157" s="8"/>
      <c r="G157" s="9"/>
      <c r="H157" s="10"/>
      <c r="I157" s="11" t="str">
        <f t="shared" si="16"/>
        <v/>
      </c>
      <c r="J157" s="11" t="str">
        <f t="shared" si="17"/>
        <v/>
      </c>
      <c r="K157" s="11">
        <f t="shared" si="18"/>
        <v>0</v>
      </c>
      <c r="L157" s="11">
        <f t="shared" si="19"/>
        <v>0</v>
      </c>
      <c r="M157" s="11" t="str">
        <f>IF($A157="","",$B$6+SUM($K$10:K157)-SUM($L$10:L157))</f>
        <v/>
      </c>
      <c r="N157" s="8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22"/>
      <c r="B158" s="8"/>
      <c r="C158" s="8"/>
      <c r="D158" s="8"/>
      <c r="E158" s="8"/>
      <c r="F158" s="8"/>
      <c r="G158" s="9"/>
      <c r="H158" s="10"/>
      <c r="I158" s="11" t="str">
        <f t="shared" si="16"/>
        <v/>
      </c>
      <c r="J158" s="11" t="str">
        <f t="shared" si="17"/>
        <v/>
      </c>
      <c r="K158" s="11">
        <f t="shared" si="18"/>
        <v>0</v>
      </c>
      <c r="L158" s="11">
        <f t="shared" si="19"/>
        <v>0</v>
      </c>
      <c r="M158" s="11" t="str">
        <f>IF($A158="","",$B$6+SUM($K$10:K158)-SUM($L$10:L158))</f>
        <v/>
      </c>
      <c r="N158" s="8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22"/>
      <c r="B159" s="8"/>
      <c r="C159" s="8"/>
      <c r="D159" s="8"/>
      <c r="E159" s="8"/>
      <c r="F159" s="8"/>
      <c r="G159" s="9"/>
      <c r="H159" s="10"/>
      <c r="I159" s="11" t="str">
        <f t="shared" si="16"/>
        <v/>
      </c>
      <c r="J159" s="11" t="str">
        <f t="shared" si="17"/>
        <v/>
      </c>
      <c r="K159" s="11">
        <f t="shared" si="18"/>
        <v>0</v>
      </c>
      <c r="L159" s="11">
        <f t="shared" si="19"/>
        <v>0</v>
      </c>
      <c r="M159" s="11" t="str">
        <f>IF($A159="","",$B$6+SUM($K$10:K159)-SUM($L$10:L159))</f>
        <v/>
      </c>
      <c r="N159" s="8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22"/>
      <c r="B160" s="8"/>
      <c r="C160" s="8"/>
      <c r="D160" s="8"/>
      <c r="E160" s="8"/>
      <c r="F160" s="8"/>
      <c r="G160" s="9"/>
      <c r="H160" s="10"/>
      <c r="I160" s="11" t="str">
        <f t="shared" si="16"/>
        <v/>
      </c>
      <c r="J160" s="11" t="str">
        <f t="shared" si="17"/>
        <v/>
      </c>
      <c r="K160" s="11">
        <f t="shared" si="18"/>
        <v>0</v>
      </c>
      <c r="L160" s="11">
        <f t="shared" si="19"/>
        <v>0</v>
      </c>
      <c r="M160" s="11" t="str">
        <f>IF($A160="","",$B$6+SUM($K$10:K160)-SUM($L$10:L160))</f>
        <v/>
      </c>
      <c r="N160" s="8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22"/>
      <c r="B161" s="8"/>
      <c r="C161" s="8"/>
      <c r="D161" s="8"/>
      <c r="E161" s="8"/>
      <c r="F161" s="8"/>
      <c r="G161" s="9"/>
      <c r="H161" s="10"/>
      <c r="I161" s="11" t="str">
        <f t="shared" si="16"/>
        <v/>
      </c>
      <c r="J161" s="11" t="str">
        <f t="shared" si="17"/>
        <v/>
      </c>
      <c r="K161" s="11">
        <f t="shared" si="18"/>
        <v>0</v>
      </c>
      <c r="L161" s="11">
        <f t="shared" si="19"/>
        <v>0</v>
      </c>
      <c r="M161" s="11" t="str">
        <f>IF($A161="","",$B$6+SUM($K$10:K161)-SUM($L$10:L161))</f>
        <v/>
      </c>
      <c r="N161" s="8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22"/>
      <c r="B162" s="8"/>
      <c r="C162" s="8"/>
      <c r="D162" s="8"/>
      <c r="E162" s="8"/>
      <c r="F162" s="8"/>
      <c r="G162" s="9"/>
      <c r="H162" s="10"/>
      <c r="I162" s="11" t="str">
        <f t="shared" si="16"/>
        <v/>
      </c>
      <c r="J162" s="11" t="str">
        <f t="shared" si="17"/>
        <v/>
      </c>
      <c r="K162" s="11">
        <f t="shared" si="18"/>
        <v>0</v>
      </c>
      <c r="L162" s="11">
        <f t="shared" si="19"/>
        <v>0</v>
      </c>
      <c r="M162" s="11" t="str">
        <f>IF($A162="","",$B$6+SUM($K$10:K162)-SUM($L$10:L162))</f>
        <v/>
      </c>
      <c r="N162" s="8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22"/>
      <c r="B163" s="8"/>
      <c r="C163" s="8"/>
      <c r="D163" s="8"/>
      <c r="E163" s="8"/>
      <c r="F163" s="8"/>
      <c r="G163" s="9"/>
      <c r="H163" s="10"/>
      <c r="I163" s="11" t="str">
        <f t="shared" si="16"/>
        <v/>
      </c>
      <c r="J163" s="11" t="str">
        <f t="shared" si="17"/>
        <v/>
      </c>
      <c r="K163" s="11">
        <f t="shared" si="18"/>
        <v>0</v>
      </c>
      <c r="L163" s="11">
        <f t="shared" si="19"/>
        <v>0</v>
      </c>
      <c r="M163" s="11" t="str">
        <f>IF($A163="","",$B$6+SUM($K$10:K163)-SUM($L$10:L163))</f>
        <v/>
      </c>
      <c r="N163" s="8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22"/>
      <c r="B164" s="8"/>
      <c r="C164" s="8"/>
      <c r="D164" s="8"/>
      <c r="E164" s="8"/>
      <c r="F164" s="8"/>
      <c r="G164" s="9"/>
      <c r="H164" s="10"/>
      <c r="I164" s="11" t="str">
        <f t="shared" si="16"/>
        <v/>
      </c>
      <c r="J164" s="11" t="str">
        <f t="shared" si="17"/>
        <v/>
      </c>
      <c r="K164" s="11">
        <f t="shared" si="18"/>
        <v>0</v>
      </c>
      <c r="L164" s="11">
        <f t="shared" si="19"/>
        <v>0</v>
      </c>
      <c r="M164" s="11" t="str">
        <f>IF($A164="","",$B$6+SUM($K$10:K164)-SUM($L$10:L164))</f>
        <v/>
      </c>
      <c r="N164" s="8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22"/>
      <c r="B165" s="8"/>
      <c r="C165" s="8"/>
      <c r="D165" s="8"/>
      <c r="E165" s="8"/>
      <c r="F165" s="8"/>
      <c r="G165" s="9"/>
      <c r="H165" s="10"/>
      <c r="I165" s="11" t="str">
        <f t="shared" si="16"/>
        <v/>
      </c>
      <c r="J165" s="11" t="str">
        <f t="shared" si="17"/>
        <v/>
      </c>
      <c r="K165" s="11">
        <f t="shared" si="18"/>
        <v>0</v>
      </c>
      <c r="L165" s="11">
        <f t="shared" si="19"/>
        <v>0</v>
      </c>
      <c r="M165" s="11" t="str">
        <f>IF($A165="","",$B$6+SUM($K$10:K165)-SUM($L$10:L165))</f>
        <v/>
      </c>
      <c r="N165" s="8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22"/>
      <c r="B166" s="8"/>
      <c r="C166" s="8"/>
      <c r="D166" s="8"/>
      <c r="E166" s="8"/>
      <c r="F166" s="8"/>
      <c r="G166" s="9"/>
      <c r="H166" s="10"/>
      <c r="I166" s="11" t="str">
        <f t="shared" si="16"/>
        <v/>
      </c>
      <c r="J166" s="11" t="str">
        <f t="shared" si="17"/>
        <v/>
      </c>
      <c r="K166" s="11">
        <f t="shared" si="18"/>
        <v>0</v>
      </c>
      <c r="L166" s="11">
        <f t="shared" si="19"/>
        <v>0</v>
      </c>
      <c r="M166" s="11" t="str">
        <f>IF($A166="","",$B$6+SUM($K$10:K166)-SUM($L$10:L166))</f>
        <v/>
      </c>
      <c r="N166" s="8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22"/>
      <c r="B167" s="8"/>
      <c r="C167" s="8"/>
      <c r="D167" s="8"/>
      <c r="E167" s="8"/>
      <c r="F167" s="8"/>
      <c r="G167" s="9"/>
      <c r="H167" s="10"/>
      <c r="I167" s="11" t="str">
        <f t="shared" si="16"/>
        <v/>
      </c>
      <c r="J167" s="11" t="str">
        <f t="shared" si="17"/>
        <v/>
      </c>
      <c r="K167" s="11">
        <f t="shared" si="18"/>
        <v>0</v>
      </c>
      <c r="L167" s="11">
        <f t="shared" si="19"/>
        <v>0</v>
      </c>
      <c r="M167" s="11" t="str">
        <f>IF($A167="","",$B$6+SUM($K$10:K167)-SUM($L$10:L167))</f>
        <v/>
      </c>
      <c r="N167" s="8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22"/>
      <c r="B168" s="8"/>
      <c r="C168" s="8"/>
      <c r="D168" s="8"/>
      <c r="E168" s="8"/>
      <c r="F168" s="8"/>
      <c r="G168" s="9"/>
      <c r="H168" s="10"/>
      <c r="I168" s="11" t="str">
        <f t="shared" si="16"/>
        <v/>
      </c>
      <c r="J168" s="11" t="str">
        <f t="shared" si="17"/>
        <v/>
      </c>
      <c r="K168" s="11">
        <f t="shared" si="18"/>
        <v>0</v>
      </c>
      <c r="L168" s="11">
        <f t="shared" si="19"/>
        <v>0</v>
      </c>
      <c r="M168" s="11" t="str">
        <f>IF($A168="","",$B$6+SUM($K$10:K168)-SUM($L$10:L168))</f>
        <v/>
      </c>
      <c r="N168" s="8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22"/>
      <c r="B169" s="8"/>
      <c r="C169" s="8"/>
      <c r="D169" s="8"/>
      <c r="E169" s="8"/>
      <c r="F169" s="8"/>
      <c r="G169" s="9"/>
      <c r="H169" s="10"/>
      <c r="I169" s="11" t="str">
        <f t="shared" si="16"/>
        <v/>
      </c>
      <c r="J169" s="11" t="str">
        <f t="shared" si="17"/>
        <v/>
      </c>
      <c r="K169" s="11">
        <f t="shared" si="18"/>
        <v>0</v>
      </c>
      <c r="L169" s="11">
        <f t="shared" si="19"/>
        <v>0</v>
      </c>
      <c r="M169" s="11" t="str">
        <f>IF($A169="","",$B$6+SUM($K$10:K169)-SUM($L$10:L169))</f>
        <v/>
      </c>
      <c r="N169" s="8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22"/>
      <c r="B170" s="8"/>
      <c r="C170" s="8"/>
      <c r="D170" s="8"/>
      <c r="E170" s="8"/>
      <c r="F170" s="8"/>
      <c r="G170" s="9"/>
      <c r="H170" s="10"/>
      <c r="I170" s="11" t="str">
        <f t="shared" ref="I170:I201" si="20">IF($H170="","",ROUND($H170/(1+$G170),2))</f>
        <v/>
      </c>
      <c r="J170" s="11" t="str">
        <f t="shared" ref="J170:J201" si="21">IF($H170="","",ROUND($H170-$I170,2))</f>
        <v/>
      </c>
      <c r="K170" s="11">
        <f t="shared" ref="K170:K201" si="22">IF($C170="Einnahme",$H170,0)</f>
        <v>0</v>
      </c>
      <c r="L170" s="11">
        <f t="shared" ref="L170:L201" si="23">IF($C170="Ausgabe",$H170,0)</f>
        <v>0</v>
      </c>
      <c r="M170" s="11" t="str">
        <f>IF($A170="","",$B$6+SUM($K$10:K170)-SUM($L$10:L170))</f>
        <v/>
      </c>
      <c r="N170" s="8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22"/>
      <c r="B171" s="8"/>
      <c r="C171" s="8"/>
      <c r="D171" s="8"/>
      <c r="E171" s="8"/>
      <c r="F171" s="8"/>
      <c r="G171" s="9"/>
      <c r="H171" s="10"/>
      <c r="I171" s="11" t="str">
        <f t="shared" si="20"/>
        <v/>
      </c>
      <c r="J171" s="11" t="str">
        <f t="shared" si="21"/>
        <v/>
      </c>
      <c r="K171" s="11">
        <f t="shared" si="22"/>
        <v>0</v>
      </c>
      <c r="L171" s="11">
        <f t="shared" si="23"/>
        <v>0</v>
      </c>
      <c r="M171" s="11" t="str">
        <f>IF($A171="","",$B$6+SUM($K$10:K171)-SUM($L$10:L171))</f>
        <v/>
      </c>
      <c r="N171" s="8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22"/>
      <c r="B172" s="8"/>
      <c r="C172" s="8"/>
      <c r="D172" s="8"/>
      <c r="E172" s="8"/>
      <c r="F172" s="8"/>
      <c r="G172" s="9"/>
      <c r="H172" s="10"/>
      <c r="I172" s="11" t="str">
        <f t="shared" si="20"/>
        <v/>
      </c>
      <c r="J172" s="11" t="str">
        <f t="shared" si="21"/>
        <v/>
      </c>
      <c r="K172" s="11">
        <f t="shared" si="22"/>
        <v>0</v>
      </c>
      <c r="L172" s="11">
        <f t="shared" si="23"/>
        <v>0</v>
      </c>
      <c r="M172" s="11" t="str">
        <f>IF($A172="","",$B$6+SUM($K$10:K172)-SUM($L$10:L172))</f>
        <v/>
      </c>
      <c r="N172" s="8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22"/>
      <c r="B173" s="8"/>
      <c r="C173" s="8"/>
      <c r="D173" s="8"/>
      <c r="E173" s="8"/>
      <c r="F173" s="8"/>
      <c r="G173" s="9"/>
      <c r="H173" s="10"/>
      <c r="I173" s="11" t="str">
        <f t="shared" si="20"/>
        <v/>
      </c>
      <c r="J173" s="11" t="str">
        <f t="shared" si="21"/>
        <v/>
      </c>
      <c r="K173" s="11">
        <f t="shared" si="22"/>
        <v>0</v>
      </c>
      <c r="L173" s="11">
        <f t="shared" si="23"/>
        <v>0</v>
      </c>
      <c r="M173" s="11" t="str">
        <f>IF($A173="","",$B$6+SUM($K$10:K173)-SUM($L$10:L173))</f>
        <v/>
      </c>
      <c r="N173" s="8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22"/>
      <c r="B174" s="8"/>
      <c r="C174" s="8"/>
      <c r="D174" s="8"/>
      <c r="E174" s="8"/>
      <c r="F174" s="8"/>
      <c r="G174" s="9"/>
      <c r="H174" s="10"/>
      <c r="I174" s="11" t="str">
        <f t="shared" si="20"/>
        <v/>
      </c>
      <c r="J174" s="11" t="str">
        <f t="shared" si="21"/>
        <v/>
      </c>
      <c r="K174" s="11">
        <f t="shared" si="22"/>
        <v>0</v>
      </c>
      <c r="L174" s="11">
        <f t="shared" si="23"/>
        <v>0</v>
      </c>
      <c r="M174" s="11" t="str">
        <f>IF($A174="","",$B$6+SUM($K$10:K174)-SUM($L$10:L174))</f>
        <v/>
      </c>
      <c r="N174" s="8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22"/>
      <c r="B175" s="8"/>
      <c r="C175" s="8"/>
      <c r="D175" s="8"/>
      <c r="E175" s="8"/>
      <c r="F175" s="8"/>
      <c r="G175" s="9"/>
      <c r="H175" s="10"/>
      <c r="I175" s="11" t="str">
        <f t="shared" si="20"/>
        <v/>
      </c>
      <c r="J175" s="11" t="str">
        <f t="shared" si="21"/>
        <v/>
      </c>
      <c r="K175" s="11">
        <f t="shared" si="22"/>
        <v>0</v>
      </c>
      <c r="L175" s="11">
        <f t="shared" si="23"/>
        <v>0</v>
      </c>
      <c r="M175" s="11" t="str">
        <f>IF($A175="","",$B$6+SUM($K$10:K175)-SUM($L$10:L175))</f>
        <v/>
      </c>
      <c r="N175" s="8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22"/>
      <c r="B176" s="8"/>
      <c r="C176" s="8"/>
      <c r="D176" s="8"/>
      <c r="E176" s="8"/>
      <c r="F176" s="8"/>
      <c r="G176" s="9"/>
      <c r="H176" s="10"/>
      <c r="I176" s="11" t="str">
        <f t="shared" si="20"/>
        <v/>
      </c>
      <c r="J176" s="11" t="str">
        <f t="shared" si="21"/>
        <v/>
      </c>
      <c r="K176" s="11">
        <f t="shared" si="22"/>
        <v>0</v>
      </c>
      <c r="L176" s="11">
        <f t="shared" si="23"/>
        <v>0</v>
      </c>
      <c r="M176" s="11" t="str">
        <f>IF($A176="","",$B$6+SUM($K$10:K176)-SUM($L$10:L176))</f>
        <v/>
      </c>
      <c r="N176" s="8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22"/>
      <c r="B177" s="8"/>
      <c r="C177" s="8"/>
      <c r="D177" s="8"/>
      <c r="E177" s="8"/>
      <c r="F177" s="8"/>
      <c r="G177" s="9"/>
      <c r="H177" s="10"/>
      <c r="I177" s="11" t="str">
        <f t="shared" si="20"/>
        <v/>
      </c>
      <c r="J177" s="11" t="str">
        <f t="shared" si="21"/>
        <v/>
      </c>
      <c r="K177" s="11">
        <f t="shared" si="22"/>
        <v>0</v>
      </c>
      <c r="L177" s="11">
        <f t="shared" si="23"/>
        <v>0</v>
      </c>
      <c r="M177" s="11" t="str">
        <f>IF($A177="","",$B$6+SUM($K$10:K177)-SUM($L$10:L177))</f>
        <v/>
      </c>
      <c r="N177" s="8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22"/>
      <c r="B178" s="8"/>
      <c r="C178" s="8"/>
      <c r="D178" s="8"/>
      <c r="E178" s="8"/>
      <c r="F178" s="8"/>
      <c r="G178" s="9"/>
      <c r="H178" s="10"/>
      <c r="I178" s="11" t="str">
        <f t="shared" si="20"/>
        <v/>
      </c>
      <c r="J178" s="11" t="str">
        <f t="shared" si="21"/>
        <v/>
      </c>
      <c r="K178" s="11">
        <f t="shared" si="22"/>
        <v>0</v>
      </c>
      <c r="L178" s="11">
        <f t="shared" si="23"/>
        <v>0</v>
      </c>
      <c r="M178" s="11" t="str">
        <f>IF($A178="","",$B$6+SUM($K$10:K178)-SUM($L$10:L178))</f>
        <v/>
      </c>
      <c r="N178" s="8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22"/>
      <c r="B179" s="8"/>
      <c r="C179" s="8"/>
      <c r="D179" s="8"/>
      <c r="E179" s="8"/>
      <c r="F179" s="8"/>
      <c r="G179" s="9"/>
      <c r="H179" s="10"/>
      <c r="I179" s="11" t="str">
        <f t="shared" si="20"/>
        <v/>
      </c>
      <c r="J179" s="11" t="str">
        <f t="shared" si="21"/>
        <v/>
      </c>
      <c r="K179" s="11">
        <f t="shared" si="22"/>
        <v>0</v>
      </c>
      <c r="L179" s="11">
        <f t="shared" si="23"/>
        <v>0</v>
      </c>
      <c r="M179" s="11" t="str">
        <f>IF($A179="","",$B$6+SUM($K$10:K179)-SUM($L$10:L179))</f>
        <v/>
      </c>
      <c r="N179" s="8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22"/>
      <c r="B180" s="8"/>
      <c r="C180" s="8"/>
      <c r="D180" s="8"/>
      <c r="E180" s="8"/>
      <c r="F180" s="8"/>
      <c r="G180" s="9"/>
      <c r="H180" s="10"/>
      <c r="I180" s="11" t="str">
        <f t="shared" si="20"/>
        <v/>
      </c>
      <c r="J180" s="11" t="str">
        <f t="shared" si="21"/>
        <v/>
      </c>
      <c r="K180" s="11">
        <f t="shared" si="22"/>
        <v>0</v>
      </c>
      <c r="L180" s="11">
        <f t="shared" si="23"/>
        <v>0</v>
      </c>
      <c r="M180" s="11" t="str">
        <f>IF($A180="","",$B$6+SUM($K$10:K180)-SUM($L$10:L180))</f>
        <v/>
      </c>
      <c r="N180" s="8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22"/>
      <c r="B181" s="8"/>
      <c r="C181" s="8"/>
      <c r="D181" s="8"/>
      <c r="E181" s="8"/>
      <c r="F181" s="8"/>
      <c r="G181" s="9"/>
      <c r="H181" s="10"/>
      <c r="I181" s="11" t="str">
        <f t="shared" si="20"/>
        <v/>
      </c>
      <c r="J181" s="11" t="str">
        <f t="shared" si="21"/>
        <v/>
      </c>
      <c r="K181" s="11">
        <f t="shared" si="22"/>
        <v>0</v>
      </c>
      <c r="L181" s="11">
        <f t="shared" si="23"/>
        <v>0</v>
      </c>
      <c r="M181" s="11" t="str">
        <f>IF($A181="","",$B$6+SUM($K$10:K181)-SUM($L$10:L181))</f>
        <v/>
      </c>
      <c r="N181" s="8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22"/>
      <c r="B182" s="8"/>
      <c r="C182" s="8"/>
      <c r="D182" s="8"/>
      <c r="E182" s="8"/>
      <c r="F182" s="8"/>
      <c r="G182" s="9"/>
      <c r="H182" s="10"/>
      <c r="I182" s="11" t="str">
        <f t="shared" si="20"/>
        <v/>
      </c>
      <c r="J182" s="11" t="str">
        <f t="shared" si="21"/>
        <v/>
      </c>
      <c r="K182" s="11">
        <f t="shared" si="22"/>
        <v>0</v>
      </c>
      <c r="L182" s="11">
        <f t="shared" si="23"/>
        <v>0</v>
      </c>
      <c r="M182" s="11" t="str">
        <f>IF($A182="","",$B$6+SUM($K$10:K182)-SUM($L$10:L182))</f>
        <v/>
      </c>
      <c r="N182" s="8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22"/>
      <c r="B183" s="8"/>
      <c r="C183" s="8"/>
      <c r="D183" s="8"/>
      <c r="E183" s="8"/>
      <c r="F183" s="8"/>
      <c r="G183" s="9"/>
      <c r="H183" s="10"/>
      <c r="I183" s="11" t="str">
        <f t="shared" si="20"/>
        <v/>
      </c>
      <c r="J183" s="11" t="str">
        <f t="shared" si="21"/>
        <v/>
      </c>
      <c r="K183" s="11">
        <f t="shared" si="22"/>
        <v>0</v>
      </c>
      <c r="L183" s="11">
        <f t="shared" si="23"/>
        <v>0</v>
      </c>
      <c r="M183" s="11" t="str">
        <f>IF($A183="","",$B$6+SUM($K$10:K183)-SUM($L$10:L183))</f>
        <v/>
      </c>
      <c r="N183" s="8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22"/>
      <c r="B184" s="8"/>
      <c r="C184" s="8"/>
      <c r="D184" s="8"/>
      <c r="E184" s="8"/>
      <c r="F184" s="8"/>
      <c r="G184" s="9"/>
      <c r="H184" s="10"/>
      <c r="I184" s="11" t="str">
        <f t="shared" si="20"/>
        <v/>
      </c>
      <c r="J184" s="11" t="str">
        <f t="shared" si="21"/>
        <v/>
      </c>
      <c r="K184" s="11">
        <f t="shared" si="22"/>
        <v>0</v>
      </c>
      <c r="L184" s="11">
        <f t="shared" si="23"/>
        <v>0</v>
      </c>
      <c r="M184" s="11" t="str">
        <f>IF($A184="","",$B$6+SUM($K$10:K184)-SUM($L$10:L184))</f>
        <v/>
      </c>
      <c r="N184" s="8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22"/>
      <c r="B185" s="8"/>
      <c r="C185" s="8"/>
      <c r="D185" s="8"/>
      <c r="E185" s="8"/>
      <c r="F185" s="8"/>
      <c r="G185" s="9"/>
      <c r="H185" s="10"/>
      <c r="I185" s="11" t="str">
        <f t="shared" si="20"/>
        <v/>
      </c>
      <c r="J185" s="11" t="str">
        <f t="shared" si="21"/>
        <v/>
      </c>
      <c r="K185" s="11">
        <f t="shared" si="22"/>
        <v>0</v>
      </c>
      <c r="L185" s="11">
        <f t="shared" si="23"/>
        <v>0</v>
      </c>
      <c r="M185" s="11" t="str">
        <f>IF($A185="","",$B$6+SUM($K$10:K185)-SUM($L$10:L185))</f>
        <v/>
      </c>
      <c r="N185" s="8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22"/>
      <c r="B186" s="8"/>
      <c r="C186" s="8"/>
      <c r="D186" s="8"/>
      <c r="E186" s="8"/>
      <c r="F186" s="8"/>
      <c r="G186" s="9"/>
      <c r="H186" s="10"/>
      <c r="I186" s="11" t="str">
        <f t="shared" si="20"/>
        <v/>
      </c>
      <c r="J186" s="11" t="str">
        <f t="shared" si="21"/>
        <v/>
      </c>
      <c r="K186" s="11">
        <f t="shared" si="22"/>
        <v>0</v>
      </c>
      <c r="L186" s="11">
        <f t="shared" si="23"/>
        <v>0</v>
      </c>
      <c r="M186" s="11" t="str">
        <f>IF($A186="","",$B$6+SUM($K$10:K186)-SUM($L$10:L186))</f>
        <v/>
      </c>
      <c r="N186" s="8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22"/>
      <c r="B187" s="8"/>
      <c r="C187" s="8"/>
      <c r="D187" s="8"/>
      <c r="E187" s="8"/>
      <c r="F187" s="8"/>
      <c r="G187" s="9"/>
      <c r="H187" s="10"/>
      <c r="I187" s="11" t="str">
        <f t="shared" si="20"/>
        <v/>
      </c>
      <c r="J187" s="11" t="str">
        <f t="shared" si="21"/>
        <v/>
      </c>
      <c r="K187" s="11">
        <f t="shared" si="22"/>
        <v>0</v>
      </c>
      <c r="L187" s="11">
        <f t="shared" si="23"/>
        <v>0</v>
      </c>
      <c r="M187" s="11" t="str">
        <f>IF($A187="","",$B$6+SUM($K$10:K187)-SUM($L$10:L187))</f>
        <v/>
      </c>
      <c r="N187" s="8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22"/>
      <c r="B188" s="8"/>
      <c r="C188" s="8"/>
      <c r="D188" s="8"/>
      <c r="E188" s="8"/>
      <c r="F188" s="8"/>
      <c r="G188" s="9"/>
      <c r="H188" s="10"/>
      <c r="I188" s="11" t="str">
        <f t="shared" si="20"/>
        <v/>
      </c>
      <c r="J188" s="11" t="str">
        <f t="shared" si="21"/>
        <v/>
      </c>
      <c r="K188" s="11">
        <f t="shared" si="22"/>
        <v>0</v>
      </c>
      <c r="L188" s="11">
        <f t="shared" si="23"/>
        <v>0</v>
      </c>
      <c r="M188" s="11" t="str">
        <f>IF($A188="","",$B$6+SUM($K$10:K188)-SUM($L$10:L188))</f>
        <v/>
      </c>
      <c r="N188" s="8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22"/>
      <c r="B189" s="8"/>
      <c r="C189" s="8"/>
      <c r="D189" s="8"/>
      <c r="E189" s="8"/>
      <c r="F189" s="8"/>
      <c r="G189" s="9"/>
      <c r="H189" s="10"/>
      <c r="I189" s="11" t="str">
        <f t="shared" si="20"/>
        <v/>
      </c>
      <c r="J189" s="11" t="str">
        <f t="shared" si="21"/>
        <v/>
      </c>
      <c r="K189" s="11">
        <f t="shared" si="22"/>
        <v>0</v>
      </c>
      <c r="L189" s="11">
        <f t="shared" si="23"/>
        <v>0</v>
      </c>
      <c r="M189" s="11" t="str">
        <f>IF($A189="","",$B$6+SUM($K$10:K189)-SUM($L$10:L189))</f>
        <v/>
      </c>
      <c r="N189" s="8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22"/>
      <c r="B190" s="8"/>
      <c r="C190" s="8"/>
      <c r="D190" s="8"/>
      <c r="E190" s="8"/>
      <c r="F190" s="8"/>
      <c r="G190" s="9"/>
      <c r="H190" s="10"/>
      <c r="I190" s="11" t="str">
        <f t="shared" si="20"/>
        <v/>
      </c>
      <c r="J190" s="11" t="str">
        <f t="shared" si="21"/>
        <v/>
      </c>
      <c r="K190" s="11">
        <f t="shared" si="22"/>
        <v>0</v>
      </c>
      <c r="L190" s="11">
        <f t="shared" si="23"/>
        <v>0</v>
      </c>
      <c r="M190" s="11" t="str">
        <f>IF($A190="","",$B$6+SUM($K$10:K190)-SUM($L$10:L190))</f>
        <v/>
      </c>
      <c r="N190" s="8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22"/>
      <c r="B191" s="8"/>
      <c r="C191" s="8"/>
      <c r="D191" s="8"/>
      <c r="E191" s="8"/>
      <c r="F191" s="8"/>
      <c r="G191" s="9"/>
      <c r="H191" s="10"/>
      <c r="I191" s="11" t="str">
        <f t="shared" si="20"/>
        <v/>
      </c>
      <c r="J191" s="11" t="str">
        <f t="shared" si="21"/>
        <v/>
      </c>
      <c r="K191" s="11">
        <f t="shared" si="22"/>
        <v>0</v>
      </c>
      <c r="L191" s="11">
        <f t="shared" si="23"/>
        <v>0</v>
      </c>
      <c r="M191" s="11" t="str">
        <f>IF($A191="","",$B$6+SUM($K$10:K191)-SUM($L$10:L191))</f>
        <v/>
      </c>
      <c r="N191" s="8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22"/>
      <c r="B192" s="8"/>
      <c r="C192" s="8"/>
      <c r="D192" s="8"/>
      <c r="E192" s="8"/>
      <c r="F192" s="8"/>
      <c r="G192" s="9"/>
      <c r="H192" s="10"/>
      <c r="I192" s="11" t="str">
        <f t="shared" si="20"/>
        <v/>
      </c>
      <c r="J192" s="11" t="str">
        <f t="shared" si="21"/>
        <v/>
      </c>
      <c r="K192" s="11">
        <f t="shared" si="22"/>
        <v>0</v>
      </c>
      <c r="L192" s="11">
        <f t="shared" si="23"/>
        <v>0</v>
      </c>
      <c r="M192" s="11" t="str">
        <f>IF($A192="","",$B$6+SUM($K$10:K192)-SUM($L$10:L192))</f>
        <v/>
      </c>
      <c r="N192" s="8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22"/>
      <c r="B193" s="8"/>
      <c r="C193" s="8"/>
      <c r="D193" s="8"/>
      <c r="E193" s="8"/>
      <c r="F193" s="8"/>
      <c r="G193" s="9"/>
      <c r="H193" s="10"/>
      <c r="I193" s="11" t="str">
        <f t="shared" si="20"/>
        <v/>
      </c>
      <c r="J193" s="11" t="str">
        <f t="shared" si="21"/>
        <v/>
      </c>
      <c r="K193" s="11">
        <f t="shared" si="22"/>
        <v>0</v>
      </c>
      <c r="L193" s="11">
        <f t="shared" si="23"/>
        <v>0</v>
      </c>
      <c r="M193" s="11" t="str">
        <f>IF($A193="","",$B$6+SUM($K$10:K193)-SUM($L$10:L193))</f>
        <v/>
      </c>
      <c r="N193" s="8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22"/>
      <c r="B194" s="8"/>
      <c r="C194" s="8"/>
      <c r="D194" s="8"/>
      <c r="E194" s="8"/>
      <c r="F194" s="8"/>
      <c r="G194" s="9"/>
      <c r="H194" s="10"/>
      <c r="I194" s="11" t="str">
        <f t="shared" si="20"/>
        <v/>
      </c>
      <c r="J194" s="11" t="str">
        <f t="shared" si="21"/>
        <v/>
      </c>
      <c r="K194" s="11">
        <f t="shared" si="22"/>
        <v>0</v>
      </c>
      <c r="L194" s="11">
        <f t="shared" si="23"/>
        <v>0</v>
      </c>
      <c r="M194" s="11" t="str">
        <f>IF($A194="","",$B$6+SUM($K$10:K194)-SUM($L$10:L194))</f>
        <v/>
      </c>
      <c r="N194" s="8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22"/>
      <c r="B195" s="8"/>
      <c r="C195" s="8"/>
      <c r="D195" s="8"/>
      <c r="E195" s="8"/>
      <c r="F195" s="8"/>
      <c r="G195" s="9"/>
      <c r="H195" s="10"/>
      <c r="I195" s="11" t="str">
        <f t="shared" si="20"/>
        <v/>
      </c>
      <c r="J195" s="11" t="str">
        <f t="shared" si="21"/>
        <v/>
      </c>
      <c r="K195" s="11">
        <f t="shared" si="22"/>
        <v>0</v>
      </c>
      <c r="L195" s="11">
        <f t="shared" si="23"/>
        <v>0</v>
      </c>
      <c r="M195" s="11" t="str">
        <f>IF($A195="","",$B$6+SUM($K$10:K195)-SUM($L$10:L195))</f>
        <v/>
      </c>
      <c r="N195" s="8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22"/>
      <c r="B196" s="8"/>
      <c r="C196" s="8"/>
      <c r="D196" s="8"/>
      <c r="E196" s="8"/>
      <c r="F196" s="8"/>
      <c r="G196" s="9"/>
      <c r="H196" s="10"/>
      <c r="I196" s="11" t="str">
        <f t="shared" si="20"/>
        <v/>
      </c>
      <c r="J196" s="11" t="str">
        <f t="shared" si="21"/>
        <v/>
      </c>
      <c r="K196" s="11">
        <f t="shared" si="22"/>
        <v>0</v>
      </c>
      <c r="L196" s="11">
        <f t="shared" si="23"/>
        <v>0</v>
      </c>
      <c r="M196" s="11" t="str">
        <f>IF($A196="","",$B$6+SUM($K$10:K196)-SUM($L$10:L196))</f>
        <v/>
      </c>
      <c r="N196" s="8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22"/>
      <c r="B197" s="8"/>
      <c r="C197" s="8"/>
      <c r="D197" s="8"/>
      <c r="E197" s="8"/>
      <c r="F197" s="8"/>
      <c r="G197" s="9"/>
      <c r="H197" s="10"/>
      <c r="I197" s="11" t="str">
        <f t="shared" si="20"/>
        <v/>
      </c>
      <c r="J197" s="11" t="str">
        <f t="shared" si="21"/>
        <v/>
      </c>
      <c r="K197" s="11">
        <f t="shared" si="22"/>
        <v>0</v>
      </c>
      <c r="L197" s="11">
        <f t="shared" si="23"/>
        <v>0</v>
      </c>
      <c r="M197" s="11" t="str">
        <f>IF($A197="","",$B$6+SUM($K$10:K197)-SUM($L$10:L197))</f>
        <v/>
      </c>
      <c r="N197" s="8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22"/>
      <c r="B198" s="8"/>
      <c r="C198" s="8"/>
      <c r="D198" s="8"/>
      <c r="E198" s="8"/>
      <c r="F198" s="8"/>
      <c r="G198" s="9"/>
      <c r="H198" s="10"/>
      <c r="I198" s="11" t="str">
        <f t="shared" si="20"/>
        <v/>
      </c>
      <c r="J198" s="11" t="str">
        <f t="shared" si="21"/>
        <v/>
      </c>
      <c r="K198" s="11">
        <f t="shared" si="22"/>
        <v>0</v>
      </c>
      <c r="L198" s="11">
        <f t="shared" si="23"/>
        <v>0</v>
      </c>
      <c r="M198" s="11" t="str">
        <f>IF($A198="","",$B$6+SUM($K$10:K198)-SUM($L$10:L198))</f>
        <v/>
      </c>
      <c r="N198" s="8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22"/>
      <c r="B199" s="8"/>
      <c r="C199" s="8"/>
      <c r="D199" s="8"/>
      <c r="E199" s="8"/>
      <c r="F199" s="8"/>
      <c r="G199" s="9"/>
      <c r="H199" s="10"/>
      <c r="I199" s="11" t="str">
        <f t="shared" si="20"/>
        <v/>
      </c>
      <c r="J199" s="11" t="str">
        <f t="shared" si="21"/>
        <v/>
      </c>
      <c r="K199" s="11">
        <f t="shared" si="22"/>
        <v>0</v>
      </c>
      <c r="L199" s="11">
        <f t="shared" si="23"/>
        <v>0</v>
      </c>
      <c r="M199" s="11" t="str">
        <f>IF($A199="","",$B$6+SUM($K$10:K199)-SUM($L$10:L199))</f>
        <v/>
      </c>
      <c r="N199" s="8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22"/>
      <c r="B200" s="8"/>
      <c r="C200" s="8"/>
      <c r="D200" s="8"/>
      <c r="E200" s="8"/>
      <c r="F200" s="8"/>
      <c r="G200" s="9"/>
      <c r="H200" s="10"/>
      <c r="I200" s="11" t="str">
        <f t="shared" si="20"/>
        <v/>
      </c>
      <c r="J200" s="11" t="str">
        <f t="shared" si="21"/>
        <v/>
      </c>
      <c r="K200" s="11">
        <f t="shared" si="22"/>
        <v>0</v>
      </c>
      <c r="L200" s="11">
        <f t="shared" si="23"/>
        <v>0</v>
      </c>
      <c r="M200" s="11" t="str">
        <f>IF($A200="","",$B$6+SUM($K$10:K200)-SUM($L$10:L200))</f>
        <v/>
      </c>
      <c r="N200" s="8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22"/>
      <c r="B201" s="8"/>
      <c r="C201" s="8"/>
      <c r="D201" s="8"/>
      <c r="E201" s="8"/>
      <c r="F201" s="8"/>
      <c r="G201" s="9"/>
      <c r="H201" s="10"/>
      <c r="I201" s="11" t="str">
        <f t="shared" si="20"/>
        <v/>
      </c>
      <c r="J201" s="11" t="str">
        <f t="shared" si="21"/>
        <v/>
      </c>
      <c r="K201" s="11">
        <f t="shared" si="22"/>
        <v>0</v>
      </c>
      <c r="L201" s="11">
        <f t="shared" si="23"/>
        <v>0</v>
      </c>
      <c r="M201" s="11" t="str">
        <f>IF($A201="","",$B$6+SUM($K$10:K201)-SUM($L$10:L201))</f>
        <v/>
      </c>
      <c r="N201" s="8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22"/>
      <c r="B202" s="8"/>
      <c r="C202" s="8"/>
      <c r="D202" s="8"/>
      <c r="E202" s="8"/>
      <c r="F202" s="8"/>
      <c r="G202" s="9"/>
      <c r="H202" s="10"/>
      <c r="I202" s="11" t="str">
        <f t="shared" ref="I202:I209" si="24">IF($H202="","",ROUND($H202/(1+$G202),2))</f>
        <v/>
      </c>
      <c r="J202" s="11" t="str">
        <f t="shared" ref="J202:J209" si="25">IF($H202="","",ROUND($H202-$I202,2))</f>
        <v/>
      </c>
      <c r="K202" s="11">
        <f t="shared" ref="K202:K209" si="26">IF($C202="Einnahme",$H202,0)</f>
        <v>0</v>
      </c>
      <c r="L202" s="11">
        <f t="shared" ref="L202:L209" si="27">IF($C202="Ausgabe",$H202,0)</f>
        <v>0</v>
      </c>
      <c r="M202" s="11" t="str">
        <f>IF($A202="","",$B$6+SUM($K$10:K202)-SUM($L$10:L202))</f>
        <v/>
      </c>
      <c r="N202" s="8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22"/>
      <c r="B203" s="8"/>
      <c r="C203" s="8"/>
      <c r="D203" s="8"/>
      <c r="E203" s="8"/>
      <c r="F203" s="8"/>
      <c r="G203" s="9"/>
      <c r="H203" s="10"/>
      <c r="I203" s="11" t="str">
        <f t="shared" si="24"/>
        <v/>
      </c>
      <c r="J203" s="11" t="str">
        <f t="shared" si="25"/>
        <v/>
      </c>
      <c r="K203" s="11">
        <f t="shared" si="26"/>
        <v>0</v>
      </c>
      <c r="L203" s="11">
        <f t="shared" si="27"/>
        <v>0</v>
      </c>
      <c r="M203" s="11" t="str">
        <f>IF($A203="","",$B$6+SUM($K$10:K203)-SUM($L$10:L203))</f>
        <v/>
      </c>
      <c r="N203" s="8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22"/>
      <c r="B204" s="8"/>
      <c r="C204" s="8"/>
      <c r="D204" s="8"/>
      <c r="E204" s="8"/>
      <c r="F204" s="8"/>
      <c r="G204" s="9"/>
      <c r="H204" s="10"/>
      <c r="I204" s="11" t="str">
        <f t="shared" si="24"/>
        <v/>
      </c>
      <c r="J204" s="11" t="str">
        <f t="shared" si="25"/>
        <v/>
      </c>
      <c r="K204" s="11">
        <f t="shared" si="26"/>
        <v>0</v>
      </c>
      <c r="L204" s="11">
        <f t="shared" si="27"/>
        <v>0</v>
      </c>
      <c r="M204" s="11" t="str">
        <f>IF($A204="","",$B$6+SUM($K$10:K204)-SUM($L$10:L204))</f>
        <v/>
      </c>
      <c r="N204" s="8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22"/>
      <c r="B205" s="8"/>
      <c r="C205" s="8"/>
      <c r="D205" s="8"/>
      <c r="E205" s="8"/>
      <c r="F205" s="8"/>
      <c r="G205" s="9"/>
      <c r="H205" s="10"/>
      <c r="I205" s="11" t="str">
        <f t="shared" si="24"/>
        <v/>
      </c>
      <c r="J205" s="11" t="str">
        <f t="shared" si="25"/>
        <v/>
      </c>
      <c r="K205" s="11">
        <f t="shared" si="26"/>
        <v>0</v>
      </c>
      <c r="L205" s="11">
        <f t="shared" si="27"/>
        <v>0</v>
      </c>
      <c r="M205" s="11" t="str">
        <f>IF($A205="","",$B$6+SUM($K$10:K205)-SUM($L$10:L205))</f>
        <v/>
      </c>
      <c r="N205" s="8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22"/>
      <c r="B206" s="8"/>
      <c r="C206" s="8"/>
      <c r="D206" s="8"/>
      <c r="E206" s="8"/>
      <c r="F206" s="8"/>
      <c r="G206" s="9"/>
      <c r="H206" s="10"/>
      <c r="I206" s="11" t="str">
        <f t="shared" si="24"/>
        <v/>
      </c>
      <c r="J206" s="11" t="str">
        <f t="shared" si="25"/>
        <v/>
      </c>
      <c r="K206" s="11">
        <f t="shared" si="26"/>
        <v>0</v>
      </c>
      <c r="L206" s="11">
        <f t="shared" si="27"/>
        <v>0</v>
      </c>
      <c r="M206" s="11" t="str">
        <f>IF($A206="","",$B$6+SUM($K$10:K206)-SUM($L$10:L206))</f>
        <v/>
      </c>
      <c r="N206" s="8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22"/>
      <c r="B207" s="8"/>
      <c r="C207" s="8"/>
      <c r="D207" s="8"/>
      <c r="E207" s="8"/>
      <c r="F207" s="8"/>
      <c r="G207" s="9"/>
      <c r="H207" s="10"/>
      <c r="I207" s="11" t="str">
        <f t="shared" si="24"/>
        <v/>
      </c>
      <c r="J207" s="11" t="str">
        <f t="shared" si="25"/>
        <v/>
      </c>
      <c r="K207" s="11">
        <f t="shared" si="26"/>
        <v>0</v>
      </c>
      <c r="L207" s="11">
        <f t="shared" si="27"/>
        <v>0</v>
      </c>
      <c r="M207" s="11" t="str">
        <f>IF($A207="","",$B$6+SUM($K$10:K207)-SUM($L$10:L207))</f>
        <v/>
      </c>
      <c r="N207" s="8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22"/>
      <c r="B208" s="8"/>
      <c r="C208" s="8"/>
      <c r="D208" s="8"/>
      <c r="E208" s="8"/>
      <c r="F208" s="8"/>
      <c r="G208" s="9"/>
      <c r="H208" s="10"/>
      <c r="I208" s="11" t="str">
        <f t="shared" si="24"/>
        <v/>
      </c>
      <c r="J208" s="11" t="str">
        <f t="shared" si="25"/>
        <v/>
      </c>
      <c r="K208" s="11">
        <f t="shared" si="26"/>
        <v>0</v>
      </c>
      <c r="L208" s="11">
        <f t="shared" si="27"/>
        <v>0</v>
      </c>
      <c r="M208" s="11" t="str">
        <f>IF($A208="","",$B$6+SUM($K$10:K208)-SUM($L$10:L208))</f>
        <v/>
      </c>
      <c r="N208" s="8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22"/>
      <c r="B209" s="8"/>
      <c r="C209" s="8"/>
      <c r="D209" s="8"/>
      <c r="E209" s="8"/>
      <c r="F209" s="8"/>
      <c r="G209" s="9"/>
      <c r="H209" s="10"/>
      <c r="I209" s="11" t="str">
        <f t="shared" si="24"/>
        <v/>
      </c>
      <c r="J209" s="11" t="str">
        <f t="shared" si="25"/>
        <v/>
      </c>
      <c r="K209" s="11">
        <f t="shared" si="26"/>
        <v>0</v>
      </c>
      <c r="L209" s="11">
        <f t="shared" si="27"/>
        <v>0</v>
      </c>
      <c r="M209" s="11" t="str">
        <f>IF($A209="","",$B$6+SUM($K$10:K209)-SUM($L$10:L209))</f>
        <v/>
      </c>
      <c r="N209" s="8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</sheetData>
  <mergeCells count="5">
    <mergeCell ref="B7:C7"/>
    <mergeCell ref="A1:N1"/>
    <mergeCell ref="B4:C4"/>
    <mergeCell ref="B5:C5"/>
    <mergeCell ref="B6:C6"/>
  </mergeCells>
  <conditionalFormatting sqref="K10:K209">
    <cfRule type="cellIs" dxfId="2" priority="1" operator="greaterThan">
      <formula>0</formula>
    </cfRule>
  </conditionalFormatting>
  <conditionalFormatting sqref="L10:L209">
    <cfRule type="cellIs" dxfId="1" priority="2" operator="greaterThan">
      <formula>0</formula>
    </cfRule>
  </conditionalFormatting>
  <conditionalFormatting sqref="M10:M209">
    <cfRule type="expression" dxfId="0" priority="3">
      <formula>M10&lt;0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xr:uid="{00000000-0002-0000-0000-000000000000}">
          <x14:formula1>
            <xm:f>Listen!$A$2:$A$3</xm:f>
          </x14:formula1>
          <xm:sqref>C10:C209</xm:sqref>
        </x14:dataValidation>
        <x14:dataValidation type="list" xr:uid="{00000000-0002-0000-0000-000001000000}">
          <x14:formula1>
            <xm:f>Listen!$A$17:$A$27</xm:f>
          </x14:formula1>
          <xm:sqref>D10:D209</xm:sqref>
        </x14:dataValidation>
        <x14:dataValidation type="list" xr:uid="{00000000-0002-0000-0000-000002000000}">
          <x14:formula1>
            <xm:f>Listen!$A$11:$A$14</xm:f>
          </x14:formula1>
          <xm:sqref>F10:F209</xm:sqref>
        </x14:dataValidation>
        <x14:dataValidation type="list" xr:uid="{00000000-0002-0000-0000-000003000000}">
          <x14:formula1>
            <xm:f>Listen!$A$6:$A$8</xm:f>
          </x14:formula1>
          <xm:sqref>G10:G209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0"/>
  <sheetViews>
    <sheetView workbookViewId="0"/>
  </sheetViews>
  <sheetFormatPr baseColWidth="10" defaultColWidth="9" defaultRowHeight="15" x14ac:dyDescent="0.25"/>
  <cols>
    <col min="1" max="1" width="12" customWidth="1"/>
    <col min="2" max="2" width="70" customWidth="1"/>
    <col min="3" max="6" width="15" customWidth="1"/>
    <col min="8" max="8" width="22" customWidth="1"/>
    <col min="9" max="11" width="15" customWidth="1"/>
  </cols>
  <sheetData>
    <row r="1" spans="1:26" ht="26.25" x14ac:dyDescent="0.4">
      <c r="A1" s="24" t="s">
        <v>59</v>
      </c>
      <c r="B1" s="23"/>
      <c r="C1" s="23"/>
      <c r="D1" s="23"/>
      <c r="E1" s="23"/>
      <c r="F1" s="2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2" t="s">
        <v>60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3" t="s">
        <v>61</v>
      </c>
      <c r="B4" s="13" t="s">
        <v>3</v>
      </c>
      <c r="C4" s="13" t="s">
        <v>4</v>
      </c>
      <c r="D4" s="13" t="s">
        <v>5</v>
      </c>
      <c r="E4" s="13" t="s">
        <v>6</v>
      </c>
      <c r="F4" s="13" t="s">
        <v>62</v>
      </c>
      <c r="G4" s="1"/>
      <c r="H4" s="4" t="s">
        <v>18</v>
      </c>
      <c r="I4" s="4" t="s">
        <v>3</v>
      </c>
      <c r="J4" s="4" t="s">
        <v>4</v>
      </c>
      <c r="K4" s="4" t="s">
        <v>27</v>
      </c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4">
        <f>DATE(Kassenbuch!$B$5,1,1)</f>
        <v>46023</v>
      </c>
      <c r="B5" s="15">
        <f>SUMIFS(Kassenbuch!$K$10:$K$209,Kassenbuch!$A$10:$A$209,"&gt;="&amp;$A5,Kassenbuch!$A$10:$A$209,"&lt;"&amp;EDATE($A5,1))</f>
        <v>120</v>
      </c>
      <c r="C5" s="15">
        <f>SUMIFS(Kassenbuch!$L$10:$L$209,Kassenbuch!$A$10:$A$209,"&gt;="&amp;$A5,Kassenbuch!$A$10:$A$209,"&lt;"&amp;EDATE($A5,1))</f>
        <v>9.9</v>
      </c>
      <c r="D5" s="15">
        <f t="shared" ref="D5:D16" si="0">B5-C5</f>
        <v>110.1</v>
      </c>
      <c r="E5" s="15">
        <f>Kassenbuch!$B$6+SUM($D$5:D5)</f>
        <v>360.1</v>
      </c>
      <c r="F5" s="15">
        <f>SUMIFS(Kassenbuch!$J$10:$J$209,Kassenbuch!$C$10:$C$209,"Einnahme",Kassenbuch!$A$10:$A$209,"&gt;="&amp;$A5,Kassenbuch!$A$10:$A$209,"&lt;"&amp;EDATE($A5,1))-SUMIFS(Kassenbuch!$J$10:$J$209,Kassenbuch!$C$10:$C$209,"Ausgabe",Kassenbuch!$A$10:$A$209,"&gt;="&amp;$A5,Kassenbuch!$A$10:$A$209,"&lt;"&amp;EDATE($A5,1))</f>
        <v>-1.58</v>
      </c>
      <c r="G5" s="1"/>
      <c r="H5" s="16" t="s">
        <v>31</v>
      </c>
      <c r="I5" s="15">
        <f>SUMIFS(Kassenbuch!$K$10:$K$209,Kassenbuch!$D$10:$D$209,$H5)</f>
        <v>120</v>
      </c>
      <c r="J5" s="15">
        <f>SUMIFS(Kassenbuch!$L$10:$L$209,Kassenbuch!$D$10:$D$209,$H5)</f>
        <v>0</v>
      </c>
      <c r="K5" s="15">
        <f t="shared" ref="K5:K15" si="1">I5-J5</f>
        <v>120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4">
        <f>DATE(Kassenbuch!$B$5,2,1)</f>
        <v>46054</v>
      </c>
      <c r="B6" s="15">
        <f>SUMIFS(Kassenbuch!$K$10:$K$209,Kassenbuch!$A$10:$A$209,"&gt;="&amp;$A6,Kassenbuch!$A$10:$A$209,"&lt;"&amp;EDATE($A6,1))</f>
        <v>200</v>
      </c>
      <c r="C6" s="15">
        <f>SUMIFS(Kassenbuch!$L$10:$L$209,Kassenbuch!$A$10:$A$209,"&gt;="&amp;$A6,Kassenbuch!$A$10:$A$209,"&lt;"&amp;EDATE($A6,1))</f>
        <v>43.5</v>
      </c>
      <c r="D6" s="15">
        <f t="shared" si="0"/>
        <v>156.5</v>
      </c>
      <c r="E6" s="15">
        <f>Kassenbuch!$B$6+SUM($D$5:D6)</f>
        <v>516.6</v>
      </c>
      <c r="F6" s="15">
        <f>SUMIFS(Kassenbuch!$J$10:$J$209,Kassenbuch!$C$10:$C$209,"Einnahme",Kassenbuch!$A$10:$A$209,"&gt;="&amp;$A6,Kassenbuch!$A$10:$A$209,"&lt;"&amp;EDATE($A6,1))-SUMIFS(Kassenbuch!$J$10:$J$209,Kassenbuch!$C$10:$C$209,"Ausgabe",Kassenbuch!$A$10:$A$209,"&gt;="&amp;$A6,Kassenbuch!$A$10:$A$209,"&lt;"&amp;EDATE($A6,1))</f>
        <v>-2.85</v>
      </c>
      <c r="G6" s="1"/>
      <c r="H6" s="16" t="s">
        <v>39</v>
      </c>
      <c r="I6" s="15">
        <f>SUMIFS(Kassenbuch!$K$10:$K$209,Kassenbuch!$D$10:$D$209,$H6)</f>
        <v>200</v>
      </c>
      <c r="J6" s="15">
        <f>SUMIFS(Kassenbuch!$L$10:$L$209,Kassenbuch!$D$10:$D$209,$H6)</f>
        <v>0</v>
      </c>
      <c r="K6" s="15">
        <f t="shared" si="1"/>
        <v>200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4">
        <f>DATE(Kassenbuch!$B$5,3,1)</f>
        <v>46082</v>
      </c>
      <c r="B7" s="15">
        <f>SUMIFS(Kassenbuch!$K$10:$K$209,Kassenbuch!$A$10:$A$209,"&gt;="&amp;$A7,Kassenbuch!$A$10:$A$209,"&lt;"&amp;EDATE($A7,1))</f>
        <v>315</v>
      </c>
      <c r="C7" s="15">
        <f>SUMIFS(Kassenbuch!$L$10:$L$209,Kassenbuch!$A$10:$A$209,"&gt;="&amp;$A7,Kassenbuch!$A$10:$A$209,"&lt;"&amp;EDATE($A7,1))</f>
        <v>58.4</v>
      </c>
      <c r="D7" s="15">
        <f t="shared" si="0"/>
        <v>256.60000000000002</v>
      </c>
      <c r="E7" s="15">
        <f>Kassenbuch!$B$6+SUM($D$5:D7)</f>
        <v>773.2</v>
      </c>
      <c r="F7" s="15">
        <f>SUMIFS(Kassenbuch!$J$10:$J$209,Kassenbuch!$C$10:$C$209,"Einnahme",Kassenbuch!$A$10:$A$209,"&gt;="&amp;$A7,Kassenbuch!$A$10:$A$209,"&lt;"&amp;EDATE($A7,1))-SUMIFS(Kassenbuch!$J$10:$J$209,Kassenbuch!$C$10:$C$209,"Ausgabe",Kassenbuch!$A$10:$A$209,"&gt;="&amp;$A7,Kassenbuch!$A$10:$A$209,"&lt;"&amp;EDATE($A7,1))</f>
        <v>40.97</v>
      </c>
      <c r="G7" s="1"/>
      <c r="H7" s="16" t="s">
        <v>46</v>
      </c>
      <c r="I7" s="15">
        <f>SUMIFS(Kassenbuch!$K$10:$K$209,Kassenbuch!$D$10:$D$209,$H7)</f>
        <v>315</v>
      </c>
      <c r="J7" s="15">
        <f>SUMIFS(Kassenbuch!$L$10:$L$209,Kassenbuch!$D$10:$D$209,$H7)</f>
        <v>0</v>
      </c>
      <c r="K7" s="15">
        <f t="shared" si="1"/>
        <v>315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4">
        <f>DATE(Kassenbuch!$B$5,4,1)</f>
        <v>46113</v>
      </c>
      <c r="B8" s="15">
        <f>SUMIFS(Kassenbuch!$K$10:$K$209,Kassenbuch!$A$10:$A$209,"&gt;="&amp;$A8,Kassenbuch!$A$10:$A$209,"&lt;"&amp;EDATE($A8,1))</f>
        <v>156</v>
      </c>
      <c r="C8" s="15">
        <f>SUMIFS(Kassenbuch!$L$10:$L$209,Kassenbuch!$A$10:$A$209,"&gt;="&amp;$A8,Kassenbuch!$A$10:$A$209,"&lt;"&amp;EDATE($A8,1))</f>
        <v>80</v>
      </c>
      <c r="D8" s="15">
        <f t="shared" si="0"/>
        <v>76</v>
      </c>
      <c r="E8" s="15">
        <f>Kassenbuch!$B$6+SUM($D$5:D8)</f>
        <v>849.2</v>
      </c>
      <c r="F8" s="15">
        <f>SUMIFS(Kassenbuch!$J$10:$J$209,Kassenbuch!$C$10:$C$209,"Einnahme",Kassenbuch!$A$10:$A$209,"&gt;="&amp;$A8,Kassenbuch!$A$10:$A$209,"&lt;"&amp;EDATE($A8,1))-SUMIFS(Kassenbuch!$J$10:$J$209,Kassenbuch!$C$10:$C$209,"Ausgabe",Kassenbuch!$A$10:$A$209,"&gt;="&amp;$A8,Kassenbuch!$A$10:$A$209,"&lt;"&amp;EDATE($A8,1))</f>
        <v>24.91</v>
      </c>
      <c r="G8" s="1"/>
      <c r="H8" s="16" t="s">
        <v>56</v>
      </c>
      <c r="I8" s="15">
        <f>SUMIFS(Kassenbuch!$K$10:$K$209,Kassenbuch!$D$10:$D$209,$H8)</f>
        <v>156</v>
      </c>
      <c r="J8" s="15">
        <f>SUMIFS(Kassenbuch!$L$10:$L$209,Kassenbuch!$D$10:$D$209,$H8)</f>
        <v>0</v>
      </c>
      <c r="K8" s="15">
        <f t="shared" si="1"/>
        <v>156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4">
        <f>DATE(Kassenbuch!$B$5,5,1)</f>
        <v>46143</v>
      </c>
      <c r="B9" s="15">
        <f>SUMIFS(Kassenbuch!$K$10:$K$209,Kassenbuch!$A$10:$A$209,"&gt;="&amp;$A9,Kassenbuch!$A$10:$A$209,"&lt;"&amp;EDATE($A9,1))</f>
        <v>0</v>
      </c>
      <c r="C9" s="15">
        <f>SUMIFS(Kassenbuch!$L$10:$L$209,Kassenbuch!$A$10:$A$209,"&gt;="&amp;$A9,Kassenbuch!$A$10:$A$209,"&lt;"&amp;EDATE($A9,1))</f>
        <v>0</v>
      </c>
      <c r="D9" s="15">
        <f t="shared" si="0"/>
        <v>0</v>
      </c>
      <c r="E9" s="15">
        <f>Kassenbuch!$B$6+SUM($D$5:D9)</f>
        <v>849.2</v>
      </c>
      <c r="F9" s="15">
        <f>SUMIFS(Kassenbuch!$J$10:$J$209,Kassenbuch!$C$10:$C$209,"Einnahme",Kassenbuch!$A$10:$A$209,"&gt;="&amp;$A9,Kassenbuch!$A$10:$A$209,"&lt;"&amp;EDATE($A9,1))-SUMIFS(Kassenbuch!$J$10:$J$209,Kassenbuch!$C$10:$C$209,"Ausgabe",Kassenbuch!$A$10:$A$209,"&gt;="&amp;$A9,Kassenbuch!$A$10:$A$209,"&lt;"&amp;EDATE($A9,1))</f>
        <v>0</v>
      </c>
      <c r="G9" s="1"/>
      <c r="H9" s="16" t="s">
        <v>63</v>
      </c>
      <c r="I9" s="15">
        <f>SUMIFS(Kassenbuch!$K$10:$K$209,Kassenbuch!$D$10:$D$209,$H9)</f>
        <v>0</v>
      </c>
      <c r="J9" s="15">
        <f>SUMIFS(Kassenbuch!$L$10:$L$209,Kassenbuch!$D$10:$D$209,$H9)</f>
        <v>0</v>
      </c>
      <c r="K9" s="15">
        <f t="shared" si="1"/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4">
        <f>DATE(Kassenbuch!$B$5,6,1)</f>
        <v>46174</v>
      </c>
      <c r="B10" s="15">
        <f>SUMIFS(Kassenbuch!$K$10:$K$209,Kassenbuch!$A$10:$A$209,"&gt;="&amp;$A10,Kassenbuch!$A$10:$A$209,"&lt;"&amp;EDATE($A10,1))</f>
        <v>0</v>
      </c>
      <c r="C10" s="15">
        <f>SUMIFS(Kassenbuch!$L$10:$L$209,Kassenbuch!$A$10:$A$209,"&gt;="&amp;$A10,Kassenbuch!$A$10:$A$209,"&lt;"&amp;EDATE($A10,1))</f>
        <v>0</v>
      </c>
      <c r="D10" s="15">
        <f t="shared" si="0"/>
        <v>0</v>
      </c>
      <c r="E10" s="15">
        <f>Kassenbuch!$B$6+SUM($D$5:D10)</f>
        <v>849.2</v>
      </c>
      <c r="F10" s="15">
        <f>SUMIFS(Kassenbuch!$J$10:$J$209,Kassenbuch!$C$10:$C$209,"Einnahme",Kassenbuch!$A$10:$A$209,"&gt;="&amp;$A10,Kassenbuch!$A$10:$A$209,"&lt;"&amp;EDATE($A10,1))-SUMIFS(Kassenbuch!$J$10:$J$209,Kassenbuch!$C$10:$C$209,"Ausgabe",Kassenbuch!$A$10:$A$209,"&gt;="&amp;$A10,Kassenbuch!$A$10:$A$209,"&lt;"&amp;EDATE($A10,1))</f>
        <v>0</v>
      </c>
      <c r="G10" s="1"/>
      <c r="H10" s="16" t="s">
        <v>53</v>
      </c>
      <c r="I10" s="15">
        <f>SUMIFS(Kassenbuch!$K$10:$K$209,Kassenbuch!$D$10:$D$209,$H10)</f>
        <v>0</v>
      </c>
      <c r="J10" s="15">
        <f>SUMIFS(Kassenbuch!$L$10:$L$209,Kassenbuch!$D$10:$D$209,$H10)</f>
        <v>80</v>
      </c>
      <c r="K10" s="15">
        <f t="shared" si="1"/>
        <v>-80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4">
        <f>DATE(Kassenbuch!$B$5,7,1)</f>
        <v>46204</v>
      </c>
      <c r="B11" s="15">
        <f>SUMIFS(Kassenbuch!$K$10:$K$209,Kassenbuch!$A$10:$A$209,"&gt;="&amp;$A11,Kassenbuch!$A$10:$A$209,"&lt;"&amp;EDATE($A11,1))</f>
        <v>0</v>
      </c>
      <c r="C11" s="15">
        <f>SUMIFS(Kassenbuch!$L$10:$L$209,Kassenbuch!$A$10:$A$209,"&gt;="&amp;$A11,Kassenbuch!$A$10:$A$209,"&lt;"&amp;EDATE($A11,1))</f>
        <v>0</v>
      </c>
      <c r="D11" s="15">
        <f t="shared" si="0"/>
        <v>0</v>
      </c>
      <c r="E11" s="15">
        <f>Kassenbuch!$B$6+SUM($D$5:D11)</f>
        <v>849.2</v>
      </c>
      <c r="F11" s="15">
        <f>SUMIFS(Kassenbuch!$J$10:$J$209,Kassenbuch!$C$10:$C$209,"Einnahme",Kassenbuch!$A$10:$A$209,"&gt;="&amp;$A11,Kassenbuch!$A$10:$A$209,"&lt;"&amp;EDATE($A11,1))-SUMIFS(Kassenbuch!$J$10:$J$209,Kassenbuch!$C$10:$C$209,"Ausgabe",Kassenbuch!$A$10:$A$209,"&gt;="&amp;$A11,Kassenbuch!$A$10:$A$209,"&lt;"&amp;EDATE($A11,1))</f>
        <v>0</v>
      </c>
      <c r="G11" s="1"/>
      <c r="H11" s="16" t="s">
        <v>42</v>
      </c>
      <c r="I11" s="15">
        <f>SUMIFS(Kassenbuch!$K$10:$K$209,Kassenbuch!$D$10:$D$209,$H11)</f>
        <v>0</v>
      </c>
      <c r="J11" s="15">
        <f>SUMIFS(Kassenbuch!$L$10:$L$209,Kassenbuch!$D$10:$D$209,$H11)</f>
        <v>43.5</v>
      </c>
      <c r="K11" s="15">
        <f t="shared" si="1"/>
        <v>-43.5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4">
        <f>DATE(Kassenbuch!$B$5,8,1)</f>
        <v>46235</v>
      </c>
      <c r="B12" s="15">
        <f>SUMIFS(Kassenbuch!$K$10:$K$209,Kassenbuch!$A$10:$A$209,"&gt;="&amp;$A12,Kassenbuch!$A$10:$A$209,"&lt;"&amp;EDATE($A12,1))</f>
        <v>0</v>
      </c>
      <c r="C12" s="15">
        <f>SUMIFS(Kassenbuch!$L$10:$L$209,Kassenbuch!$A$10:$A$209,"&gt;="&amp;$A12,Kassenbuch!$A$10:$A$209,"&lt;"&amp;EDATE($A12,1))</f>
        <v>0</v>
      </c>
      <c r="D12" s="15">
        <f t="shared" si="0"/>
        <v>0</v>
      </c>
      <c r="E12" s="15">
        <f>Kassenbuch!$B$6+SUM($D$5:D12)</f>
        <v>849.2</v>
      </c>
      <c r="F12" s="15">
        <f>SUMIFS(Kassenbuch!$J$10:$J$209,Kassenbuch!$C$10:$C$209,"Einnahme",Kassenbuch!$A$10:$A$209,"&gt;="&amp;$A12,Kassenbuch!$A$10:$A$209,"&lt;"&amp;EDATE($A12,1))-SUMIFS(Kassenbuch!$J$10:$J$209,Kassenbuch!$C$10:$C$209,"Ausgabe",Kassenbuch!$A$10:$A$209,"&gt;="&amp;$A12,Kassenbuch!$A$10:$A$209,"&lt;"&amp;EDATE($A12,1))</f>
        <v>0</v>
      </c>
      <c r="G12" s="1"/>
      <c r="H12" s="16" t="s">
        <v>49</v>
      </c>
      <c r="I12" s="15">
        <f>SUMIFS(Kassenbuch!$K$10:$K$209,Kassenbuch!$D$10:$D$209,$H12)</f>
        <v>0</v>
      </c>
      <c r="J12" s="15">
        <f>SUMIFS(Kassenbuch!$L$10:$L$209,Kassenbuch!$D$10:$D$209,$H12)</f>
        <v>58.4</v>
      </c>
      <c r="K12" s="15">
        <f t="shared" si="1"/>
        <v>-58.4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4">
        <f>DATE(Kassenbuch!$B$5,9,1)</f>
        <v>46266</v>
      </c>
      <c r="B13" s="15">
        <f>SUMIFS(Kassenbuch!$K$10:$K$209,Kassenbuch!$A$10:$A$209,"&gt;="&amp;$A13,Kassenbuch!$A$10:$A$209,"&lt;"&amp;EDATE($A13,1))</f>
        <v>0</v>
      </c>
      <c r="C13" s="15">
        <f>SUMIFS(Kassenbuch!$L$10:$L$209,Kassenbuch!$A$10:$A$209,"&gt;="&amp;$A13,Kassenbuch!$A$10:$A$209,"&lt;"&amp;EDATE($A13,1))</f>
        <v>0</v>
      </c>
      <c r="D13" s="15">
        <f t="shared" si="0"/>
        <v>0</v>
      </c>
      <c r="E13" s="15">
        <f>Kassenbuch!$B$6+SUM($D$5:D13)</f>
        <v>849.2</v>
      </c>
      <c r="F13" s="15">
        <f>SUMIFS(Kassenbuch!$J$10:$J$209,Kassenbuch!$C$10:$C$209,"Einnahme",Kassenbuch!$A$10:$A$209,"&gt;="&amp;$A13,Kassenbuch!$A$10:$A$209,"&lt;"&amp;EDATE($A13,1))-SUMIFS(Kassenbuch!$J$10:$J$209,Kassenbuch!$C$10:$C$209,"Ausgabe",Kassenbuch!$A$10:$A$209,"&gt;="&amp;$A13,Kassenbuch!$A$10:$A$209,"&lt;"&amp;EDATE($A13,1))</f>
        <v>0</v>
      </c>
      <c r="G13" s="1"/>
      <c r="H13" s="16" t="s">
        <v>64</v>
      </c>
      <c r="I13" s="15">
        <f>SUMIFS(Kassenbuch!$K$10:$K$209,Kassenbuch!$D$10:$D$209,$H13)</f>
        <v>0</v>
      </c>
      <c r="J13" s="15">
        <f>SUMIFS(Kassenbuch!$L$10:$L$209,Kassenbuch!$D$10:$D$209,$H13)</f>
        <v>0</v>
      </c>
      <c r="K13" s="15">
        <f t="shared" si="1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4">
        <f>DATE(Kassenbuch!$B$5,10,1)</f>
        <v>46296</v>
      </c>
      <c r="B14" s="15">
        <f>SUMIFS(Kassenbuch!$K$10:$K$209,Kassenbuch!$A$10:$A$209,"&gt;="&amp;$A14,Kassenbuch!$A$10:$A$209,"&lt;"&amp;EDATE($A14,1))</f>
        <v>0</v>
      </c>
      <c r="C14" s="15">
        <f>SUMIFS(Kassenbuch!$L$10:$L$209,Kassenbuch!$A$10:$A$209,"&gt;="&amp;$A14,Kassenbuch!$A$10:$A$209,"&lt;"&amp;EDATE($A14,1))</f>
        <v>0</v>
      </c>
      <c r="D14" s="15">
        <f t="shared" si="0"/>
        <v>0</v>
      </c>
      <c r="E14" s="15">
        <f>Kassenbuch!$B$6+SUM($D$5:D14)</f>
        <v>849.2</v>
      </c>
      <c r="F14" s="15">
        <f>SUMIFS(Kassenbuch!$J$10:$J$209,Kassenbuch!$C$10:$C$209,"Einnahme",Kassenbuch!$A$10:$A$209,"&gt;="&amp;$A14,Kassenbuch!$A$10:$A$209,"&lt;"&amp;EDATE($A14,1))-SUMIFS(Kassenbuch!$J$10:$J$209,Kassenbuch!$C$10:$C$209,"Ausgabe",Kassenbuch!$A$10:$A$209,"&gt;="&amp;$A14,Kassenbuch!$A$10:$A$209,"&lt;"&amp;EDATE($A14,1))</f>
        <v>0</v>
      </c>
      <c r="G14" s="1"/>
      <c r="H14" s="16" t="s">
        <v>36</v>
      </c>
      <c r="I14" s="15">
        <f>SUMIFS(Kassenbuch!$K$10:$K$209,Kassenbuch!$D$10:$D$209,$H14)</f>
        <v>0</v>
      </c>
      <c r="J14" s="15">
        <f>SUMIFS(Kassenbuch!$L$10:$L$209,Kassenbuch!$D$10:$D$209,$H14)</f>
        <v>9.9</v>
      </c>
      <c r="K14" s="15">
        <f t="shared" si="1"/>
        <v>-9.9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4">
        <f>DATE(Kassenbuch!$B$5,11,1)</f>
        <v>46327</v>
      </c>
      <c r="B15" s="15">
        <f>SUMIFS(Kassenbuch!$K$10:$K$209,Kassenbuch!$A$10:$A$209,"&gt;="&amp;$A15,Kassenbuch!$A$10:$A$209,"&lt;"&amp;EDATE($A15,1))</f>
        <v>0</v>
      </c>
      <c r="C15" s="15">
        <f>SUMIFS(Kassenbuch!$L$10:$L$209,Kassenbuch!$A$10:$A$209,"&gt;="&amp;$A15,Kassenbuch!$A$10:$A$209,"&lt;"&amp;EDATE($A15,1))</f>
        <v>0</v>
      </c>
      <c r="D15" s="15">
        <f t="shared" si="0"/>
        <v>0</v>
      </c>
      <c r="E15" s="15">
        <f>Kassenbuch!$B$6+SUM($D$5:D15)</f>
        <v>849.2</v>
      </c>
      <c r="F15" s="15">
        <f>SUMIFS(Kassenbuch!$J$10:$J$209,Kassenbuch!$C$10:$C$209,"Einnahme",Kassenbuch!$A$10:$A$209,"&gt;="&amp;$A15,Kassenbuch!$A$10:$A$209,"&lt;"&amp;EDATE($A15,1))-SUMIFS(Kassenbuch!$J$10:$J$209,Kassenbuch!$C$10:$C$209,"Ausgabe",Kassenbuch!$A$10:$A$209,"&gt;="&amp;$A15,Kassenbuch!$A$10:$A$209,"&lt;"&amp;EDATE($A15,1))</f>
        <v>0</v>
      </c>
      <c r="G15" s="1"/>
      <c r="H15" s="16" t="s">
        <v>65</v>
      </c>
      <c r="I15" s="15">
        <f>SUMIFS(Kassenbuch!$K$10:$K$209,Kassenbuch!$D$10:$D$209,$H15)</f>
        <v>0</v>
      </c>
      <c r="J15" s="15">
        <f>SUMIFS(Kassenbuch!$L$10:$L$209,Kassenbuch!$D$10:$D$209,$H15)</f>
        <v>0</v>
      </c>
      <c r="K15" s="15">
        <f t="shared" si="1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4">
        <f>DATE(Kassenbuch!$B$5,12,1)</f>
        <v>46357</v>
      </c>
      <c r="B16" s="15">
        <f>SUMIFS(Kassenbuch!$K$10:$K$209,Kassenbuch!$A$10:$A$209,"&gt;="&amp;$A16,Kassenbuch!$A$10:$A$209,"&lt;"&amp;EDATE($A16,1))</f>
        <v>0</v>
      </c>
      <c r="C16" s="15">
        <f>SUMIFS(Kassenbuch!$L$10:$L$209,Kassenbuch!$A$10:$A$209,"&gt;="&amp;$A16,Kassenbuch!$A$10:$A$209,"&lt;"&amp;EDATE($A16,1))</f>
        <v>0</v>
      </c>
      <c r="D16" s="15">
        <f t="shared" si="0"/>
        <v>0</v>
      </c>
      <c r="E16" s="15">
        <f>Kassenbuch!$B$6+SUM($D$5:D16)</f>
        <v>849.2</v>
      </c>
      <c r="F16" s="15">
        <f>SUMIFS(Kassenbuch!$J$10:$J$209,Kassenbuch!$C$10:$C$209,"Einnahme",Kassenbuch!$A$10:$A$209,"&gt;="&amp;$A16,Kassenbuch!$A$10:$A$209,"&lt;"&amp;EDATE($A16,1))-SUMIFS(Kassenbuch!$J$10:$J$209,Kassenbuch!$C$10:$C$209,"Ausgabe",Kassenbuch!$A$10:$A$209,"&gt;="&amp;$A16,Kassenbuch!$A$10:$A$209,"&lt;"&amp;EDATE($A16,1))</f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3" t="s">
        <v>66</v>
      </c>
      <c r="B17" s="17">
        <f>SUM(B5:B16)</f>
        <v>791</v>
      </c>
      <c r="C17" s="17">
        <f>SUM(C5:C16)</f>
        <v>191.8</v>
      </c>
      <c r="D17" s="17">
        <f>SUM(D5:D16)</f>
        <v>599.20000000000005</v>
      </c>
      <c r="E17" s="17">
        <f>Kassenbuch!$B$6+D17</f>
        <v>849.2</v>
      </c>
      <c r="F17" s="17">
        <f>SUM(F5:F16)</f>
        <v>61.45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2" t="s">
        <v>67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8" t="s">
        <v>68</v>
      </c>
      <c r="B21" s="19" t="s">
        <v>69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8" t="s">
        <v>70</v>
      </c>
      <c r="B22" s="19" t="s">
        <v>71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7" x14ac:dyDescent="0.25">
      <c r="A23" s="18" t="s">
        <v>72</v>
      </c>
      <c r="B23" s="19" t="s">
        <v>73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8" t="s">
        <v>74</v>
      </c>
      <c r="B24" s="19" t="s">
        <v>75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</sheetData>
  <mergeCells count="1">
    <mergeCell ref="A1:F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00"/>
  <sheetViews>
    <sheetView workbookViewId="0"/>
  </sheetViews>
  <sheetFormatPr baseColWidth="10" defaultColWidth="9" defaultRowHeight="15" x14ac:dyDescent="0.25"/>
  <cols>
    <col min="1" max="1" width="22" customWidth="1"/>
  </cols>
  <sheetData>
    <row r="1" spans="1:26" x14ac:dyDescent="0.25">
      <c r="A1" s="20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 t="s">
        <v>35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20" t="s">
        <v>21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21">
        <v>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21">
        <v>7.0000000000000007E-2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21">
        <v>0.19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20" t="s">
        <v>20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 t="s">
        <v>44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 t="s">
        <v>33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 t="s">
        <v>58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 t="s">
        <v>51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20" t="s">
        <v>18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 t="s">
        <v>31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 t="s">
        <v>39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 t="s">
        <v>46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" t="s">
        <v>56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 t="s">
        <v>63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" t="s">
        <v>53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" t="s">
        <v>42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" t="s">
        <v>49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" t="s">
        <v>64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 t="s">
        <v>36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" t="s">
        <v>65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Kassenbuch</vt:lpstr>
      <vt:lpstr>Auswertung</vt:lpstr>
      <vt:lpstr>Listen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2026-05-08T13:16:49Z</dcterms:modified>
</cp:coreProperties>
</file>