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9E8F0400-FE68-4A6E-A562-29B45829E9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nats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M6" i="1"/>
  <c r="G6" i="1"/>
  <c r="E6" i="1"/>
  <c r="M5" i="1"/>
  <c r="K5" i="1"/>
  <c r="G5" i="1"/>
  <c r="O5" i="1" s="1"/>
  <c r="E5" i="1"/>
  <c r="I5" i="1" s="1"/>
  <c r="E17" i="1" l="1"/>
  <c r="E19" i="1"/>
  <c r="E20" i="1"/>
  <c r="E18" i="1"/>
  <c r="E16" i="1"/>
  <c r="E15" i="1"/>
  <c r="E14" i="1"/>
  <c r="O6" i="1"/>
  <c r="E21" i="1"/>
  <c r="L14" i="1"/>
  <c r="M14" i="1" s="1"/>
  <c r="F21" i="1"/>
  <c r="D21" i="1"/>
  <c r="D20" i="1"/>
  <c r="F20" i="1"/>
  <c r="D19" i="1"/>
  <c r="F19" i="1"/>
  <c r="F18" i="1"/>
  <c r="D18" i="1"/>
  <c r="F17" i="1"/>
  <c r="D17" i="1"/>
  <c r="F16" i="1"/>
  <c r="D16" i="1"/>
  <c r="F15" i="1"/>
  <c r="D15" i="1"/>
  <c r="F14" i="1"/>
  <c r="D14" i="1"/>
  <c r="L13" i="1"/>
  <c r="M13" i="1" s="1"/>
  <c r="E13" i="1"/>
  <c r="F13" i="1"/>
  <c r="D13" i="1"/>
  <c r="L12" i="1"/>
  <c r="M12" i="1" s="1"/>
  <c r="E12" i="1"/>
  <c r="F12" i="1"/>
  <c r="D12" i="1"/>
  <c r="K14" i="1"/>
  <c r="K13" i="1"/>
  <c r="K12" i="1"/>
  <c r="K6" i="1"/>
  <c r="I6" i="1"/>
  <c r="N14" i="1" l="1"/>
  <c r="O14" i="1" s="1"/>
  <c r="N13" i="1"/>
  <c r="O13" i="1" s="1"/>
  <c r="N12" i="1"/>
  <c r="O12" i="1" s="1"/>
</calcChain>
</file>

<file path=xl/sharedStrings.xml><?xml version="1.0" encoding="utf-8"?>
<sst xmlns="http://schemas.openxmlformats.org/spreadsheetml/2006/main" count="177" uniqueCount="100">
  <si>
    <t>Einfaches monatliches Budget</t>
  </si>
  <si>
    <t>Vorlage mit Beispieldaten: geplante Werte eintragen, Ist-Beträge im Laufe des Monats aktualisieren und Abweichungen automatisch prüfen.</t>
  </si>
  <si>
    <t>Monat</t>
  </si>
  <si>
    <t>Januar 2026</t>
  </si>
  <si>
    <t>Einnahmen</t>
  </si>
  <si>
    <t>Ausgaben</t>
  </si>
  <si>
    <t>Monatsergebnis</t>
  </si>
  <si>
    <t>Sparquote</t>
  </si>
  <si>
    <t>Offene Rechnungen</t>
  </si>
  <si>
    <t>Budgetabweichung</t>
  </si>
  <si>
    <t>Haushalt</t>
  </si>
  <si>
    <t>Beispielhaushalt</t>
  </si>
  <si>
    <t>Geplant</t>
  </si>
  <si>
    <t>Ziel</t>
  </si>
  <si>
    <t>Anzahl</t>
  </si>
  <si>
    <t>Geplant - Ist</t>
  </si>
  <si>
    <t>Startsaldo</t>
  </si>
  <si>
    <t>Ist</t>
  </si>
  <si>
    <t>Betrag</t>
  </si>
  <si>
    <t>Status</t>
  </si>
  <si>
    <t>Ziel: Sparquote</t>
  </si>
  <si>
    <t>Übersicht nach Kategorie</t>
  </si>
  <si>
    <t>Kontrollblick: 50/30/20-Regel</t>
  </si>
  <si>
    <t>Kategorie</t>
  </si>
  <si>
    <t>Budget geplant</t>
  </si>
  <si>
    <t>Übrig / Differenz</t>
  </si>
  <si>
    <t>Anteil</t>
  </si>
  <si>
    <t>Budgetstatus</t>
  </si>
  <si>
    <t>Bereich</t>
  </si>
  <si>
    <t>Zielanteil</t>
  </si>
  <si>
    <t>Zielbetrag</t>
  </si>
  <si>
    <t>Ist-Betrag</t>
  </si>
  <si>
    <t>Ist-Anteil</t>
  </si>
  <si>
    <t>Differenz</t>
  </si>
  <si>
    <t>Bewertung</t>
  </si>
  <si>
    <t>Wohnen</t>
  </si>
  <si>
    <t>Fixkosten</t>
  </si>
  <si>
    <t>Lebensmittel</t>
  </si>
  <si>
    <t>Variable Kosten</t>
  </si>
  <si>
    <t>Transport</t>
  </si>
  <si>
    <t>Sparen</t>
  </si>
  <si>
    <t>Versicherungen</t>
  </si>
  <si>
    <t>Freizeit</t>
  </si>
  <si>
    <t>Gesundheit</t>
  </si>
  <si>
    <t>Abos</t>
  </si>
  <si>
    <t>Bildung</t>
  </si>
  <si>
    <t>Sonstiges</t>
  </si>
  <si>
    <t>Monatliche Bewegungen</t>
  </si>
  <si>
    <t>Datum</t>
  </si>
  <si>
    <t>Typ</t>
  </si>
  <si>
    <t>Beschreibung</t>
  </si>
  <si>
    <t>Bezahlt</t>
  </si>
  <si>
    <t>Zahlungsart</t>
  </si>
  <si>
    <t>Hinweis</t>
  </si>
  <si>
    <t>01.01.2026</t>
  </si>
  <si>
    <t>Einnahme</t>
  </si>
  <si>
    <t>Gehalt</t>
  </si>
  <si>
    <t>Monatsgehalt</t>
  </si>
  <si>
    <t>Ja</t>
  </si>
  <si>
    <t>Überweisung</t>
  </si>
  <si>
    <t>05.01.2026</t>
  </si>
  <si>
    <t>Nebenjob</t>
  </si>
  <si>
    <t>Freelance-Projekt</t>
  </si>
  <si>
    <t>Restzahlung im Folgemonat</t>
  </si>
  <si>
    <t>Ausgabe</t>
  </si>
  <si>
    <t>Miete inkl. Nebenkosten</t>
  </si>
  <si>
    <t>Lastschrift</t>
  </si>
  <si>
    <t>03.01.2026</t>
  </si>
  <si>
    <t>Hausrat und Haftpflicht</t>
  </si>
  <si>
    <t>Streaming und Software</t>
  </si>
  <si>
    <t>Karte</t>
  </si>
  <si>
    <t>Abo erhöht</t>
  </si>
  <si>
    <t>07.01.2026</t>
  </si>
  <si>
    <t>Wocheneinkauf 1</t>
  </si>
  <si>
    <t>10.01.2026</t>
  </si>
  <si>
    <t>Deutschlandticket / ÖPNV</t>
  </si>
  <si>
    <t>So nutzt du die Vorlage</t>
  </si>
  <si>
    <t>12.01.2026</t>
  </si>
  <si>
    <t>Restaurant und Kino</t>
  </si>
  <si>
    <t>1. Monat und Startsaldo oben anpassen.
2. In der Tabelle „Monatliche Bewegungen“ geplante und tatsächliche Beträge eintragen.
3. Kategorien, Status und Zahlungsart über die Dropdowns auswählen.
4. Die KPI-Karten und die Kategorieübersicht aktualisieren sich automatisch.</t>
  </si>
  <si>
    <t>15.01.2026</t>
  </si>
  <si>
    <t>Apotheke</t>
  </si>
  <si>
    <t>17.01.2026</t>
  </si>
  <si>
    <t>Wocheneinkauf 2</t>
  </si>
  <si>
    <t>18.01.2026</t>
  </si>
  <si>
    <t>Onlinekurs</t>
  </si>
  <si>
    <t>PayPal</t>
  </si>
  <si>
    <t>20.01.2026</t>
  </si>
  <si>
    <t>Geschenk</t>
  </si>
  <si>
    <t>Bar</t>
  </si>
  <si>
    <t>22.01.2026</t>
  </si>
  <si>
    <t>Sport / Ausflug</t>
  </si>
  <si>
    <t>Nein</t>
  </si>
  <si>
    <t>Noch offen</t>
  </si>
  <si>
    <t>25.01.2026</t>
  </si>
  <si>
    <t>Wocheneinkauf 3</t>
  </si>
  <si>
    <t>28.01.2026</t>
  </si>
  <si>
    <t>Dauerauftrag Tagesgeld</t>
  </si>
  <si>
    <t>30.01.2026</t>
  </si>
  <si>
    <t>ETF-Sparplan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</si>
</sst>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#,##0.00\ \€"/>
    <numFmt numFmtId="166" formatCode="0.0%"/>
  </numFmts>
  <fonts count="10" x14ac:knownFonts="1">
    <font>
      <sz val="11"/>
      <name val="Carlito"/>
    </font>
    <font>
      <i/>
      <sz val="11"/>
      <color rgb="FF374151"/>
      <name val="Carlito"/>
    </font>
    <font>
      <b/>
      <sz val="11"/>
      <color rgb="FF111827"/>
      <name val="Carlito"/>
    </font>
    <font>
      <sz val="11"/>
      <color rgb="FF111827"/>
      <name val="Carlito"/>
    </font>
    <font>
      <b/>
      <sz val="11"/>
      <color rgb="FFFFFFFF"/>
      <name val="Carlito"/>
    </font>
    <font>
      <b/>
      <sz val="11"/>
      <color rgb="FF374151"/>
      <name val="Carlito"/>
    </font>
    <font>
      <b/>
      <sz val="11"/>
      <name val="Carlito"/>
    </font>
    <font>
      <sz val="11"/>
      <name val="Carlito"/>
    </font>
    <font>
      <b/>
      <sz val="22"/>
      <color rgb="FFFFFFFF"/>
      <name val="Carlito"/>
      <family val="2"/>
    </font>
    <font>
      <sz val="22"/>
      <name val="Carlito"/>
      <family val="2"/>
    </font>
  </fonts>
  <fills count="8">
    <fill>
      <patternFill patternType="none"/>
    </fill>
    <fill>
      <patternFill patternType="gray125"/>
    </fill>
    <fill>
      <patternFill patternType="solid">
        <fgColor rgb="FF0F766E"/>
      </patternFill>
    </fill>
    <fill>
      <patternFill patternType="solid">
        <fgColor rgb="FFE0F2FE"/>
      </patternFill>
    </fill>
    <fill>
      <patternFill patternType="solid">
        <fgColor rgb="FFF8FAFC"/>
      </patternFill>
    </fill>
    <fill>
      <patternFill patternType="solid">
        <fgColor rgb="FFFFFFFF"/>
      </patternFill>
    </fill>
    <fill>
      <patternFill patternType="solid">
        <fgColor rgb="FFF3F4F6"/>
      </patternFill>
    </fill>
    <fill>
      <patternFill patternType="solid">
        <fgColor rgb="FF111827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/>
  </cellStyleXfs>
  <cellXfs count="34">
    <xf numFmtId="0" fontId="0" fillId="0" borderId="0" xfId="0"/>
    <xf numFmtId="0" fontId="3" fillId="5" borderId="0" xfId="1" applyFont="1" applyFill="1" applyAlignment="1">
      <alignment vertical="center"/>
    </xf>
    <xf numFmtId="0" fontId="5" fillId="6" borderId="0" xfId="1" applyFont="1" applyFill="1" applyAlignment="1">
      <alignment vertical="center"/>
    </xf>
    <xf numFmtId="165" fontId="3" fillId="5" borderId="0" xfId="1" applyNumberFormat="1" applyFont="1" applyFill="1" applyAlignment="1">
      <alignment vertical="center"/>
    </xf>
    <xf numFmtId="166" fontId="3" fillId="5" borderId="0" xfId="1" applyNumberFormat="1" applyFont="1" applyFill="1" applyAlignment="1">
      <alignment vertical="center"/>
    </xf>
    <xf numFmtId="1" fontId="3" fillId="5" borderId="0" xfId="1" applyNumberFormat="1" applyFont="1" applyFill="1" applyAlignment="1">
      <alignment vertical="center"/>
    </xf>
    <xf numFmtId="0" fontId="4" fillId="2" borderId="0" xfId="1" applyFont="1" applyFill="1" applyAlignment="1">
      <alignment horizontal="center" vertical="center" wrapText="1"/>
    </xf>
    <xf numFmtId="0" fontId="0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0" fillId="0" borderId="0" xfId="1" applyFont="1" applyAlignment="1">
      <alignment vertical="center" wrapText="1"/>
    </xf>
    <xf numFmtId="0" fontId="2" fillId="3" borderId="0" xfId="1" applyFont="1" applyFill="1" applyAlignment="1">
      <alignment vertical="center"/>
    </xf>
    <xf numFmtId="0" fontId="0" fillId="4" borderId="0" xfId="1" applyFont="1" applyFill="1" applyAlignment="1">
      <alignment horizontal="left" vertical="center"/>
    </xf>
    <xf numFmtId="165" fontId="0" fillId="4" borderId="0" xfId="1" applyNumberFormat="1" applyFont="1" applyFill="1" applyAlignment="1">
      <alignment horizontal="left" vertical="center"/>
    </xf>
    <xf numFmtId="9" fontId="0" fillId="4" borderId="0" xfId="1" applyNumberFormat="1" applyFont="1" applyFill="1" applyAlignment="1">
      <alignment horizontal="left" vertical="center"/>
    </xf>
    <xf numFmtId="165" fontId="0" fillId="0" borderId="0" xfId="1" applyNumberFormat="1" applyFont="1" applyAlignment="1">
      <alignment horizontal="right" vertical="center"/>
    </xf>
    <xf numFmtId="166" fontId="0" fillId="0" borderId="0" xfId="1" applyNumberFormat="1" applyFont="1" applyAlignment="1">
      <alignment horizontal="right" vertical="center"/>
    </xf>
    <xf numFmtId="0" fontId="0" fillId="0" borderId="0" xfId="1" applyFont="1" applyAlignment="1">
      <alignment horizontal="right" vertical="center"/>
    </xf>
    <xf numFmtId="0" fontId="6" fillId="0" borderId="0" xfId="1" applyFont="1" applyAlignment="1">
      <alignment vertical="center" wrapText="1"/>
    </xf>
    <xf numFmtId="165" fontId="0" fillId="0" borderId="0" xfId="1" applyNumberFormat="1" applyFont="1" applyAlignment="1">
      <alignment horizontal="right" vertical="center" wrapText="1"/>
    </xf>
    <xf numFmtId="166" fontId="0" fillId="0" borderId="0" xfId="1" applyNumberFormat="1" applyFont="1" applyAlignment="1">
      <alignment horizontal="right" vertical="center" wrapText="1"/>
    </xf>
    <xf numFmtId="0" fontId="0" fillId="0" borderId="0" xfId="1" applyFont="1" applyAlignment="1">
      <alignment horizontal="right" vertical="center" wrapText="1"/>
    </xf>
    <xf numFmtId="9" fontId="0" fillId="0" borderId="0" xfId="1" applyNumberFormat="1" applyFont="1" applyAlignment="1">
      <alignment vertical="center" wrapText="1"/>
    </xf>
    <xf numFmtId="165" fontId="0" fillId="0" borderId="0" xfId="1" applyNumberFormat="1" applyFont="1" applyAlignment="1">
      <alignment vertical="center" wrapText="1"/>
    </xf>
    <xf numFmtId="166" fontId="0" fillId="0" borderId="0" xfId="1" applyNumberFormat="1" applyFont="1" applyAlignment="1">
      <alignment vertical="center" wrapText="1"/>
    </xf>
    <xf numFmtId="49" fontId="0" fillId="4" borderId="0" xfId="1" applyNumberFormat="1" applyFont="1" applyFill="1" applyAlignment="1">
      <alignment horizontal="left" vertical="center"/>
    </xf>
    <xf numFmtId="49" fontId="0" fillId="0" borderId="0" xfId="1" applyNumberFormat="1" applyFont="1" applyAlignment="1">
      <alignment horizontal="left" vertical="center"/>
    </xf>
    <xf numFmtId="0" fontId="0" fillId="0" borderId="0" xfId="1" applyFont="1" applyAlignment="1">
      <alignment vertical="center"/>
    </xf>
    <xf numFmtId="0" fontId="1" fillId="0" borderId="0" xfId="1" applyFont="1" applyAlignment="1">
      <alignment vertical="center" wrapText="1"/>
    </xf>
    <xf numFmtId="0" fontId="4" fillId="2" borderId="0" xfId="1" applyFont="1" applyFill="1" applyAlignment="1">
      <alignment horizontal="center" vertical="center"/>
    </xf>
    <xf numFmtId="0" fontId="3" fillId="5" borderId="0" xfId="1" applyFont="1" applyFill="1" applyAlignment="1">
      <alignment vertical="center"/>
    </xf>
    <xf numFmtId="0" fontId="4" fillId="7" borderId="0" xfId="1" applyFont="1" applyFill="1" applyAlignment="1">
      <alignment vertical="center"/>
    </xf>
    <xf numFmtId="0" fontId="0" fillId="4" borderId="0" xfId="1" applyFont="1" applyFill="1" applyAlignment="1">
      <alignment vertical="top" wrapText="1"/>
    </xf>
    <xf numFmtId="0" fontId="8" fillId="2" borderId="0" xfId="1" applyFont="1" applyFill="1" applyAlignment="1">
      <alignment horizontal="left" vertical="center"/>
    </xf>
    <xf numFmtId="0" fontId="9" fillId="0" borderId="0" xfId="1" applyFont="1" applyAlignment="1">
      <alignment vertical="center"/>
    </xf>
  </cellXfs>
  <cellStyles count="2">
    <cellStyle name="Normal" xfId="1" xr:uid="{00000000-0005-0000-0000-000000000000}"/>
    <cellStyle name="Standard" xfId="0" builtinId="0"/>
  </cellStyles>
  <dxfs count="9">
    <dxf>
      <font>
        <b/>
        <color rgb="FF7F1D1D"/>
      </font>
      <fill>
        <patternFill patternType="solid">
          <bgColor rgb="FFFECACA"/>
        </patternFill>
      </fill>
    </dxf>
    <dxf>
      <font>
        <b/>
        <color rgb="FF166534"/>
      </font>
      <fill>
        <patternFill patternType="solid">
          <bgColor rgb="FFDCFCE7"/>
        </patternFill>
      </fill>
    </dxf>
    <dxf>
      <font>
        <b/>
        <color rgb="FF92400E"/>
      </font>
      <fill>
        <patternFill patternType="solid">
          <bgColor rgb="FFFEF3C7"/>
        </patternFill>
      </fill>
    </dxf>
    <dxf>
      <font>
        <b/>
        <color rgb="FF7F1D1D"/>
      </font>
      <fill>
        <patternFill patternType="solid">
          <bgColor rgb="FFFECACA"/>
        </patternFill>
      </fill>
    </dxf>
    <dxf>
      <font>
        <color rgb="FF991B1B"/>
      </font>
      <fill>
        <patternFill patternType="solid">
          <bgColor rgb="FFFEE2E2"/>
        </patternFill>
      </fill>
    </dxf>
    <dxf>
      <font>
        <b/>
        <color rgb="FF166534"/>
      </font>
      <fill>
        <patternFill patternType="solid">
          <bgColor rgb="FFDCFCE7"/>
        </patternFill>
      </fill>
    </dxf>
    <dxf>
      <font>
        <b/>
        <color rgb="FF92400E"/>
      </font>
      <fill>
        <patternFill patternType="solid">
          <bgColor rgb="FFFEF3C7"/>
        </patternFill>
      </fill>
    </dxf>
    <dxf>
      <font>
        <b/>
        <color rgb="FF7F1D1D"/>
      </font>
      <fill>
        <patternFill patternType="solid">
          <bgColor rgb="FFFECACA"/>
        </patternFill>
      </fill>
    </dxf>
    <dxf>
      <font>
        <color rgb="FFB91C1C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Ist-Ausgaben</c:v>
          </c:tx>
          <c:invertIfNegative val="1"/>
          <c:cat>
            <c:strRef>
              <c:f>Monatsbudget!$A$12:$A$21</c:f>
              <c:strCache>
                <c:ptCount val="10"/>
                <c:pt idx="0">
                  <c:v>Wohnen</c:v>
                </c:pt>
                <c:pt idx="1">
                  <c:v>Lebensmittel</c:v>
                </c:pt>
                <c:pt idx="2">
                  <c:v>Transport</c:v>
                </c:pt>
                <c:pt idx="3">
                  <c:v>Versicherungen</c:v>
                </c:pt>
                <c:pt idx="4">
                  <c:v>Freizeit</c:v>
                </c:pt>
                <c:pt idx="5">
                  <c:v>Gesundheit</c:v>
                </c:pt>
                <c:pt idx="6">
                  <c:v>Abos</c:v>
                </c:pt>
                <c:pt idx="7">
                  <c:v>Bildung</c:v>
                </c:pt>
                <c:pt idx="8">
                  <c:v>Sonstiges</c:v>
                </c:pt>
                <c:pt idx="9">
                  <c:v>Sparen</c:v>
                </c:pt>
              </c:strCache>
            </c:strRef>
          </c:cat>
          <c:val>
            <c:numRef>
              <c:f>Monatsbudget!$C$12:$C$21</c:f>
              <c:numCache>
                <c:formatCode>#,##0.00\ \€</c:formatCode>
                <c:ptCount val="10"/>
                <c:pt idx="0">
                  <c:v>1150</c:v>
                </c:pt>
                <c:pt idx="1">
                  <c:v>248</c:v>
                </c:pt>
                <c:pt idx="2">
                  <c:v>58</c:v>
                </c:pt>
                <c:pt idx="3">
                  <c:v>42</c:v>
                </c:pt>
                <c:pt idx="4">
                  <c:v>96</c:v>
                </c:pt>
                <c:pt idx="5">
                  <c:v>24</c:v>
                </c:pt>
                <c:pt idx="6">
                  <c:v>41</c:v>
                </c:pt>
                <c:pt idx="7">
                  <c:v>49</c:v>
                </c:pt>
                <c:pt idx="8">
                  <c:v>72</c:v>
                </c:pt>
                <c:pt idx="9">
                  <c:v>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03-44AF-AA39-27901B84F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#,##0.00\ \€" sourceLinked="1"/>
        <c:majorTickMark val="none"/>
        <c:minorTickMark val="none"/>
        <c:tickLblPos val="nextTo"/>
        <c:crossAx val="48650112"/>
        <c:crosses val="autoZero"/>
        <c:crossBetween val="between"/>
      </c:valAx>
      <c:spPr>
        <a:solidFill>
          <a:srgbClr val="FFFFCC"/>
        </a:solidFill>
      </c:spPr>
    </c:plotArea>
    <c:legend>
      <c:legendPos val="b"/>
      <c:overlay val="0"/>
    </c:legend>
    <c:plotVisOnly val="1"/>
    <c:dispBlanksAs val="zero"/>
    <c:showDLblsOverMax val="1"/>
  </c:chart>
  <c:spPr>
    <a:solidFill>
      <a:srgbClr val="FFFFCC"/>
    </a:solidFill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15</xdr:row>
      <xdr:rowOff>0</xdr:rowOff>
    </xdr:from>
    <xdr:to>
      <xdr:col>15</xdr:col>
      <xdr:colOff>0</xdr:colOff>
      <xdr:row>28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KategorieTabelle" displayName="KategorieTabelle" ref="A11:G21">
  <tableColumns count="7">
    <tableColumn id="1" xr3:uid="{00000000-0010-0000-0000-000001000000}" name="Kategorie"/>
    <tableColumn id="2" xr3:uid="{00000000-0010-0000-0000-000002000000}" name="Budget geplant"/>
    <tableColumn id="3" xr3:uid="{00000000-0010-0000-0000-000003000000}" name="Ist"/>
    <tableColumn id="4" xr3:uid="{00000000-0010-0000-0000-000004000000}" name="Übrig / Differenz"/>
    <tableColumn id="5" xr3:uid="{00000000-0010-0000-0000-000005000000}" name="Anteil"/>
    <tableColumn id="6" xr3:uid="{00000000-0010-0000-0000-000006000000}" name="Budgetstatus"/>
    <tableColumn id="7" xr3:uid="{00000000-0010-0000-0000-000007000000}" name="Bereich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BewegungenTabelle" displayName="BewegungenTabelle" ref="A24:I76">
  <tableColumns count="9">
    <tableColumn id="1" xr3:uid="{00000000-0010-0000-0100-000001000000}" name="Datum"/>
    <tableColumn id="2" xr3:uid="{00000000-0010-0000-0100-000002000000}" name="Typ"/>
    <tableColumn id="3" xr3:uid="{00000000-0010-0000-0100-000003000000}" name="Kategorie"/>
    <tableColumn id="4" xr3:uid="{00000000-0010-0000-0100-000004000000}" name="Beschreibung"/>
    <tableColumn id="5" xr3:uid="{00000000-0010-0000-0100-000005000000}" name="Geplant"/>
    <tableColumn id="6" xr3:uid="{00000000-0010-0000-0100-000006000000}" name="Ist"/>
    <tableColumn id="7" xr3:uid="{00000000-0010-0000-0100-000007000000}" name="Bezahlt"/>
    <tableColumn id="8" xr3:uid="{00000000-0010-0000-0100-000008000000}" name="Zahlungsart"/>
    <tableColumn id="9" xr3:uid="{00000000-0010-0000-0100-000009000000}" name="Hinwei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6"/>
  <sheetViews>
    <sheetView tabSelected="1" workbookViewId="0">
      <selection sqref="A1:H1"/>
    </sheetView>
  </sheetViews>
  <sheetFormatPr baseColWidth="10" defaultColWidth="9" defaultRowHeight="15" x14ac:dyDescent="0.25"/>
  <cols>
    <col min="1" max="2" width="12" customWidth="1"/>
    <col min="3" max="3" width="18" customWidth="1"/>
    <col min="4" max="4" width="26" customWidth="1"/>
    <col min="5" max="6" width="12" customWidth="1"/>
    <col min="7" max="7" width="18" customWidth="1"/>
    <col min="8" max="8" width="14" customWidth="1"/>
    <col min="9" max="9" width="26" customWidth="1"/>
    <col min="10" max="15" width="14" customWidth="1"/>
  </cols>
  <sheetData>
    <row r="1" spans="1:15" ht="30" customHeight="1" x14ac:dyDescent="0.25">
      <c r="A1" s="32" t="s">
        <v>0</v>
      </c>
      <c r="B1" s="33"/>
      <c r="C1" s="33"/>
      <c r="D1" s="33"/>
      <c r="E1" s="33"/>
      <c r="F1" s="33"/>
      <c r="G1" s="33"/>
      <c r="H1" s="33"/>
      <c r="I1" s="7"/>
      <c r="J1" s="7"/>
      <c r="K1" s="7"/>
      <c r="L1" s="7"/>
      <c r="M1" s="7"/>
      <c r="N1" s="7"/>
      <c r="O1" s="7"/>
    </row>
    <row r="2" spans="1:15" x14ac:dyDescent="0.25">
      <c r="A2" s="27" t="s">
        <v>1</v>
      </c>
      <c r="B2" s="26"/>
      <c r="C2" s="26"/>
      <c r="D2" s="26"/>
      <c r="E2" s="26"/>
      <c r="F2" s="26"/>
      <c r="G2" s="26"/>
      <c r="H2" s="26"/>
      <c r="I2" s="7"/>
      <c r="J2" s="7"/>
      <c r="K2" s="7"/>
      <c r="L2" s="7"/>
      <c r="M2" s="7"/>
      <c r="N2" s="7"/>
      <c r="O2" s="7"/>
    </row>
    <row r="3" spans="1:15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ht="21.95" customHeight="1" x14ac:dyDescent="0.25">
      <c r="A4" s="10" t="s">
        <v>2</v>
      </c>
      <c r="B4" s="24" t="s">
        <v>3</v>
      </c>
      <c r="C4" s="7"/>
      <c r="D4" s="28" t="s">
        <v>4</v>
      </c>
      <c r="E4" s="29"/>
      <c r="F4" s="28" t="s">
        <v>5</v>
      </c>
      <c r="G4" s="29"/>
      <c r="H4" s="28" t="s">
        <v>6</v>
      </c>
      <c r="I4" s="29"/>
      <c r="J4" s="28" t="s">
        <v>7</v>
      </c>
      <c r="K4" s="29"/>
      <c r="L4" s="28" t="s">
        <v>8</v>
      </c>
      <c r="M4" s="29"/>
      <c r="N4" s="28" t="s">
        <v>9</v>
      </c>
      <c r="O4" s="29"/>
    </row>
    <row r="5" spans="1:15" ht="21.95" customHeight="1" x14ac:dyDescent="0.25">
      <c r="A5" s="10" t="s">
        <v>10</v>
      </c>
      <c r="B5" s="11" t="s">
        <v>11</v>
      </c>
      <c r="C5" s="7"/>
      <c r="D5" s="2" t="s">
        <v>12</v>
      </c>
      <c r="E5" s="3">
        <f>SUMIFS($E$25:$E$76,$B$25:$B$76,"Einnahme")</f>
        <v>3650</v>
      </c>
      <c r="F5" s="2" t="s">
        <v>12</v>
      </c>
      <c r="G5" s="3">
        <f>SUMIFS($E$25:$E$76,$B$25:$B$76,"Ausgabe")+SUMIFS($E$25:$E$76,$B$25:$B$76,"Sparen")</f>
        <v>2792</v>
      </c>
      <c r="H5" s="2" t="s">
        <v>12</v>
      </c>
      <c r="I5" s="3">
        <f>$E$5-$G$5</f>
        <v>858</v>
      </c>
      <c r="J5" s="2" t="s">
        <v>13</v>
      </c>
      <c r="K5" s="4">
        <f>$B$7</f>
        <v>0.2</v>
      </c>
      <c r="L5" s="2" t="s">
        <v>14</v>
      </c>
      <c r="M5" s="5">
        <f>COUNTIFS($G$25:$G$76,"Nein",$B$25:$B$76,"Ausgabe")</f>
        <v>2</v>
      </c>
      <c r="N5" s="2" t="s">
        <v>15</v>
      </c>
      <c r="O5" s="3">
        <f>$G$5-$G$6</f>
        <v>162</v>
      </c>
    </row>
    <row r="6" spans="1:15" ht="21.95" customHeight="1" x14ac:dyDescent="0.25">
      <c r="A6" s="10" t="s">
        <v>16</v>
      </c>
      <c r="B6" s="12">
        <v>850</v>
      </c>
      <c r="C6" s="7"/>
      <c r="D6" s="2" t="s">
        <v>17</v>
      </c>
      <c r="E6" s="3">
        <f>SUMIFS($F$25:$F$76,$B$25:$B$76,"Einnahme")</f>
        <v>3580</v>
      </c>
      <c r="F6" s="2" t="s">
        <v>17</v>
      </c>
      <c r="G6" s="3">
        <f>SUMIFS($F$25:$F$76,$B$25:$B$76,"Ausgabe")+SUMIFS($F$25:$F$76,$B$25:$B$76,"Sparen")</f>
        <v>2630</v>
      </c>
      <c r="H6" s="2" t="s">
        <v>17</v>
      </c>
      <c r="I6" s="3">
        <f>$E$6-$G$6</f>
        <v>950</v>
      </c>
      <c r="J6" s="2" t="s">
        <v>17</v>
      </c>
      <c r="K6" s="4">
        <f>IFERROR(SUMIFS($F$25:$F$76,$B$25:$B$76,"Sparen")/$E$6,0)</f>
        <v>0.23743016759776536</v>
      </c>
      <c r="L6" s="2" t="s">
        <v>18</v>
      </c>
      <c r="M6" s="3">
        <f>SUMIFS($E$25:$E$76,$G$25:$G$76,"Nein",$B$25:$B$76,"Ausgabe")</f>
        <v>190</v>
      </c>
      <c r="N6" s="2" t="s">
        <v>19</v>
      </c>
      <c r="O6" s="1" t="str">
        <f>IF($G$6&gt;$G$5,"Über Budget",IF($G$6&gt;$G$5*0.9,"Knapp","OK"))</f>
        <v>Knapp</v>
      </c>
    </row>
    <row r="7" spans="1:15" ht="21.95" customHeight="1" x14ac:dyDescent="0.25">
      <c r="A7" s="10" t="s">
        <v>20</v>
      </c>
      <c r="B7" s="13">
        <v>0.2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ht="21.95" customHeight="1" x14ac:dyDescent="0.25">
      <c r="A9" s="30" t="s">
        <v>21</v>
      </c>
      <c r="B9" s="26"/>
      <c r="C9" s="26"/>
      <c r="D9" s="26"/>
      <c r="E9" s="26"/>
      <c r="F9" s="26"/>
      <c r="G9" s="26"/>
      <c r="H9" s="7"/>
      <c r="I9" s="30" t="s">
        <v>22</v>
      </c>
      <c r="J9" s="26"/>
      <c r="K9" s="26"/>
      <c r="L9" s="26"/>
      <c r="M9" s="26"/>
      <c r="N9" s="26"/>
      <c r="O9" s="26"/>
    </row>
    <row r="10" spans="1:15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 ht="21.95" customHeight="1" x14ac:dyDescent="0.25">
      <c r="A11" s="6" t="s">
        <v>23</v>
      </c>
      <c r="B11" s="6" t="s">
        <v>24</v>
      </c>
      <c r="C11" s="6" t="s">
        <v>17</v>
      </c>
      <c r="D11" s="6" t="s">
        <v>25</v>
      </c>
      <c r="E11" s="6" t="s">
        <v>26</v>
      </c>
      <c r="F11" s="6" t="s">
        <v>27</v>
      </c>
      <c r="G11" s="6" t="s">
        <v>28</v>
      </c>
      <c r="H11" s="9"/>
      <c r="I11" s="6" t="s">
        <v>28</v>
      </c>
      <c r="J11" s="6" t="s">
        <v>29</v>
      </c>
      <c r="K11" s="6" t="s">
        <v>30</v>
      </c>
      <c r="L11" s="6" t="s">
        <v>31</v>
      </c>
      <c r="M11" s="6" t="s">
        <v>32</v>
      </c>
      <c r="N11" s="6" t="s">
        <v>33</v>
      </c>
      <c r="O11" s="6" t="s">
        <v>34</v>
      </c>
    </row>
    <row r="12" spans="1:15" ht="21.95" customHeight="1" x14ac:dyDescent="0.25">
      <c r="A12" s="17" t="s">
        <v>35</v>
      </c>
      <c r="B12" s="18">
        <f>SUMIFS($E$25:$E$76,$C$25:$C$76,$A12,$B$25:$B$76,"Ausgabe")+SUMIFS($E$25:$E$76,$C$25:$C$76,$A12,$B$25:$B$76,"Sparen")</f>
        <v>1150</v>
      </c>
      <c r="C12" s="18">
        <f>SUMIFS($F$25:$F$76,$C$25:$C$76,$A12,$B$25:$B$76,"Ausgabe")+SUMIFS($F$25:$F$76,$C$25:$C$76,$A12,$B$25:$B$76,"Sparen")</f>
        <v>1150</v>
      </c>
      <c r="D12" s="18">
        <f t="shared" ref="D12:D21" si="0">B12-C12</f>
        <v>0</v>
      </c>
      <c r="E12" s="19">
        <f t="shared" ref="E12:E21" si="1">IFERROR(C12/$G$6,0)</f>
        <v>0.43726235741444869</v>
      </c>
      <c r="F12" s="20" t="str">
        <f t="shared" ref="F12:F21" si="2">IF(AND(B12=0,C12=0),"OK",IF(AND(B12=0,C12&gt;0),"Nicht geplant",IF(C12&gt;B12,"Über Budget",IF(C12&gt;B12*0.9,"Knapp","OK"))))</f>
        <v>Knapp</v>
      </c>
      <c r="G12" s="9" t="s">
        <v>36</v>
      </c>
      <c r="H12" s="9"/>
      <c r="I12" s="9" t="s">
        <v>36</v>
      </c>
      <c r="J12" s="21">
        <v>0.5</v>
      </c>
      <c r="K12" s="22">
        <f>$E$6*J12</f>
        <v>1790</v>
      </c>
      <c r="L12" s="22">
        <f>SUMIFS($C$12:$C$21,$G$12:$G$21,I12)</f>
        <v>1233</v>
      </c>
      <c r="M12" s="23">
        <f>IFERROR(L12/$E$6,0)</f>
        <v>0.34441340782122903</v>
      </c>
      <c r="N12" s="22">
        <f>K12-L12</f>
        <v>557</v>
      </c>
      <c r="O12" s="9" t="str">
        <f>IF(N12&gt;=0,"OK","Prüfen")</f>
        <v>OK</v>
      </c>
    </row>
    <row r="13" spans="1:15" ht="21.95" customHeight="1" x14ac:dyDescent="0.25">
      <c r="A13" s="17" t="s">
        <v>37</v>
      </c>
      <c r="B13" s="18">
        <f>SUMIFS($E$25:$E$76,$C$25:$C$76,$A13,$B$25:$B$76,"Ausgabe")+SUMIFS($E$25:$E$76,$C$25:$C$76,$A13,$B$25:$B$76,"Sparen")</f>
        <v>360</v>
      </c>
      <c r="C13" s="18">
        <f>SUMIFS($F$25:$F$76,$C$25:$C$76,$A13,$B$25:$B$76,"Ausgabe")+SUMIFS($F$25:$F$76,$C$25:$C$76,$A13,$B$25:$B$76,"Sparen")</f>
        <v>248</v>
      </c>
      <c r="D13" s="18">
        <f t="shared" si="0"/>
        <v>112</v>
      </c>
      <c r="E13" s="19">
        <f t="shared" si="1"/>
        <v>9.4296577946768059E-2</v>
      </c>
      <c r="F13" s="20" t="str">
        <f t="shared" si="2"/>
        <v>OK</v>
      </c>
      <c r="G13" s="9" t="s">
        <v>38</v>
      </c>
      <c r="H13" s="9"/>
      <c r="I13" s="9" t="s">
        <v>38</v>
      </c>
      <c r="J13" s="21">
        <v>0.3</v>
      </c>
      <c r="K13" s="22">
        <f>$E$6*J13</f>
        <v>1074</v>
      </c>
      <c r="L13" s="22">
        <f>SUMIFS($C$12:$C$21,$G$12:$G$21,I13)</f>
        <v>547</v>
      </c>
      <c r="M13" s="23">
        <f>IFERROR(L13/$E$6,0)</f>
        <v>0.15279329608938547</v>
      </c>
      <c r="N13" s="22">
        <f>K13-L13</f>
        <v>527</v>
      </c>
      <c r="O13" s="9" t="str">
        <f>IF(N13&gt;=0,"OK","Prüfen")</f>
        <v>OK</v>
      </c>
    </row>
    <row r="14" spans="1:15" ht="21.95" customHeight="1" x14ac:dyDescent="0.25">
      <c r="A14" s="17" t="s">
        <v>39</v>
      </c>
      <c r="B14" s="18">
        <f>SUMIFS($E$25:$E$76,$C$25:$C$76,$A14,$B$25:$B$76,"Ausgabe")+SUMIFS($E$25:$E$76,$C$25:$C$76,$A14,$B$25:$B$76,"Sparen")</f>
        <v>58</v>
      </c>
      <c r="C14" s="18">
        <f>SUMIFS($F$25:$F$76,$C$25:$C$76,$A14,$B$25:$B$76,"Ausgabe")+SUMIFS($F$25:$F$76,$C$25:$C$76,$A14,$B$25:$B$76,"Sparen")</f>
        <v>58</v>
      </c>
      <c r="D14" s="18">
        <f t="shared" si="0"/>
        <v>0</v>
      </c>
      <c r="E14" s="19">
        <f t="shared" si="1"/>
        <v>2.2053231939163497E-2</v>
      </c>
      <c r="F14" s="20" t="str">
        <f t="shared" si="2"/>
        <v>Knapp</v>
      </c>
      <c r="G14" s="9" t="s">
        <v>38</v>
      </c>
      <c r="H14" s="9"/>
      <c r="I14" s="9" t="s">
        <v>40</v>
      </c>
      <c r="J14" s="21">
        <v>0.2</v>
      </c>
      <c r="K14" s="22">
        <f>$E$6*J14</f>
        <v>716</v>
      </c>
      <c r="L14" s="22">
        <f>SUMIFS($C$12:$C$21,$G$12:$G$21,I14)</f>
        <v>850</v>
      </c>
      <c r="M14" s="23">
        <f>IFERROR(L14/$E$6,0)</f>
        <v>0.23743016759776536</v>
      </c>
      <c r="N14" s="22">
        <f>K14-L14</f>
        <v>-134</v>
      </c>
      <c r="O14" s="9" t="str">
        <f>IF(N14&gt;=0,"OK","Prüfen")</f>
        <v>Prüfen</v>
      </c>
    </row>
    <row r="15" spans="1:15" ht="21.95" customHeight="1" x14ac:dyDescent="0.25">
      <c r="A15" s="8" t="s">
        <v>41</v>
      </c>
      <c r="B15" s="14">
        <f>SUMIFS($E$25:$E$76,$C$25:$C$76,$A15,$B$25:$B$76,"Ausgabe")+SUMIFS($E$25:$E$76,$C$25:$C$76,$A15,$B$25:$B$76,"Sparen")</f>
        <v>42</v>
      </c>
      <c r="C15" s="14">
        <f>SUMIFS($F$25:$F$76,$C$25:$C$76,$A15,$B$25:$B$76,"Ausgabe")+SUMIFS($F$25:$F$76,$C$25:$C$76,$A15,$B$25:$B$76,"Sparen")</f>
        <v>42</v>
      </c>
      <c r="D15" s="14">
        <f t="shared" si="0"/>
        <v>0</v>
      </c>
      <c r="E15" s="15">
        <f t="shared" si="1"/>
        <v>1.596958174904943E-2</v>
      </c>
      <c r="F15" s="16" t="str">
        <f t="shared" si="2"/>
        <v>Knapp</v>
      </c>
      <c r="G15" s="7" t="s">
        <v>36</v>
      </c>
      <c r="H15" s="7"/>
      <c r="I15" s="7"/>
      <c r="J15" s="7"/>
      <c r="K15" s="7"/>
      <c r="L15" s="7"/>
      <c r="M15" s="7"/>
      <c r="N15" s="7"/>
      <c r="O15" s="7"/>
    </row>
    <row r="16" spans="1:15" ht="21.95" customHeight="1" x14ac:dyDescent="0.25">
      <c r="A16" s="8" t="s">
        <v>42</v>
      </c>
      <c r="B16" s="14">
        <f>SUMIFS($E$25:$E$76,$C$25:$C$76,$A16,$B$25:$B$76,"Ausgabe")+SUMIFS($E$25:$E$76,$C$25:$C$76,$A16,$B$25:$B$76,"Sparen")</f>
        <v>155</v>
      </c>
      <c r="C16" s="14">
        <f>SUMIFS($F$25:$F$76,$C$25:$C$76,$A16,$B$25:$B$76,"Ausgabe")+SUMIFS($F$25:$F$76,$C$25:$C$76,$A16,$B$25:$B$76,"Sparen")</f>
        <v>96</v>
      </c>
      <c r="D16" s="14">
        <f t="shared" si="0"/>
        <v>59</v>
      </c>
      <c r="E16" s="15">
        <f t="shared" si="1"/>
        <v>3.6501901140684412E-2</v>
      </c>
      <c r="F16" s="16" t="str">
        <f t="shared" si="2"/>
        <v>OK</v>
      </c>
      <c r="G16" s="7" t="s">
        <v>38</v>
      </c>
      <c r="H16" s="7"/>
      <c r="I16" s="7"/>
      <c r="J16" s="7"/>
      <c r="K16" s="7"/>
      <c r="L16" s="7"/>
      <c r="M16" s="7"/>
      <c r="N16" s="7"/>
      <c r="O16" s="7"/>
    </row>
    <row r="17" spans="1:15" ht="21.95" customHeight="1" x14ac:dyDescent="0.25">
      <c r="A17" s="8" t="s">
        <v>43</v>
      </c>
      <c r="B17" s="14">
        <f>SUMIFS($E$25:$E$76,$C$25:$C$76,$A17,$B$25:$B$76,"Ausgabe")+SUMIFS($E$25:$E$76,$C$25:$C$76,$A17,$B$25:$B$76,"Sparen")</f>
        <v>30</v>
      </c>
      <c r="C17" s="14">
        <f>SUMIFS($F$25:$F$76,$C$25:$C$76,$A17,$B$25:$B$76,"Ausgabe")+SUMIFS($F$25:$F$76,$C$25:$C$76,$A17,$B$25:$B$76,"Sparen")</f>
        <v>24</v>
      </c>
      <c r="D17" s="14">
        <f t="shared" si="0"/>
        <v>6</v>
      </c>
      <c r="E17" s="15">
        <f t="shared" si="1"/>
        <v>9.125475285171103E-3</v>
      </c>
      <c r="F17" s="16" t="str">
        <f t="shared" si="2"/>
        <v>OK</v>
      </c>
      <c r="G17" s="7" t="s">
        <v>38</v>
      </c>
      <c r="H17" s="7"/>
      <c r="I17" s="7"/>
      <c r="J17" s="7"/>
      <c r="K17" s="7"/>
      <c r="L17" s="7"/>
      <c r="M17" s="7"/>
      <c r="N17" s="7"/>
      <c r="O17" s="7"/>
    </row>
    <row r="18" spans="1:15" ht="21.95" customHeight="1" x14ac:dyDescent="0.25">
      <c r="A18" s="8" t="s">
        <v>44</v>
      </c>
      <c r="B18" s="14">
        <f>SUMIFS($E$25:$E$76,$C$25:$C$76,$A18,$B$25:$B$76,"Ausgabe")+SUMIFS($E$25:$E$76,$C$25:$C$76,$A18,$B$25:$B$76,"Sparen")</f>
        <v>38</v>
      </c>
      <c r="C18" s="14">
        <f>SUMIFS($F$25:$F$76,$C$25:$C$76,$A18,$B$25:$B$76,"Ausgabe")+SUMIFS($F$25:$F$76,$C$25:$C$76,$A18,$B$25:$B$76,"Sparen")</f>
        <v>41</v>
      </c>
      <c r="D18" s="14">
        <f t="shared" si="0"/>
        <v>-3</v>
      </c>
      <c r="E18" s="15">
        <f t="shared" si="1"/>
        <v>1.55893536121673E-2</v>
      </c>
      <c r="F18" s="16" t="str">
        <f t="shared" si="2"/>
        <v>Über Budget</v>
      </c>
      <c r="G18" s="7" t="s">
        <v>36</v>
      </c>
      <c r="H18" s="7"/>
      <c r="I18" s="7"/>
      <c r="J18" s="7"/>
      <c r="K18" s="7"/>
      <c r="L18" s="7"/>
      <c r="M18" s="7"/>
      <c r="N18" s="7"/>
      <c r="O18" s="7"/>
    </row>
    <row r="19" spans="1:15" ht="21.95" customHeight="1" x14ac:dyDescent="0.25">
      <c r="A19" s="8" t="s">
        <v>45</v>
      </c>
      <c r="B19" s="14">
        <f>SUMIFS($E$25:$E$76,$C$25:$C$76,$A19,$B$25:$B$76,"Ausgabe")+SUMIFS($E$25:$E$76,$C$25:$C$76,$A19,$B$25:$B$76,"Sparen")</f>
        <v>49</v>
      </c>
      <c r="C19" s="14">
        <f>SUMIFS($F$25:$F$76,$C$25:$C$76,$A19,$B$25:$B$76,"Ausgabe")+SUMIFS($F$25:$F$76,$C$25:$C$76,$A19,$B$25:$B$76,"Sparen")</f>
        <v>49</v>
      </c>
      <c r="D19" s="14">
        <f t="shared" si="0"/>
        <v>0</v>
      </c>
      <c r="E19" s="15">
        <f t="shared" si="1"/>
        <v>1.8631178707224333E-2</v>
      </c>
      <c r="F19" s="16" t="str">
        <f t="shared" si="2"/>
        <v>Knapp</v>
      </c>
      <c r="G19" s="7" t="s">
        <v>38</v>
      </c>
      <c r="H19" s="7"/>
      <c r="I19" s="7"/>
      <c r="J19" s="7"/>
      <c r="K19" s="7"/>
      <c r="L19" s="7"/>
      <c r="M19" s="7"/>
      <c r="N19" s="7"/>
      <c r="O19" s="7"/>
    </row>
    <row r="20" spans="1:15" ht="21.95" customHeight="1" x14ac:dyDescent="0.25">
      <c r="A20" s="8" t="s">
        <v>46</v>
      </c>
      <c r="B20" s="14">
        <f>SUMIFS($E$25:$E$76,$C$25:$C$76,$A20,$B$25:$B$76,"Ausgabe")+SUMIFS($E$25:$E$76,$C$25:$C$76,$A20,$B$25:$B$76,"Sparen")</f>
        <v>60</v>
      </c>
      <c r="C20" s="14">
        <f>SUMIFS($F$25:$F$76,$C$25:$C$76,$A20,$B$25:$B$76,"Ausgabe")+SUMIFS($F$25:$F$76,$C$25:$C$76,$A20,$B$25:$B$76,"Sparen")</f>
        <v>72</v>
      </c>
      <c r="D20" s="14">
        <f t="shared" si="0"/>
        <v>-12</v>
      </c>
      <c r="E20" s="15">
        <f t="shared" si="1"/>
        <v>2.7376425855513309E-2</v>
      </c>
      <c r="F20" s="16" t="str">
        <f t="shared" si="2"/>
        <v>Über Budget</v>
      </c>
      <c r="G20" s="7" t="s">
        <v>38</v>
      </c>
      <c r="H20" s="7"/>
      <c r="I20" s="7"/>
      <c r="J20" s="7"/>
      <c r="K20" s="7"/>
      <c r="L20" s="7"/>
      <c r="M20" s="7"/>
      <c r="N20" s="7"/>
      <c r="O20" s="7"/>
    </row>
    <row r="21" spans="1:15" ht="21.95" customHeight="1" x14ac:dyDescent="0.25">
      <c r="A21" s="8" t="s">
        <v>40</v>
      </c>
      <c r="B21" s="14">
        <f>SUMIFS($E$25:$E$76,$C$25:$C$76,$A21,$B$25:$B$76,"Ausgabe")+SUMIFS($E$25:$E$76,$C$25:$C$76,$A21,$B$25:$B$76,"Sparen")</f>
        <v>850</v>
      </c>
      <c r="C21" s="14">
        <f>SUMIFS($F$25:$F$76,$C$25:$C$76,$A21,$B$25:$B$76,"Ausgabe")+SUMIFS($F$25:$F$76,$C$25:$C$76,$A21,$B$25:$B$76,"Sparen")</f>
        <v>850</v>
      </c>
      <c r="D21" s="14">
        <f t="shared" si="0"/>
        <v>0</v>
      </c>
      <c r="E21" s="15">
        <f t="shared" si="1"/>
        <v>0.32319391634980987</v>
      </c>
      <c r="F21" s="16" t="str">
        <f t="shared" si="2"/>
        <v>Knapp</v>
      </c>
      <c r="G21" s="7" t="s">
        <v>40</v>
      </c>
      <c r="H21" s="7"/>
      <c r="I21" s="7"/>
      <c r="J21" s="7"/>
      <c r="K21" s="7"/>
      <c r="L21" s="7"/>
      <c r="M21" s="7"/>
      <c r="N21" s="7"/>
      <c r="O21" s="7"/>
    </row>
    <row r="22" spans="1:15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 x14ac:dyDescent="0.25">
      <c r="A23" s="30" t="s">
        <v>47</v>
      </c>
      <c r="B23" s="26"/>
      <c r="C23" s="26"/>
      <c r="D23" s="26"/>
      <c r="E23" s="26"/>
      <c r="F23" s="26"/>
      <c r="G23" s="26"/>
      <c r="H23" s="26"/>
      <c r="I23" s="26"/>
      <c r="J23" s="7"/>
      <c r="K23" s="7"/>
      <c r="L23" s="7"/>
      <c r="M23" s="7"/>
      <c r="N23" s="7"/>
      <c r="O23" s="7"/>
    </row>
    <row r="24" spans="1:15" ht="26.1" customHeight="1" x14ac:dyDescent="0.25">
      <c r="A24" s="6" t="s">
        <v>48</v>
      </c>
      <c r="B24" s="6" t="s">
        <v>49</v>
      </c>
      <c r="C24" s="6" t="s">
        <v>23</v>
      </c>
      <c r="D24" s="6" t="s">
        <v>50</v>
      </c>
      <c r="E24" s="6" t="s">
        <v>12</v>
      </c>
      <c r="F24" s="6" t="s">
        <v>17</v>
      </c>
      <c r="G24" s="6" t="s">
        <v>51</v>
      </c>
      <c r="H24" s="6" t="s">
        <v>52</v>
      </c>
      <c r="I24" s="6" t="s">
        <v>53</v>
      </c>
      <c r="J24" s="7"/>
      <c r="K24" s="7"/>
      <c r="L24" s="7"/>
      <c r="M24" s="7"/>
      <c r="N24" s="7"/>
      <c r="O24" s="7"/>
    </row>
    <row r="25" spans="1:15" ht="20.100000000000001" customHeight="1" x14ac:dyDescent="0.25">
      <c r="A25" s="25" t="s">
        <v>54</v>
      </c>
      <c r="B25" s="7" t="s">
        <v>55</v>
      </c>
      <c r="C25" s="7" t="s">
        <v>56</v>
      </c>
      <c r="D25" s="9" t="s">
        <v>57</v>
      </c>
      <c r="E25" s="14">
        <v>3200</v>
      </c>
      <c r="F25" s="14">
        <v>3200</v>
      </c>
      <c r="G25" s="7" t="s">
        <v>58</v>
      </c>
      <c r="H25" s="7" t="s">
        <v>59</v>
      </c>
      <c r="I25" s="9"/>
      <c r="J25" s="7"/>
      <c r="K25" s="7"/>
      <c r="L25" s="7"/>
      <c r="M25" s="7"/>
      <c r="N25" s="7"/>
      <c r="O25" s="7"/>
    </row>
    <row r="26" spans="1:15" ht="20.100000000000001" customHeight="1" x14ac:dyDescent="0.25">
      <c r="A26" s="25" t="s">
        <v>60</v>
      </c>
      <c r="B26" s="7" t="s">
        <v>55</v>
      </c>
      <c r="C26" s="7" t="s">
        <v>61</v>
      </c>
      <c r="D26" s="9" t="s">
        <v>62</v>
      </c>
      <c r="E26" s="14">
        <v>450</v>
      </c>
      <c r="F26" s="14">
        <v>380</v>
      </c>
      <c r="G26" s="7" t="s">
        <v>58</v>
      </c>
      <c r="H26" s="7" t="s">
        <v>59</v>
      </c>
      <c r="I26" s="9" t="s">
        <v>63</v>
      </c>
      <c r="J26" s="7"/>
      <c r="K26" s="7"/>
      <c r="L26" s="7"/>
      <c r="M26" s="7"/>
      <c r="N26" s="7"/>
      <c r="O26" s="7"/>
    </row>
    <row r="27" spans="1:15" ht="20.100000000000001" customHeight="1" x14ac:dyDescent="0.25">
      <c r="A27" s="25" t="s">
        <v>54</v>
      </c>
      <c r="B27" s="7" t="s">
        <v>64</v>
      </c>
      <c r="C27" s="7" t="s">
        <v>35</v>
      </c>
      <c r="D27" s="9" t="s">
        <v>65</v>
      </c>
      <c r="E27" s="14">
        <v>1150</v>
      </c>
      <c r="F27" s="14">
        <v>1150</v>
      </c>
      <c r="G27" s="7" t="s">
        <v>58</v>
      </c>
      <c r="H27" s="7" t="s">
        <v>66</v>
      </c>
      <c r="I27" s="9"/>
      <c r="J27" s="7"/>
      <c r="K27" s="7"/>
      <c r="L27" s="7"/>
      <c r="M27" s="7"/>
      <c r="N27" s="7"/>
      <c r="O27" s="7"/>
    </row>
    <row r="28" spans="1:15" ht="20.100000000000001" customHeight="1" x14ac:dyDescent="0.25">
      <c r="A28" s="25" t="s">
        <v>67</v>
      </c>
      <c r="B28" s="7" t="s">
        <v>64</v>
      </c>
      <c r="C28" s="7" t="s">
        <v>41</v>
      </c>
      <c r="D28" s="9" t="s">
        <v>68</v>
      </c>
      <c r="E28" s="14">
        <v>42</v>
      </c>
      <c r="F28" s="14">
        <v>42</v>
      </c>
      <c r="G28" s="7" t="s">
        <v>58</v>
      </c>
      <c r="H28" s="7" t="s">
        <v>66</v>
      </c>
      <c r="I28" s="9"/>
      <c r="J28" s="7"/>
      <c r="K28" s="7"/>
      <c r="L28" s="7"/>
      <c r="M28" s="7"/>
      <c r="N28" s="7"/>
      <c r="O28" s="7"/>
    </row>
    <row r="29" spans="1:15" ht="20.100000000000001" customHeight="1" x14ac:dyDescent="0.25">
      <c r="A29" s="25" t="s">
        <v>60</v>
      </c>
      <c r="B29" s="7" t="s">
        <v>64</v>
      </c>
      <c r="C29" s="7" t="s">
        <v>44</v>
      </c>
      <c r="D29" s="9" t="s">
        <v>69</v>
      </c>
      <c r="E29" s="14">
        <v>38</v>
      </c>
      <c r="F29" s="14">
        <v>41</v>
      </c>
      <c r="G29" s="7" t="s">
        <v>58</v>
      </c>
      <c r="H29" s="7" t="s">
        <v>70</v>
      </c>
      <c r="I29" s="9" t="s">
        <v>71</v>
      </c>
      <c r="J29" s="7"/>
      <c r="K29" s="7"/>
      <c r="L29" s="7"/>
      <c r="M29" s="7"/>
      <c r="N29" s="7"/>
      <c r="O29" s="7"/>
    </row>
    <row r="30" spans="1:15" ht="20.100000000000001" customHeight="1" x14ac:dyDescent="0.25">
      <c r="A30" s="25" t="s">
        <v>72</v>
      </c>
      <c r="B30" s="7" t="s">
        <v>64</v>
      </c>
      <c r="C30" s="7" t="s">
        <v>37</v>
      </c>
      <c r="D30" s="9" t="s">
        <v>73</v>
      </c>
      <c r="E30" s="14">
        <v>120</v>
      </c>
      <c r="F30" s="14">
        <v>136</v>
      </c>
      <c r="G30" s="7" t="s">
        <v>58</v>
      </c>
      <c r="H30" s="7" t="s">
        <v>70</v>
      </c>
      <c r="I30" s="9"/>
      <c r="J30" s="7"/>
      <c r="K30" s="7"/>
      <c r="L30" s="7"/>
      <c r="M30" s="7"/>
      <c r="N30" s="7"/>
      <c r="O30" s="7"/>
    </row>
    <row r="31" spans="1:15" ht="20.100000000000001" customHeight="1" x14ac:dyDescent="0.25">
      <c r="A31" s="25" t="s">
        <v>74</v>
      </c>
      <c r="B31" s="7" t="s">
        <v>64</v>
      </c>
      <c r="C31" s="7" t="s">
        <v>39</v>
      </c>
      <c r="D31" s="9" t="s">
        <v>75</v>
      </c>
      <c r="E31" s="14">
        <v>58</v>
      </c>
      <c r="F31" s="14">
        <v>58</v>
      </c>
      <c r="G31" s="7" t="s">
        <v>58</v>
      </c>
      <c r="H31" s="7" t="s">
        <v>66</v>
      </c>
      <c r="I31" s="9"/>
      <c r="J31" s="30" t="s">
        <v>76</v>
      </c>
      <c r="K31" s="26"/>
      <c r="L31" s="26"/>
      <c r="M31" s="26"/>
      <c r="N31" s="26"/>
      <c r="O31" s="26"/>
    </row>
    <row r="32" spans="1:15" ht="20.100000000000001" customHeight="1" x14ac:dyDescent="0.25">
      <c r="A32" s="25" t="s">
        <v>77</v>
      </c>
      <c r="B32" s="7" t="s">
        <v>64</v>
      </c>
      <c r="C32" s="7" t="s">
        <v>42</v>
      </c>
      <c r="D32" s="9" t="s">
        <v>78</v>
      </c>
      <c r="E32" s="14">
        <v>85</v>
      </c>
      <c r="F32" s="14">
        <v>96</v>
      </c>
      <c r="G32" s="7" t="s">
        <v>58</v>
      </c>
      <c r="H32" s="7" t="s">
        <v>70</v>
      </c>
      <c r="I32" s="9"/>
      <c r="J32" s="31" t="s">
        <v>79</v>
      </c>
      <c r="K32" s="26"/>
      <c r="L32" s="26"/>
      <c r="M32" s="26"/>
      <c r="N32" s="26"/>
      <c r="O32" s="26"/>
    </row>
    <row r="33" spans="1:15" ht="20.100000000000001" customHeight="1" x14ac:dyDescent="0.25">
      <c r="A33" s="25" t="s">
        <v>80</v>
      </c>
      <c r="B33" s="7" t="s">
        <v>64</v>
      </c>
      <c r="C33" s="7" t="s">
        <v>43</v>
      </c>
      <c r="D33" s="9" t="s">
        <v>81</v>
      </c>
      <c r="E33" s="14">
        <v>30</v>
      </c>
      <c r="F33" s="14">
        <v>24</v>
      </c>
      <c r="G33" s="7" t="s">
        <v>58</v>
      </c>
      <c r="H33" s="7" t="s">
        <v>70</v>
      </c>
      <c r="I33" s="9"/>
      <c r="J33" s="26"/>
      <c r="K33" s="26"/>
      <c r="L33" s="26"/>
      <c r="M33" s="26"/>
      <c r="N33" s="26"/>
      <c r="O33" s="26"/>
    </row>
    <row r="34" spans="1:15" ht="20.100000000000001" customHeight="1" x14ac:dyDescent="0.25">
      <c r="A34" s="25" t="s">
        <v>82</v>
      </c>
      <c r="B34" s="7" t="s">
        <v>64</v>
      </c>
      <c r="C34" s="7" t="s">
        <v>37</v>
      </c>
      <c r="D34" s="9" t="s">
        <v>83</v>
      </c>
      <c r="E34" s="14">
        <v>120</v>
      </c>
      <c r="F34" s="14">
        <v>112</v>
      </c>
      <c r="G34" s="7" t="s">
        <v>58</v>
      </c>
      <c r="H34" s="7" t="s">
        <v>70</v>
      </c>
      <c r="I34" s="9"/>
      <c r="J34" s="26"/>
      <c r="K34" s="26"/>
      <c r="L34" s="26"/>
      <c r="M34" s="26"/>
      <c r="N34" s="26"/>
      <c r="O34" s="26"/>
    </row>
    <row r="35" spans="1:15" ht="20.100000000000001" customHeight="1" x14ac:dyDescent="0.25">
      <c r="A35" s="25" t="s">
        <v>84</v>
      </c>
      <c r="B35" s="7" t="s">
        <v>64</v>
      </c>
      <c r="C35" s="7" t="s">
        <v>45</v>
      </c>
      <c r="D35" s="9" t="s">
        <v>85</v>
      </c>
      <c r="E35" s="14">
        <v>49</v>
      </c>
      <c r="F35" s="14">
        <v>49</v>
      </c>
      <c r="G35" s="7" t="s">
        <v>58</v>
      </c>
      <c r="H35" s="7" t="s">
        <v>86</v>
      </c>
      <c r="I35" s="9"/>
      <c r="J35" s="26"/>
      <c r="K35" s="26"/>
      <c r="L35" s="26"/>
      <c r="M35" s="26"/>
      <c r="N35" s="26"/>
      <c r="O35" s="26"/>
    </row>
    <row r="36" spans="1:15" ht="20.100000000000001" customHeight="1" x14ac:dyDescent="0.25">
      <c r="A36" s="25" t="s">
        <v>87</v>
      </c>
      <c r="B36" s="7" t="s">
        <v>64</v>
      </c>
      <c r="C36" s="7" t="s">
        <v>46</v>
      </c>
      <c r="D36" s="9" t="s">
        <v>88</v>
      </c>
      <c r="E36" s="14">
        <v>60</v>
      </c>
      <c r="F36" s="14">
        <v>72</v>
      </c>
      <c r="G36" s="7" t="s">
        <v>58</v>
      </c>
      <c r="H36" s="7" t="s">
        <v>89</v>
      </c>
      <c r="I36" s="9"/>
      <c r="J36" s="26"/>
      <c r="K36" s="26"/>
      <c r="L36" s="26"/>
      <c r="M36" s="26"/>
      <c r="N36" s="26"/>
      <c r="O36" s="26"/>
    </row>
    <row r="37" spans="1:15" ht="20.100000000000001" customHeight="1" x14ac:dyDescent="0.25">
      <c r="A37" s="25" t="s">
        <v>90</v>
      </c>
      <c r="B37" s="7" t="s">
        <v>64</v>
      </c>
      <c r="C37" s="7" t="s">
        <v>42</v>
      </c>
      <c r="D37" s="9" t="s">
        <v>91</v>
      </c>
      <c r="E37" s="14">
        <v>70</v>
      </c>
      <c r="F37" s="14">
        <v>0</v>
      </c>
      <c r="G37" s="7" t="s">
        <v>92</v>
      </c>
      <c r="H37" s="7" t="s">
        <v>70</v>
      </c>
      <c r="I37" s="9" t="s">
        <v>93</v>
      </c>
      <c r="J37" s="7"/>
      <c r="K37" s="7"/>
      <c r="L37" s="7"/>
      <c r="M37" s="7"/>
      <c r="N37" s="7"/>
      <c r="O37" s="7"/>
    </row>
    <row r="38" spans="1:15" ht="20.100000000000001" customHeight="1" x14ac:dyDescent="0.25">
      <c r="A38" s="25" t="s">
        <v>94</v>
      </c>
      <c r="B38" s="7" t="s">
        <v>64</v>
      </c>
      <c r="C38" s="7" t="s">
        <v>37</v>
      </c>
      <c r="D38" s="9" t="s">
        <v>95</v>
      </c>
      <c r="E38" s="14">
        <v>120</v>
      </c>
      <c r="F38" s="14">
        <v>0</v>
      </c>
      <c r="G38" s="7" t="s">
        <v>92</v>
      </c>
      <c r="H38" s="7" t="s">
        <v>70</v>
      </c>
      <c r="I38" s="9" t="s">
        <v>93</v>
      </c>
      <c r="J38" s="7"/>
      <c r="K38" s="7"/>
      <c r="L38" s="7"/>
      <c r="M38" s="7"/>
      <c r="N38" s="7"/>
      <c r="O38" s="7"/>
    </row>
    <row r="39" spans="1:15" ht="20.100000000000001" customHeight="1" x14ac:dyDescent="0.25">
      <c r="A39" s="25" t="s">
        <v>96</v>
      </c>
      <c r="B39" s="7" t="s">
        <v>40</v>
      </c>
      <c r="C39" s="7" t="s">
        <v>40</v>
      </c>
      <c r="D39" s="9" t="s">
        <v>97</v>
      </c>
      <c r="E39" s="14">
        <v>600</v>
      </c>
      <c r="F39" s="14">
        <v>600</v>
      </c>
      <c r="G39" s="7" t="s">
        <v>58</v>
      </c>
      <c r="H39" s="7" t="s">
        <v>59</v>
      </c>
      <c r="I39" s="9"/>
      <c r="J39" s="7"/>
      <c r="K39" s="7"/>
      <c r="L39" s="7"/>
      <c r="M39" s="7"/>
      <c r="N39" s="7"/>
      <c r="O39" s="7"/>
    </row>
    <row r="40" spans="1:15" ht="20.100000000000001" customHeight="1" x14ac:dyDescent="0.25">
      <c r="A40" s="25" t="s">
        <v>98</v>
      </c>
      <c r="B40" s="7" t="s">
        <v>40</v>
      </c>
      <c r="C40" s="7" t="s">
        <v>40</v>
      </c>
      <c r="D40" s="9" t="s">
        <v>99</v>
      </c>
      <c r="E40" s="14">
        <v>250</v>
      </c>
      <c r="F40" s="14">
        <v>250</v>
      </c>
      <c r="G40" s="7" t="s">
        <v>58</v>
      </c>
      <c r="H40" s="7" t="s">
        <v>66</v>
      </c>
      <c r="I40" s="9"/>
      <c r="J40" s="7"/>
      <c r="K40" s="7"/>
      <c r="L40" s="7"/>
      <c r="M40" s="7"/>
      <c r="N40" s="7"/>
      <c r="O40" s="7"/>
    </row>
    <row r="41" spans="1:15" ht="20.100000000000001" customHeight="1" x14ac:dyDescent="0.25">
      <c r="A41" s="25"/>
      <c r="B41" s="7"/>
      <c r="C41" s="7"/>
      <c r="D41" s="9"/>
      <c r="E41" s="14"/>
      <c r="F41" s="14"/>
      <c r="G41" s="7"/>
      <c r="H41" s="7"/>
      <c r="I41" s="9"/>
      <c r="J41" s="7"/>
      <c r="K41" s="7"/>
      <c r="L41" s="7"/>
      <c r="M41" s="7"/>
      <c r="N41" s="7"/>
      <c r="O41" s="7"/>
    </row>
    <row r="42" spans="1:15" ht="20.100000000000001" customHeight="1" x14ac:dyDescent="0.25">
      <c r="A42" s="25"/>
      <c r="B42" s="7"/>
      <c r="C42" s="7"/>
      <c r="D42" s="9"/>
      <c r="E42" s="14"/>
      <c r="F42" s="14"/>
      <c r="G42" s="7"/>
      <c r="H42" s="7"/>
      <c r="I42" s="9"/>
      <c r="J42" s="7"/>
      <c r="K42" s="7"/>
      <c r="L42" s="7"/>
      <c r="M42" s="7"/>
      <c r="N42" s="7"/>
      <c r="O42" s="7"/>
    </row>
    <row r="43" spans="1:15" ht="20.100000000000001" customHeight="1" x14ac:dyDescent="0.25">
      <c r="A43" s="25"/>
      <c r="B43" s="7"/>
      <c r="C43" s="7"/>
      <c r="D43" s="9"/>
      <c r="E43" s="14"/>
      <c r="F43" s="14"/>
      <c r="G43" s="7"/>
      <c r="H43" s="7"/>
      <c r="I43" s="9"/>
      <c r="J43" s="7"/>
      <c r="K43" s="7"/>
      <c r="L43" s="7"/>
      <c r="M43" s="7"/>
      <c r="N43" s="7"/>
      <c r="O43" s="7"/>
    </row>
    <row r="44" spans="1:15" ht="20.100000000000001" customHeight="1" x14ac:dyDescent="0.25">
      <c r="A44" s="25"/>
      <c r="B44" s="7"/>
      <c r="C44" s="7"/>
      <c r="D44" s="9"/>
      <c r="E44" s="14"/>
      <c r="F44" s="14"/>
      <c r="G44" s="7"/>
      <c r="H44" s="7"/>
      <c r="I44" s="9"/>
      <c r="J44" s="7"/>
      <c r="K44" s="7"/>
      <c r="L44" s="7"/>
      <c r="M44" s="7"/>
      <c r="N44" s="7"/>
      <c r="O44" s="7"/>
    </row>
    <row r="45" spans="1:15" ht="20.100000000000001" customHeight="1" x14ac:dyDescent="0.25">
      <c r="A45" s="25"/>
      <c r="B45" s="7"/>
      <c r="C45" s="7"/>
      <c r="D45" s="9"/>
      <c r="E45" s="14"/>
      <c r="F45" s="14"/>
      <c r="G45" s="7"/>
      <c r="H45" s="7"/>
      <c r="I45" s="9"/>
      <c r="J45" s="7"/>
      <c r="K45" s="7"/>
      <c r="L45" s="7"/>
      <c r="M45" s="7"/>
      <c r="N45" s="7"/>
      <c r="O45" s="7"/>
    </row>
    <row r="46" spans="1:15" ht="20.100000000000001" customHeight="1" x14ac:dyDescent="0.25">
      <c r="A46" s="25"/>
      <c r="B46" s="7"/>
      <c r="C46" s="7"/>
      <c r="D46" s="9"/>
      <c r="E46" s="14"/>
      <c r="F46" s="14"/>
      <c r="G46" s="7"/>
      <c r="H46" s="7"/>
      <c r="I46" s="9"/>
      <c r="J46" s="7"/>
      <c r="K46" s="7"/>
      <c r="L46" s="7"/>
      <c r="M46" s="7"/>
      <c r="N46" s="7"/>
      <c r="O46" s="7"/>
    </row>
    <row r="47" spans="1:15" ht="20.100000000000001" customHeight="1" x14ac:dyDescent="0.25">
      <c r="A47" s="25"/>
      <c r="B47" s="7"/>
      <c r="C47" s="7"/>
      <c r="D47" s="9"/>
      <c r="E47" s="14"/>
      <c r="F47" s="14"/>
      <c r="G47" s="7"/>
      <c r="H47" s="7"/>
      <c r="I47" s="9"/>
      <c r="J47" s="7"/>
      <c r="K47" s="7"/>
      <c r="L47" s="7"/>
      <c r="M47" s="7"/>
      <c r="N47" s="7"/>
      <c r="O47" s="7"/>
    </row>
    <row r="48" spans="1:15" ht="20.100000000000001" customHeight="1" x14ac:dyDescent="0.25">
      <c r="A48" s="25"/>
      <c r="B48" s="7"/>
      <c r="C48" s="7"/>
      <c r="D48" s="9"/>
      <c r="E48" s="14"/>
      <c r="F48" s="14"/>
      <c r="G48" s="7"/>
      <c r="H48" s="7"/>
      <c r="I48" s="9"/>
      <c r="J48" s="7"/>
      <c r="K48" s="7"/>
      <c r="L48" s="7"/>
      <c r="M48" s="7"/>
      <c r="N48" s="7"/>
      <c r="O48" s="7"/>
    </row>
    <row r="49" spans="1:15" ht="20.100000000000001" customHeight="1" x14ac:dyDescent="0.25">
      <c r="A49" s="25"/>
      <c r="B49" s="7"/>
      <c r="C49" s="7"/>
      <c r="D49" s="9"/>
      <c r="E49" s="14"/>
      <c r="F49" s="14"/>
      <c r="G49" s="7"/>
      <c r="H49" s="7"/>
      <c r="I49" s="9"/>
      <c r="J49" s="7"/>
      <c r="K49" s="7"/>
      <c r="L49" s="7"/>
      <c r="M49" s="7"/>
      <c r="N49" s="7"/>
      <c r="O49" s="7"/>
    </row>
    <row r="50" spans="1:15" ht="20.100000000000001" customHeight="1" x14ac:dyDescent="0.25">
      <c r="A50" s="25"/>
      <c r="B50" s="7"/>
      <c r="C50" s="7"/>
      <c r="D50" s="9"/>
      <c r="E50" s="14"/>
      <c r="F50" s="14"/>
      <c r="G50" s="7"/>
      <c r="H50" s="7"/>
      <c r="I50" s="9"/>
      <c r="J50" s="7"/>
      <c r="K50" s="7"/>
      <c r="L50" s="7"/>
      <c r="M50" s="7"/>
      <c r="N50" s="7"/>
      <c r="O50" s="7"/>
    </row>
    <row r="51" spans="1:15" ht="20.100000000000001" customHeight="1" x14ac:dyDescent="0.25">
      <c r="A51" s="25"/>
      <c r="B51" s="7"/>
      <c r="C51" s="7"/>
      <c r="D51" s="9"/>
      <c r="E51" s="14"/>
      <c r="F51" s="14"/>
      <c r="G51" s="7"/>
      <c r="H51" s="7"/>
      <c r="I51" s="9"/>
      <c r="J51" s="7"/>
      <c r="K51" s="7"/>
      <c r="L51" s="7"/>
      <c r="M51" s="7"/>
      <c r="N51" s="7"/>
      <c r="O51" s="7"/>
    </row>
    <row r="52" spans="1:15" ht="20.100000000000001" customHeight="1" x14ac:dyDescent="0.25">
      <c r="A52" s="25"/>
      <c r="B52" s="7"/>
      <c r="C52" s="7"/>
      <c r="D52" s="9"/>
      <c r="E52" s="14"/>
      <c r="F52" s="14"/>
      <c r="G52" s="7"/>
      <c r="H52" s="7"/>
      <c r="I52" s="9"/>
      <c r="J52" s="7"/>
      <c r="K52" s="7"/>
      <c r="L52" s="7"/>
      <c r="M52" s="7"/>
      <c r="N52" s="7"/>
      <c r="O52" s="7"/>
    </row>
    <row r="53" spans="1:15" ht="20.100000000000001" customHeight="1" x14ac:dyDescent="0.25">
      <c r="A53" s="25"/>
      <c r="B53" s="7"/>
      <c r="C53" s="7"/>
      <c r="D53" s="9"/>
      <c r="E53" s="14"/>
      <c r="F53" s="14"/>
      <c r="G53" s="7"/>
      <c r="H53" s="7"/>
      <c r="I53" s="9"/>
      <c r="J53" s="7"/>
      <c r="K53" s="7"/>
      <c r="L53" s="7"/>
      <c r="M53" s="7"/>
      <c r="N53" s="7"/>
      <c r="O53" s="7"/>
    </row>
    <row r="54" spans="1:15" ht="20.100000000000001" customHeight="1" x14ac:dyDescent="0.25">
      <c r="A54" s="25"/>
      <c r="B54" s="7"/>
      <c r="C54" s="7"/>
      <c r="D54" s="9"/>
      <c r="E54" s="14"/>
      <c r="F54" s="14"/>
      <c r="G54" s="7"/>
      <c r="H54" s="7"/>
      <c r="I54" s="9"/>
      <c r="J54" s="7"/>
      <c r="K54" s="7"/>
      <c r="L54" s="7"/>
      <c r="M54" s="7"/>
      <c r="N54" s="7"/>
      <c r="O54" s="7"/>
    </row>
    <row r="55" spans="1:15" ht="20.100000000000001" customHeight="1" x14ac:dyDescent="0.25">
      <c r="A55" s="25"/>
      <c r="B55" s="7"/>
      <c r="C55" s="7"/>
      <c r="D55" s="9"/>
      <c r="E55" s="14"/>
      <c r="F55" s="14"/>
      <c r="G55" s="7"/>
      <c r="H55" s="7"/>
      <c r="I55" s="9"/>
      <c r="J55" s="7"/>
      <c r="K55" s="7"/>
      <c r="L55" s="7"/>
      <c r="M55" s="7"/>
      <c r="N55" s="7"/>
      <c r="O55" s="7"/>
    </row>
    <row r="56" spans="1:15" ht="20.100000000000001" customHeight="1" x14ac:dyDescent="0.25">
      <c r="A56" s="25"/>
      <c r="B56" s="7"/>
      <c r="C56" s="7"/>
      <c r="D56" s="9"/>
      <c r="E56" s="14"/>
      <c r="F56" s="14"/>
      <c r="G56" s="7"/>
      <c r="H56" s="7"/>
      <c r="I56" s="9"/>
      <c r="J56" s="7"/>
      <c r="K56" s="7"/>
      <c r="L56" s="7"/>
      <c r="M56" s="7"/>
      <c r="N56" s="7"/>
      <c r="O56" s="7"/>
    </row>
    <row r="57" spans="1:15" ht="20.100000000000001" customHeight="1" x14ac:dyDescent="0.25">
      <c r="A57" s="25"/>
      <c r="B57" s="7"/>
      <c r="C57" s="7"/>
      <c r="D57" s="9"/>
      <c r="E57" s="14"/>
      <c r="F57" s="14"/>
      <c r="G57" s="7"/>
      <c r="H57" s="7"/>
      <c r="I57" s="9"/>
      <c r="J57" s="7"/>
      <c r="K57" s="7"/>
      <c r="L57" s="7"/>
      <c r="M57" s="7"/>
      <c r="N57" s="7"/>
      <c r="O57" s="7"/>
    </row>
    <row r="58" spans="1:15" ht="20.100000000000001" customHeight="1" x14ac:dyDescent="0.25">
      <c r="A58" s="25"/>
      <c r="B58" s="7"/>
      <c r="C58" s="7"/>
      <c r="D58" s="9"/>
      <c r="E58" s="14"/>
      <c r="F58" s="14"/>
      <c r="G58" s="7"/>
      <c r="H58" s="7"/>
      <c r="I58" s="9"/>
      <c r="J58" s="7"/>
      <c r="K58" s="7"/>
      <c r="L58" s="7"/>
      <c r="M58" s="7"/>
      <c r="N58" s="7"/>
      <c r="O58" s="7"/>
    </row>
    <row r="59" spans="1:15" ht="20.100000000000001" customHeight="1" x14ac:dyDescent="0.25">
      <c r="A59" s="25"/>
      <c r="B59" s="7"/>
      <c r="C59" s="7"/>
      <c r="D59" s="9"/>
      <c r="E59" s="14"/>
      <c r="F59" s="14"/>
      <c r="G59" s="7"/>
      <c r="H59" s="7"/>
      <c r="I59" s="9"/>
      <c r="J59" s="7"/>
      <c r="K59" s="7"/>
      <c r="L59" s="7"/>
      <c r="M59" s="7"/>
      <c r="N59" s="7"/>
      <c r="O59" s="7"/>
    </row>
    <row r="60" spans="1:15" ht="20.100000000000001" customHeight="1" x14ac:dyDescent="0.25">
      <c r="A60" s="25"/>
      <c r="B60" s="7"/>
      <c r="C60" s="7"/>
      <c r="D60" s="9"/>
      <c r="E60" s="14"/>
      <c r="F60" s="14"/>
      <c r="G60" s="7"/>
      <c r="H60" s="7"/>
      <c r="I60" s="9"/>
      <c r="J60" s="7"/>
      <c r="K60" s="7"/>
      <c r="L60" s="7"/>
      <c r="M60" s="7"/>
      <c r="N60" s="7"/>
      <c r="O60" s="7"/>
    </row>
    <row r="61" spans="1:15" ht="20.100000000000001" customHeight="1" x14ac:dyDescent="0.25">
      <c r="A61" s="25"/>
      <c r="B61" s="7"/>
      <c r="C61" s="7"/>
      <c r="D61" s="9"/>
      <c r="E61" s="14"/>
      <c r="F61" s="14"/>
      <c r="G61" s="7"/>
      <c r="H61" s="7"/>
      <c r="I61" s="9"/>
      <c r="J61" s="7"/>
      <c r="K61" s="7"/>
      <c r="L61" s="7"/>
      <c r="M61" s="7"/>
      <c r="N61" s="7"/>
      <c r="O61" s="7"/>
    </row>
    <row r="62" spans="1:15" ht="20.100000000000001" customHeight="1" x14ac:dyDescent="0.25">
      <c r="A62" s="25"/>
      <c r="B62" s="7"/>
      <c r="C62" s="7"/>
      <c r="D62" s="9"/>
      <c r="E62" s="14"/>
      <c r="F62" s="14"/>
      <c r="G62" s="7"/>
      <c r="H62" s="7"/>
      <c r="I62" s="9"/>
      <c r="J62" s="7"/>
      <c r="K62" s="7"/>
      <c r="L62" s="7"/>
      <c r="M62" s="7"/>
      <c r="N62" s="7"/>
      <c r="O62" s="7"/>
    </row>
    <row r="63" spans="1:15" ht="20.100000000000001" customHeight="1" x14ac:dyDescent="0.25">
      <c r="A63" s="25"/>
      <c r="B63" s="7"/>
      <c r="C63" s="7"/>
      <c r="D63" s="9"/>
      <c r="E63" s="14"/>
      <c r="F63" s="14"/>
      <c r="G63" s="7"/>
      <c r="H63" s="7"/>
      <c r="I63" s="9"/>
      <c r="J63" s="7"/>
      <c r="K63" s="7"/>
      <c r="L63" s="7"/>
      <c r="M63" s="7"/>
      <c r="N63" s="7"/>
      <c r="O63" s="7"/>
    </row>
    <row r="64" spans="1:15" ht="20.100000000000001" customHeight="1" x14ac:dyDescent="0.25">
      <c r="A64" s="25"/>
      <c r="B64" s="7"/>
      <c r="C64" s="7"/>
      <c r="D64" s="9"/>
      <c r="E64" s="14"/>
      <c r="F64" s="14"/>
      <c r="G64" s="7"/>
      <c r="H64" s="7"/>
      <c r="I64" s="9"/>
      <c r="J64" s="7"/>
      <c r="K64" s="7"/>
      <c r="L64" s="7"/>
      <c r="M64" s="7"/>
      <c r="N64" s="7"/>
      <c r="O64" s="7"/>
    </row>
    <row r="65" spans="1:15" ht="20.100000000000001" customHeight="1" x14ac:dyDescent="0.25">
      <c r="A65" s="25"/>
      <c r="B65" s="7"/>
      <c r="C65" s="7"/>
      <c r="D65" s="9"/>
      <c r="E65" s="14"/>
      <c r="F65" s="14"/>
      <c r="G65" s="7"/>
      <c r="H65" s="7"/>
      <c r="I65" s="9"/>
      <c r="J65" s="7"/>
      <c r="K65" s="7"/>
      <c r="L65" s="7"/>
      <c r="M65" s="7"/>
      <c r="N65" s="7"/>
      <c r="O65" s="7"/>
    </row>
    <row r="66" spans="1:15" ht="20.100000000000001" customHeight="1" x14ac:dyDescent="0.25">
      <c r="A66" s="25"/>
      <c r="B66" s="7"/>
      <c r="C66" s="7"/>
      <c r="D66" s="9"/>
      <c r="E66" s="14"/>
      <c r="F66" s="14"/>
      <c r="G66" s="7"/>
      <c r="H66" s="7"/>
      <c r="I66" s="9"/>
      <c r="J66" s="7"/>
      <c r="K66" s="7"/>
      <c r="L66" s="7"/>
      <c r="M66" s="7"/>
      <c r="N66" s="7"/>
      <c r="O66" s="7"/>
    </row>
    <row r="67" spans="1:15" ht="20.100000000000001" customHeight="1" x14ac:dyDescent="0.25">
      <c r="A67" s="25"/>
      <c r="B67" s="7"/>
      <c r="C67" s="7"/>
      <c r="D67" s="9"/>
      <c r="E67" s="14"/>
      <c r="F67" s="14"/>
      <c r="G67" s="7"/>
      <c r="H67" s="7"/>
      <c r="I67" s="9"/>
      <c r="J67" s="7"/>
      <c r="K67" s="7"/>
      <c r="L67" s="7"/>
      <c r="M67" s="7"/>
      <c r="N67" s="7"/>
      <c r="O67" s="7"/>
    </row>
    <row r="68" spans="1:15" ht="20.100000000000001" customHeight="1" x14ac:dyDescent="0.25">
      <c r="A68" s="25"/>
      <c r="B68" s="7"/>
      <c r="C68" s="7"/>
      <c r="D68" s="9"/>
      <c r="E68" s="14"/>
      <c r="F68" s="14"/>
      <c r="G68" s="7"/>
      <c r="H68" s="7"/>
      <c r="I68" s="9"/>
      <c r="J68" s="7"/>
      <c r="K68" s="7"/>
      <c r="L68" s="7"/>
      <c r="M68" s="7"/>
      <c r="N68" s="7"/>
      <c r="O68" s="7"/>
    </row>
    <row r="69" spans="1:15" ht="20.100000000000001" customHeight="1" x14ac:dyDescent="0.25">
      <c r="A69" s="25"/>
      <c r="B69" s="7"/>
      <c r="C69" s="7"/>
      <c r="D69" s="9"/>
      <c r="E69" s="14"/>
      <c r="F69" s="14"/>
      <c r="G69" s="7"/>
      <c r="H69" s="7"/>
      <c r="I69" s="9"/>
      <c r="J69" s="7"/>
      <c r="K69" s="7"/>
      <c r="L69" s="7"/>
      <c r="M69" s="7"/>
      <c r="N69" s="7"/>
      <c r="O69" s="7"/>
    </row>
    <row r="70" spans="1:15" ht="20.100000000000001" customHeight="1" x14ac:dyDescent="0.25">
      <c r="A70" s="25"/>
      <c r="B70" s="7"/>
      <c r="C70" s="7"/>
      <c r="D70" s="9"/>
      <c r="E70" s="14"/>
      <c r="F70" s="14"/>
      <c r="G70" s="7"/>
      <c r="H70" s="7"/>
      <c r="I70" s="9"/>
      <c r="J70" s="7"/>
      <c r="K70" s="7"/>
      <c r="L70" s="7"/>
      <c r="M70" s="7"/>
      <c r="N70" s="7"/>
      <c r="O70" s="7"/>
    </row>
    <row r="71" spans="1:15" ht="20.100000000000001" customHeight="1" x14ac:dyDescent="0.25">
      <c r="A71" s="25"/>
      <c r="B71" s="7"/>
      <c r="C71" s="7"/>
      <c r="D71" s="9"/>
      <c r="E71" s="14"/>
      <c r="F71" s="14"/>
      <c r="G71" s="7"/>
      <c r="H71" s="7"/>
      <c r="I71" s="9"/>
      <c r="J71" s="7"/>
      <c r="K71" s="7"/>
      <c r="L71" s="7"/>
      <c r="M71" s="7"/>
      <c r="N71" s="7"/>
      <c r="O71" s="7"/>
    </row>
    <row r="72" spans="1:15" ht="20.100000000000001" customHeight="1" x14ac:dyDescent="0.25">
      <c r="A72" s="25"/>
      <c r="B72" s="7"/>
      <c r="C72" s="7"/>
      <c r="D72" s="9"/>
      <c r="E72" s="14"/>
      <c r="F72" s="14"/>
      <c r="G72" s="7"/>
      <c r="H72" s="7"/>
      <c r="I72" s="9"/>
      <c r="J72" s="7"/>
      <c r="K72" s="7"/>
      <c r="L72" s="7"/>
      <c r="M72" s="7"/>
      <c r="N72" s="7"/>
      <c r="O72" s="7"/>
    </row>
    <row r="73" spans="1:15" ht="20.100000000000001" customHeight="1" x14ac:dyDescent="0.25">
      <c r="A73" s="25"/>
      <c r="B73" s="7"/>
      <c r="C73" s="7"/>
      <c r="D73" s="9"/>
      <c r="E73" s="14"/>
      <c r="F73" s="14"/>
      <c r="G73" s="7"/>
      <c r="H73" s="7"/>
      <c r="I73" s="9"/>
      <c r="J73" s="7"/>
      <c r="K73" s="7"/>
      <c r="L73" s="7"/>
      <c r="M73" s="7"/>
      <c r="N73" s="7"/>
      <c r="O73" s="7"/>
    </row>
    <row r="74" spans="1:15" ht="20.100000000000001" customHeight="1" x14ac:dyDescent="0.25">
      <c r="A74" s="25"/>
      <c r="B74" s="7"/>
      <c r="C74" s="7"/>
      <c r="D74" s="9"/>
      <c r="E74" s="14"/>
      <c r="F74" s="14"/>
      <c r="G74" s="7"/>
      <c r="H74" s="7"/>
      <c r="I74" s="9"/>
      <c r="J74" s="7"/>
      <c r="K74" s="7"/>
      <c r="L74" s="7"/>
      <c r="M74" s="7"/>
      <c r="N74" s="7"/>
      <c r="O74" s="7"/>
    </row>
    <row r="75" spans="1:15" ht="20.100000000000001" customHeight="1" x14ac:dyDescent="0.25">
      <c r="A75" s="25"/>
      <c r="B75" s="7"/>
      <c r="C75" s="7"/>
      <c r="D75" s="9"/>
      <c r="E75" s="14"/>
      <c r="F75" s="14"/>
      <c r="G75" s="7"/>
      <c r="H75" s="7"/>
      <c r="I75" s="9"/>
      <c r="J75" s="7"/>
      <c r="K75" s="7"/>
      <c r="L75" s="7"/>
      <c r="M75" s="7"/>
      <c r="N75" s="7"/>
      <c r="O75" s="7"/>
    </row>
    <row r="76" spans="1:15" ht="20.100000000000001" customHeight="1" x14ac:dyDescent="0.25">
      <c r="A76" s="25"/>
      <c r="B76" s="7"/>
      <c r="C76" s="7"/>
      <c r="D76" s="9"/>
      <c r="E76" s="14"/>
      <c r="F76" s="14"/>
      <c r="G76" s="7"/>
      <c r="H76" s="7"/>
      <c r="I76" s="9"/>
      <c r="J76" s="7"/>
      <c r="K76" s="7"/>
      <c r="L76" s="7"/>
      <c r="M76" s="7"/>
      <c r="N76" s="7"/>
      <c r="O76" s="7"/>
    </row>
  </sheetData>
  <mergeCells count="13">
    <mergeCell ref="A23:I23"/>
    <mergeCell ref="J31:O31"/>
    <mergeCell ref="J32:O36"/>
    <mergeCell ref="J4:K4"/>
    <mergeCell ref="L4:M4"/>
    <mergeCell ref="N4:O4"/>
    <mergeCell ref="A9:G9"/>
    <mergeCell ref="I9:O9"/>
    <mergeCell ref="A1:H1"/>
    <mergeCell ref="A2:H2"/>
    <mergeCell ref="D4:E4"/>
    <mergeCell ref="F4:G4"/>
    <mergeCell ref="H4:I4"/>
  </mergeCells>
  <conditionalFormatting sqref="D12:D21">
    <cfRule type="cellIs" dxfId="8" priority="1" operator="lessThan">
      <formula>0</formula>
    </cfRule>
  </conditionalFormatting>
  <conditionalFormatting sqref="F12:F21">
    <cfRule type="expression" dxfId="7" priority="2">
      <formula>F12="Über Budget"</formula>
    </cfRule>
    <cfRule type="expression" dxfId="6" priority="3">
      <formula>F12="Knapp"</formula>
    </cfRule>
    <cfRule type="expression" dxfId="5" priority="4">
      <formula>F12="OK"</formula>
    </cfRule>
  </conditionalFormatting>
  <conditionalFormatting sqref="F25:F76">
    <cfRule type="dataBar" priority="10">
      <dataBar>
        <cfvo type="min"/>
        <cfvo type="max"/>
        <color rgb="FF0F766E"/>
      </dataBar>
    </cfRule>
    <cfRule type="dataBar" priority="11">
      <dataBar>
        <cfvo type="min"/>
        <cfvo type="max"/>
        <color rgb="FF0F766E"/>
      </dataBar>
      <extLst>
        <ext xmlns:x14="http://schemas.microsoft.com/office/spreadsheetml/2009/9/main" uri="{B025F937-C7B1-47D3-B67F-A62EFF666E3E}">
          <x14:id>{E967FEA7-921D-1324-5B45-3374C7432531}</x14:id>
        </ext>
      </extLst>
    </cfRule>
  </conditionalFormatting>
  <conditionalFormatting sqref="G25:G76">
    <cfRule type="expression" dxfId="4" priority="9">
      <formula>G25="Nein"</formula>
    </cfRule>
  </conditionalFormatting>
  <conditionalFormatting sqref="O6">
    <cfRule type="expression" dxfId="3" priority="6">
      <formula>O6="Über Budget"</formula>
    </cfRule>
    <cfRule type="expression" dxfId="2" priority="7">
      <formula>O6="Knapp"</formula>
    </cfRule>
    <cfRule type="expression" dxfId="1" priority="8">
      <formula>O6="OK"</formula>
    </cfRule>
  </conditionalFormatting>
  <conditionalFormatting sqref="O12:O14">
    <cfRule type="expression" dxfId="0" priority="5">
      <formula>O12="Prüfen"</formula>
    </cfRule>
  </conditionalFormatting>
  <dataValidations count="4">
    <dataValidation type="list" sqref="B25:B76" xr:uid="{00000000-0002-0000-0000-000000000000}">
      <formula1>"Einnahme,Ausgabe,Sparen"</formula1>
    </dataValidation>
    <dataValidation type="list" sqref="C25:C76" xr:uid="{00000000-0002-0000-0000-000001000000}">
      <formula1>"Gehalt,Nebenjob,Wohnen,Lebensmittel,Transport,Versicherungen,Freizeit,Gesundheit,Abos,Bildung,Sonstiges,Sparen"</formula1>
    </dataValidation>
    <dataValidation type="list" sqref="G25:G76" xr:uid="{00000000-0002-0000-0000-000002000000}">
      <formula1>"Ja,Nein,Teilweise"</formula1>
    </dataValidation>
    <dataValidation type="list" sqref="H25:H76" xr:uid="{00000000-0002-0000-0000-000003000000}">
      <formula1>"Überweisung,Lastschrift,Karte,Bar,PayPal"</formula1>
    </dataValidation>
  </dataValidations>
  <pageMargins left="0.7" right="0.7" top="0.75" bottom="0.75" header="0.3" footer="0.3"/>
  <drawing r:id="rId1"/>
  <tableParts count="2">
    <tablePart r:id="rId2"/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967FEA7-921D-1324-5B45-3374C7432531}">
            <x14:dataBar>
              <x14:cfvo type="min"/>
              <x14:cfvo type="max"/>
              <x14:negativeFillColor auto="1"/>
              <x14:axisColor auto="1"/>
            </x14:dataBar>
          </x14:cfRule>
          <xm:sqref>F25:F76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Monatsbudget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2026-05-10T16:14:25Z</dcterms:modified>
</cp:coreProperties>
</file>