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D0BA7A83-13E7-48CF-81DA-6A7ABFE39B9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🗓️ Gantt-Plan" sheetId="2" r:id="rId1"/>
    <sheet name="✅ Aufgabenliste" sheetId="3" r:id="rId2"/>
    <sheet name="💰 Budget &amp; Ressourcen" sheetId="4" r:id="rId3"/>
    <sheet name="📋 Projektübersicht" sheetId="1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4" l="1"/>
  <c r="F23" i="4" s="1"/>
  <c r="C23" i="4"/>
  <c r="F22" i="4"/>
  <c r="E22" i="4"/>
  <c r="E23" i="4" s="1"/>
  <c r="F21" i="4"/>
  <c r="E21" i="4"/>
  <c r="F20" i="4"/>
  <c r="E20" i="4"/>
  <c r="F19" i="4"/>
  <c r="E19" i="4"/>
  <c r="F18" i="4"/>
  <c r="E18" i="4"/>
  <c r="F17" i="4"/>
  <c r="E17" i="4"/>
  <c r="G13" i="4"/>
  <c r="F13" i="4"/>
  <c r="E13" i="4"/>
  <c r="D13" i="4"/>
  <c r="H12" i="4"/>
  <c r="G12" i="4"/>
  <c r="H11" i="4"/>
  <c r="I11" i="4" s="1"/>
  <c r="G11" i="4"/>
  <c r="H10" i="4"/>
  <c r="I10" i="4" s="1"/>
  <c r="G10" i="4"/>
  <c r="H9" i="4"/>
  <c r="I9" i="4" s="1"/>
  <c r="G9" i="4"/>
  <c r="H8" i="4"/>
  <c r="I8" i="4" s="1"/>
  <c r="G8" i="4"/>
  <c r="H7" i="4"/>
  <c r="I7" i="4" s="1"/>
  <c r="G7" i="4"/>
  <c r="H23" i="3"/>
  <c r="G23" i="3"/>
  <c r="F23" i="3"/>
  <c r="E23" i="3"/>
  <c r="D23" i="3"/>
  <c r="D20" i="1"/>
  <c r="F19" i="1"/>
  <c r="E19" i="1"/>
  <c r="F18" i="1"/>
  <c r="E18" i="1"/>
  <c r="F17" i="1"/>
  <c r="E17" i="1"/>
  <c r="F16" i="1"/>
  <c r="E16" i="1"/>
  <c r="F15" i="1"/>
  <c r="F20" i="1" s="1"/>
  <c r="E15" i="1"/>
  <c r="E20" i="1" s="1"/>
  <c r="C11" i="1"/>
  <c r="C10" i="1"/>
  <c r="C9" i="1"/>
  <c r="C8" i="1"/>
  <c r="I12" i="4" l="1"/>
  <c r="I13" i="4" s="1"/>
  <c r="H13" i="4"/>
</calcChain>
</file>

<file path=xl/sharedStrings.xml><?xml version="1.0" encoding="utf-8"?>
<sst xmlns="http://schemas.openxmlformats.org/spreadsheetml/2006/main" count="415" uniqueCount="248">
  <si>
    <t>PROJEKTPLAN  ·  Einfache Vorlage</t>
  </si>
  <si>
    <t>PROJEKTINFORMATIONEN</t>
  </si>
  <si>
    <t>KENNZAHLEN</t>
  </si>
  <si>
    <t>Projektname</t>
  </si>
  <si>
    <t>Neugestaltung Unternehmenswebsite</t>
  </si>
  <si>
    <t>STATUS-LEGENDE</t>
  </si>
  <si>
    <t>Projektleiter</t>
  </si>
  <si>
    <t>Katrin Hoffmann</t>
  </si>
  <si>
    <t>🟢 Abgeschlossen</t>
  </si>
  <si>
    <t>Alle Aufgaben erledigt</t>
  </si>
  <si>
    <t>Abteilung</t>
  </si>
  <si>
    <t>Marketing &amp; IT</t>
  </si>
  <si>
    <t>🟡 In Bearbeitung</t>
  </si>
  <si>
    <t>Aktuelle Bearbeitung</t>
  </si>
  <si>
    <t>Startdatum</t>
  </si>
  <si>
    <t>🔴 Verzögert</t>
  </si>
  <si>
    <t>Überschreitet Termin</t>
  </si>
  <si>
    <t>Enddatum</t>
  </si>
  <si>
    <t>⚪ Nicht gestartet</t>
  </si>
  <si>
    <t>Noch nicht begonnen</t>
  </si>
  <si>
    <t>Budget (€)</t>
  </si>
  <si>
    <t>🔷 Meilenstein</t>
  </si>
  <si>
    <t>Wichtiger Projektzeitpunkt</t>
  </si>
  <si>
    <t>Gesamtfortschritt</t>
  </si>
  <si>
    <t>PHASEN-ZUSAMMENFASSUNG</t>
  </si>
  <si>
    <t>Phase</t>
  </si>
  <si>
    <t>Beschreibung</t>
  </si>
  <si>
    <t>Aufgaben</t>
  </si>
  <si>
    <t>Fortschritt</t>
  </si>
  <si>
    <t>Status</t>
  </si>
  <si>
    <t>Phase 1</t>
  </si>
  <si>
    <t>Analyse &amp; Konzept</t>
  </si>
  <si>
    <t>Abgeschlossen</t>
  </si>
  <si>
    <t>Phase 2</t>
  </si>
  <si>
    <t>Design &amp; Prototyping</t>
  </si>
  <si>
    <t>In Bearbeitung</t>
  </si>
  <si>
    <t>Phase 3</t>
  </si>
  <si>
    <t>Entwicklung</t>
  </si>
  <si>
    <t>Phase 4</t>
  </si>
  <si>
    <t>Test &amp; Qualitätssicherung</t>
  </si>
  <si>
    <t>Nicht gestartet</t>
  </si>
  <si>
    <t>Phase 5</t>
  </si>
  <si>
    <t>Launch &amp; Dokumentation</t>
  </si>
  <si>
    <t>GESAMT</t>
  </si>
  <si>
    <t>💡 HINWEISE ZUR NUTZUNG</t>
  </si>
  <si>
    <t>➊  Tragen Sie Ihre Projektdaten im Blatt '🗓️ Gantt-Plan' ein — diese Übersicht aktualisiert sich automatisch.</t>
  </si>
  <si>
    <t>➋  Startdatum &amp; Laufzeit eingeben genügt — der Gantt-Balken wird automatisch gezeichnet.</t>
  </si>
  <si>
    <t>➌  Fortschritt (0–100%) pflegen und Status aus der Dropdown-Liste wählen.</t>
  </si>
  <si>
    <t>➍  Budget-Spalte ist optional, ermöglicht aber die automatische Budgetübersicht oben.</t>
  </si>
  <si>
    <t>➎  Meilensteine mit '★' in der Spalte 'Typ' markieren für visuelle Hervorhebung.</t>
  </si>
  <si>
    <t>ZEITPLAN  (Kalenderwochen)</t>
  </si>
  <si>
    <t>Mär</t>
  </si>
  <si>
    <t>Apr</t>
  </si>
  <si>
    <t>Mai</t>
  </si>
  <si>
    <t>Jun</t>
  </si>
  <si>
    <t>Jul</t>
  </si>
  <si>
    <t>KW10</t>
  </si>
  <si>
    <t>KW11</t>
  </si>
  <si>
    <t>KW12</t>
  </si>
  <si>
    <t>KW13</t>
  </si>
  <si>
    <t>KW14</t>
  </si>
  <si>
    <t>KW15</t>
  </si>
  <si>
    <t>KW16</t>
  </si>
  <si>
    <t>KW17</t>
  </si>
  <si>
    <t>KW18</t>
  </si>
  <si>
    <t>KW19</t>
  </si>
  <si>
    <t>KW20</t>
  </si>
  <si>
    <t>KW21</t>
  </si>
  <si>
    <t>KW22</t>
  </si>
  <si>
    <t>KW23</t>
  </si>
  <si>
    <t>KW24</t>
  </si>
  <si>
    <t>KW25</t>
  </si>
  <si>
    <t>KW26</t>
  </si>
  <si>
    <t>KW27</t>
  </si>
  <si>
    <t>KW28</t>
  </si>
  <si>
    <t>KW29</t>
  </si>
  <si>
    <t>KW30</t>
  </si>
  <si>
    <t>KW31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</si>
  <si>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</si>
  <si>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</si>
  <si>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</si>
  <si>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</si>
  <si>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</si>
  <si>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</si>
  <si>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</si>
  <si>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</si>
  <si>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</si>
  <si>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</si>
  <si>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</si>
  <si>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</si>
  <si>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</si>
  <si>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</si>
  <si>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</si>
  <si>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</si>
  <si>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</si>
  <si>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30.06</t>
  </si>
  <si>
    <t>07.07</t>
  </si>
  <si>
    <t>14.07</t>
  </si>
  <si>
    <t>21.07</t>
  </si>
  <si>
    <t>28.07</t>
  </si>
  <si>
    <t>Nr.</t>
  </si>
  <si>
    <t>Aufgabe / Arbeitspaket</t>
  </si>
  <si>
    <t>Typ</t>
  </si>
  <si>
    <t>Start</t>
  </si>
  <si>
    <t>Ende</t>
  </si>
  <si>
    <t>Zuständig</t>
  </si>
  <si>
    <t>1.1</t>
  </si>
  <si>
    <t>Ist-Analyse bestehende Website</t>
  </si>
  <si>
    <t>Aufgabe</t>
  </si>
  <si>
    <t>T. Berger</t>
  </si>
  <si>
    <t>1.2</t>
  </si>
  <si>
    <t>Anforderungen &amp; Zieldefinition</t>
  </si>
  <si>
    <t>K. Hoffmann</t>
  </si>
  <si>
    <t>1.3</t>
  </si>
  <si>
    <t>Wettbewerbsanalyse</t>
  </si>
  <si>
    <t>M. Schulz</t>
  </si>
  <si>
    <t>★</t>
  </si>
  <si>
    <t>Meilenstein: Konzept genehmigt</t>
  </si>
  <si>
    <t>Meilenstein</t>
  </si>
  <si>
    <t>◆</t>
  </si>
  <si>
    <t>2.1</t>
  </si>
  <si>
    <t>UX-Wireframes erstellen</t>
  </si>
  <si>
    <t>L. Wagner</t>
  </si>
  <si>
    <t>2.2</t>
  </si>
  <si>
    <t>Visuelles Design / Styleguide</t>
  </si>
  <si>
    <t>2.3</t>
  </si>
  <si>
    <t>Klickbarer Prototyp</t>
  </si>
  <si>
    <t>Meilenstein: Design freigegeben</t>
  </si>
  <si>
    <t>3.1</t>
  </si>
  <si>
    <t>CMS-Setup &amp; Hosting</t>
  </si>
  <si>
    <t>F. Klein</t>
  </si>
  <si>
    <t>3.2</t>
  </si>
  <si>
    <t>Frontend-Entwicklung</t>
  </si>
  <si>
    <t>3.3</t>
  </si>
  <si>
    <t>Backend &amp; Datenbankanbindung</t>
  </si>
  <si>
    <t>R. Müller</t>
  </si>
  <si>
    <t>3.4</t>
  </si>
  <si>
    <t>Content-Migration</t>
  </si>
  <si>
    <t>3.5</t>
  </si>
  <si>
    <t>SEO-Grundoptimierung</t>
  </si>
  <si>
    <t>Meilenstein: Entwicklung abgeschlossen</t>
  </si>
  <si>
    <t>4.1</t>
  </si>
  <si>
    <t>Funktions- &amp; Usability-Tests</t>
  </si>
  <si>
    <t>4.2</t>
  </si>
  <si>
    <t>Fehlerbereinigung &amp; Optimierung</t>
  </si>
  <si>
    <t>4.3</t>
  </si>
  <si>
    <t>Abnahme durch Auftraggeber</t>
  </si>
  <si>
    <t>Meilenstein: QS bestanden</t>
  </si>
  <si>
    <t>5.1</t>
  </si>
  <si>
    <t>Live-Schaltung Website</t>
  </si>
  <si>
    <t>5.2</t>
  </si>
  <si>
    <t>Schulung Redakteure</t>
  </si>
  <si>
    <t>5.3</t>
  </si>
  <si>
    <t>Projektdokumentation</t>
  </si>
  <si>
    <t>Meilenstein: Projektabschluss</t>
  </si>
  <si>
    <t>✅  AUFGABENLISTE  ·  Detaillierte Aufgabenverfolgung</t>
  </si>
  <si>
    <t>Aufgabenbeschreibung</t>
  </si>
  <si>
    <t>Fälligkeitsdatum</t>
  </si>
  <si>
    <t>Priorität</t>
  </si>
  <si>
    <t>Anmerkungen</t>
  </si>
  <si>
    <t>1</t>
  </si>
  <si>
    <t>Seitenstruktur &amp; Navigation analysieren</t>
  </si>
  <si>
    <t>Hoch</t>
  </si>
  <si>
    <t>Erledigt</t>
  </si>
  <si>
    <t>Ergebnis in Analyse-Dokument V1.2</t>
  </si>
  <si>
    <t>2</t>
  </si>
  <si>
    <t>Nutzerbefragung durchführen (n=20)</t>
  </si>
  <si>
    <t>Online-Umfrage, Ergebnisse liegen vor</t>
  </si>
  <si>
    <t>3</t>
  </si>
  <si>
    <t>Technische SEO-Prüfung</t>
  </si>
  <si>
    <t>Mittel</t>
  </si>
  <si>
    <t>PageSpeed Score 58 → Ziel 90+</t>
  </si>
  <si>
    <t>4</t>
  </si>
  <si>
    <t>Abschlusspräsentation Phase 1</t>
  </si>
  <si>
    <t>Präsentation am 21.03. genehmigt</t>
  </si>
  <si>
    <t>5</t>
  </si>
  <si>
    <t>Wireframes Startseite &amp; Unterseiten</t>
  </si>
  <si>
    <t>Figma-Link: figma.com/[intern]</t>
  </si>
  <si>
    <t>6</t>
  </si>
  <si>
    <t>Farbschema &amp; Typografie festlegen</t>
  </si>
  <si>
    <t>Brand-Guide Abstimmung läuft</t>
  </si>
  <si>
    <t>7</t>
  </si>
  <si>
    <t>Mobile-First Prototyp bauen</t>
  </si>
  <si>
    <t>Noch 3 Screens ausstehend</t>
  </si>
  <si>
    <t>8</t>
  </si>
  <si>
    <t>Hosting &amp; Domain konfigurieren</t>
  </si>
  <si>
    <t>AWS oder Hetzner prüfen</t>
  </si>
  <si>
    <t>9</t>
  </si>
  <si>
    <t>Homepage &amp; Landingpages entwickeln</t>
  </si>
  <si>
    <t>React / Next.js Stack</t>
  </si>
  <si>
    <t>10</t>
  </si>
  <si>
    <t>Kontaktformular &amp; Newsletter integrieren</t>
  </si>
  <si>
    <t>Mailchimp API</t>
  </si>
  <si>
    <t>11</t>
  </si>
  <si>
    <t>Browser-Kompatibilitätstest</t>
  </si>
  <si>
    <t>Chrome, Firefox, Safari, Edge</t>
  </si>
  <si>
    <t>12</t>
  </si>
  <si>
    <t>Performance-Optimierung</t>
  </si>
  <si>
    <t>Lighthouse Score ≥ 90</t>
  </si>
  <si>
    <t>13</t>
  </si>
  <si>
    <t>Produktivsystem live schalten</t>
  </si>
  <si>
    <t>Wartungsfenster: Freitagnacht</t>
  </si>
  <si>
    <t>14</t>
  </si>
  <si>
    <t>Redakteure schulen (CMS-Workshop)</t>
  </si>
  <si>
    <t>2×2h Workshop geplant</t>
  </si>
  <si>
    <t>15</t>
  </si>
  <si>
    <t>Projektabschlussbericht erstellen</t>
  </si>
  <si>
    <t>Niedrig</t>
  </si>
  <si>
    <t>Vorlage in SharePoint verfügbar</t>
  </si>
  <si>
    <t>ZUSAMMENFASSUNG</t>
  </si>
  <si>
    <t>Aufgaben gesamt:</t>
  </si>
  <si>
    <t>Erledigt:</t>
  </si>
  <si>
    <t>In Bearbeitung:</t>
  </si>
  <si>
    <t>Nicht gestartet:</t>
  </si>
  <si>
    <t>Fortschritt:</t>
  </si>
  <si>
    <t>💰  BUDGET &amp; RESSOURCENPLANUNG</t>
  </si>
  <si>
    <t>TEAM &amp; STUNDENSÄTZE</t>
  </si>
  <si>
    <t>Name</t>
  </si>
  <si>
    <t>Rolle</t>
  </si>
  <si>
    <t>Stundensatz (€)</t>
  </si>
  <si>
    <t>Geplante Std.</t>
  </si>
  <si>
    <t>Tatsächl. Std.</t>
  </si>
  <si>
    <t>Geplante Kosten (€)</t>
  </si>
  <si>
    <t>Tatsächl. Kosten (€)</t>
  </si>
  <si>
    <t>Differenz (€)</t>
  </si>
  <si>
    <t>Projektleiterin</t>
  </si>
  <si>
    <t>Thomas Berger</t>
  </si>
  <si>
    <t>Business Analyst</t>
  </si>
  <si>
    <t>Lena Wagner</t>
  </si>
  <si>
    <t>UX/UI Designerin</t>
  </si>
  <si>
    <t>Felix Klein</t>
  </si>
  <si>
    <t>Frontend-Entwickler</t>
  </si>
  <si>
    <t>Robert Müller</t>
  </si>
  <si>
    <t>Backend-Entwickler</t>
  </si>
  <si>
    <t>Maria Schulz</t>
  </si>
  <si>
    <t>Content Managerin</t>
  </si>
  <si>
    <t>GESAMT PERSONALKOSTEN</t>
  </si>
  <si>
    <t>BUDGET-ÜBERSICHT NACH PHASEN</t>
  </si>
  <si>
    <t>Geplantes Budget (€)</t>
  </si>
  <si>
    <t>Verbrauchtes Budget (€)</t>
  </si>
  <si>
    <t>Restbudget (€)</t>
  </si>
  <si>
    <t>Auslastung %</t>
  </si>
  <si>
    <t>Test &amp; QS</t>
  </si>
  <si>
    <t>Launch &amp; Doku</t>
  </si>
  <si>
    <t>Puffer</t>
  </si>
  <si>
    <t>Unvorhergesehenes</t>
  </si>
  <si>
    <t>GESAMTBUDGET</t>
  </si>
  <si>
    <t>🗓️  EINFACHE PROJEKTPLAN  ·  Gantt-Diagramm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</si>
</sst>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.##0&quot; €&quot;"/>
    <numFmt numFmtId="166" formatCode="dd\.mm\.yy"/>
  </numFmts>
  <fonts count="14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1F3864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18"/>
      <color rgb="FFFFFFFF"/>
      <name val="Arial"/>
      <charset val="1"/>
    </font>
    <font>
      <b/>
      <sz val="14"/>
      <color rgb="FFFFFFFF"/>
      <name val="Arial"/>
      <charset val="1"/>
    </font>
    <font>
      <b/>
      <sz val="8"/>
      <color rgb="FFFFFFFF"/>
      <name val="Arial"/>
      <charset val="1"/>
    </font>
    <font>
      <sz val="7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</fonts>
  <fills count="2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597"/>
        <bgColor rgb="FF1F3864"/>
      </patternFill>
    </fill>
    <fill>
      <patternFill patternType="solid">
        <fgColor rgb="FFD6E4F0"/>
        <bgColor rgb="FFE8F4FD"/>
      </patternFill>
    </fill>
    <fill>
      <patternFill patternType="solid">
        <fgColor rgb="FFFFFFFF"/>
        <bgColor rgb="FFF8F9FA"/>
      </patternFill>
    </fill>
    <fill>
      <patternFill patternType="solid">
        <fgColor rgb="FF27AE60"/>
        <bgColor rgb="FF2E86AB"/>
      </patternFill>
    </fill>
    <fill>
      <patternFill patternType="solid">
        <fgColor rgb="FFF2F3F4"/>
        <bgColor rgb="FFF5EEF8"/>
      </patternFill>
    </fill>
    <fill>
      <patternFill patternType="solid">
        <fgColor rgb="FFF39C12"/>
        <bgColor rgb="FFFF6600"/>
      </patternFill>
    </fill>
    <fill>
      <patternFill patternType="solid">
        <fgColor rgb="FFC0392B"/>
        <bgColor rgb="FFE63946"/>
      </patternFill>
    </fill>
    <fill>
      <patternFill patternType="solid">
        <fgColor rgb="FF95A5A6"/>
        <bgColor rgb="FF9999FF"/>
      </patternFill>
    </fill>
    <fill>
      <patternFill patternType="solid">
        <fgColor rgb="FF2E86AB"/>
        <bgColor rgb="FF008080"/>
      </patternFill>
    </fill>
    <fill>
      <patternFill patternType="solid">
        <fgColor rgb="FFFFF3CD"/>
        <bgColor rgb="FFFFF9E5"/>
      </patternFill>
    </fill>
    <fill>
      <patternFill patternType="solid">
        <fgColor rgb="FFE8F4FD"/>
        <bgColor rgb="FFF2F3F4"/>
      </patternFill>
    </fill>
    <fill>
      <patternFill patternType="solid">
        <fgColor rgb="FFF8F9FA"/>
        <bgColor rgb="FFF2F3F4"/>
      </patternFill>
    </fill>
    <fill>
      <patternFill patternType="solid">
        <fgColor rgb="FFFFF0F0"/>
        <bgColor rgb="FFFDEDEC"/>
      </patternFill>
    </fill>
    <fill>
      <patternFill patternType="solid">
        <fgColor rgb="FFE63946"/>
        <bgColor rgb="FFC0392B"/>
      </patternFill>
    </fill>
    <fill>
      <patternFill patternType="solid">
        <fgColor rgb="FFEAF5EA"/>
        <bgColor rgb="FFF2F3F4"/>
      </patternFill>
    </fill>
    <fill>
      <patternFill patternType="solid">
        <fgColor rgb="FFFEF9E7"/>
        <bgColor rgb="FFFFF9E5"/>
      </patternFill>
    </fill>
    <fill>
      <patternFill patternType="solid">
        <fgColor rgb="FFFDEDEC"/>
        <bgColor rgb="FFFFF0F0"/>
      </patternFill>
    </fill>
    <fill>
      <patternFill patternType="solid">
        <fgColor rgb="FFF5EEF8"/>
        <bgColor rgb="FFF2F3F4"/>
      </patternFill>
    </fill>
    <fill>
      <patternFill patternType="solid">
        <fgColor rgb="FFFFE5E5"/>
        <bgColor rgb="FFFDEDEC"/>
      </patternFill>
    </fill>
    <fill>
      <patternFill patternType="solid">
        <fgColor rgb="FFFFF9E5"/>
        <bgColor rgb="FFFEF9E7"/>
      </patternFill>
    </fill>
    <fill>
      <patternFill patternType="solid">
        <fgColor rgb="FFE5FFE5"/>
        <bgColor rgb="FFEAF5EA"/>
      </patternFill>
    </fill>
  </fills>
  <borders count="4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8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1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9" fontId="4" fillId="5" borderId="2" xfId="0" applyNumberFormat="1" applyFont="1" applyFill="1" applyBorder="1" applyAlignment="1">
      <alignment horizontal="left" vertical="center"/>
    </xf>
    <xf numFmtId="165" fontId="4" fillId="5" borderId="2" xfId="0" applyNumberFormat="1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9" fontId="6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9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/>
    </xf>
    <xf numFmtId="166" fontId="6" fillId="13" borderId="1" xfId="0" applyNumberFormat="1" applyFont="1" applyFill="1" applyBorder="1" applyAlignment="1">
      <alignment horizontal="center" vertical="center"/>
    </xf>
    <xf numFmtId="165" fontId="6" fillId="13" borderId="1" xfId="0" applyNumberFormat="1" applyFont="1" applyFill="1" applyBorder="1" applyAlignment="1">
      <alignment horizontal="center" vertical="center"/>
    </xf>
    <xf numFmtId="9" fontId="6" fillId="13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5" borderId="1" xfId="0" applyFill="1" applyBorder="1"/>
    <xf numFmtId="0" fontId="0" fillId="14" borderId="1" xfId="0" applyFill="1" applyBorder="1"/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center"/>
    </xf>
    <xf numFmtId="166" fontId="11" fillId="15" borderId="1" xfId="0" applyNumberFormat="1" applyFont="1" applyFill="1" applyBorder="1" applyAlignment="1">
      <alignment horizontal="center" vertical="center"/>
    </xf>
    <xf numFmtId="165" fontId="11" fillId="15" borderId="1" xfId="0" applyNumberFormat="1" applyFont="1" applyFill="1" applyBorder="1" applyAlignment="1">
      <alignment horizontal="center" vertical="center"/>
    </xf>
    <xf numFmtId="9" fontId="11" fillId="15" borderId="1" xfId="0" applyNumberFormat="1" applyFont="1" applyFill="1" applyBorder="1" applyAlignment="1">
      <alignment horizontal="center" vertical="center"/>
    </xf>
    <xf numFmtId="0" fontId="12" fillId="16" borderId="1" xfId="0" applyFont="1" applyFill="1" applyBorder="1"/>
    <xf numFmtId="0" fontId="6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left" vertical="center"/>
    </xf>
    <xf numFmtId="166" fontId="6" fillId="17" borderId="1" xfId="0" applyNumberFormat="1" applyFon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9" fontId="6" fillId="17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9" fillId="10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left" vertical="center"/>
    </xf>
    <xf numFmtId="166" fontId="6" fillId="18" borderId="1" xfId="0" applyNumberFormat="1" applyFont="1" applyFill="1" applyBorder="1" applyAlignment="1">
      <alignment horizontal="center" vertical="center"/>
    </xf>
    <xf numFmtId="165" fontId="6" fillId="18" borderId="1" xfId="0" applyNumberFormat="1" applyFont="1" applyFill="1" applyBorder="1" applyAlignment="1">
      <alignment horizontal="center" vertical="center"/>
    </xf>
    <xf numFmtId="9" fontId="6" fillId="18" borderId="1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left" vertical="center"/>
    </xf>
    <xf numFmtId="166" fontId="6" fillId="19" borderId="1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Border="1" applyAlignment="1">
      <alignment horizontal="center" vertical="center"/>
    </xf>
    <xf numFmtId="9" fontId="6" fillId="19" borderId="1" xfId="0" applyNumberFormat="1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left" vertical="center"/>
    </xf>
    <xf numFmtId="166" fontId="6" fillId="20" borderId="1" xfId="0" applyNumberFormat="1" applyFont="1" applyFill="1" applyBorder="1" applyAlignment="1">
      <alignment horizontal="center" vertical="center"/>
    </xf>
    <xf numFmtId="165" fontId="6" fillId="20" borderId="1" xfId="0" applyNumberFormat="1" applyFont="1" applyFill="1" applyBorder="1" applyAlignment="1">
      <alignment horizontal="center" vertical="center"/>
    </xf>
    <xf numFmtId="9" fontId="6" fillId="20" borderId="1" xfId="0" applyNumberFormat="1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left" vertical="center"/>
    </xf>
    <xf numFmtId="164" fontId="6" fillId="21" borderId="1" xfId="0" applyNumberFormat="1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left" vertical="center"/>
    </xf>
    <xf numFmtId="164" fontId="6" fillId="22" borderId="1" xfId="0" applyNumberFormat="1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left" vertical="center"/>
    </xf>
    <xf numFmtId="164" fontId="6" fillId="2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9E7"/>
      <rgbColor rgb="FFFF00FF"/>
      <rgbColor rgb="FF00FFFF"/>
      <rgbColor rgb="FF800000"/>
      <rgbColor rgb="FF008000"/>
      <rgbColor rgb="FF000080"/>
      <rgbColor rgb="FF808000"/>
      <rgbColor rgb="FF800080"/>
      <rgbColor rgb="FF2E86AB"/>
      <rgbColor rgb="FFBDC3C7"/>
      <rgbColor rgb="FF808080"/>
      <rgbColor rgb="FF9999FF"/>
      <rgbColor rgb="FFE63946"/>
      <rgbColor rgb="FFFFF3CD"/>
      <rgbColor rgb="FFE8F4FD"/>
      <rgbColor rgb="FF660066"/>
      <rgbColor rgb="FFFF8080"/>
      <rgbColor rgb="FF0066CC"/>
      <rgbColor rgb="FFD6E4F0"/>
      <rgbColor rgb="FF000080"/>
      <rgbColor rgb="FFFF00FF"/>
      <rgbColor rgb="FFFFF0F0"/>
      <rgbColor rgb="FF00FFFF"/>
      <rgbColor rgb="FF800080"/>
      <rgbColor rgb="FF800000"/>
      <rgbColor rgb="FF008080"/>
      <rgbColor rgb="FF0000FF"/>
      <rgbColor rgb="FF00CCFF"/>
      <rgbColor rgb="FFEAF5EA"/>
      <rgbColor rgb="FFE5FFE5"/>
      <rgbColor rgb="FFFFF9E5"/>
      <rgbColor rgb="FFF5EEF8"/>
      <rgbColor rgb="FFFDEDEC"/>
      <rgbColor rgb="FFF2F3F4"/>
      <rgbColor rgb="FFFFE5E5"/>
      <rgbColor rgb="FF3366FF"/>
      <rgbColor rgb="FF33CCCC"/>
      <rgbColor rgb="FF99CC00"/>
      <rgbColor rgb="FFF8F9FA"/>
      <rgbColor rgb="FFF39C12"/>
      <rgbColor rgb="FFFF6600"/>
      <rgbColor rgb="FF666699"/>
      <rgbColor rgb="FF95A5A6"/>
      <rgbColor rgb="FF1F3864"/>
      <rgbColor rgb="FF27AE60"/>
      <rgbColor rgb="FF003300"/>
      <rgbColor rgb="FF333300"/>
      <rgbColor rgb="FFC0392B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6AB"/>
    <pageSetUpPr fitToPage="1"/>
  </sheetPr>
  <dimension ref="A1:AF29"/>
  <sheetViews>
    <sheetView showGridLines="0" tabSelected="1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R18" sqref="R18"/>
    </sheetView>
  </sheetViews>
  <sheetFormatPr baseColWidth="10" defaultColWidth="8.7109375" defaultRowHeight="15" x14ac:dyDescent="0.25"/>
  <cols>
    <col min="1" max="1" width="3.42578125" bestFit="1" customWidth="1"/>
    <col min="2" max="2" width="7.5703125" bestFit="1" customWidth="1"/>
    <col min="3" max="3" width="34.42578125" bestFit="1" customWidth="1"/>
    <col min="4" max="4" width="10.28515625" bestFit="1" customWidth="1"/>
    <col min="5" max="6" width="7.85546875" bestFit="1" customWidth="1"/>
    <col min="7" max="7" width="9.28515625" bestFit="1" customWidth="1"/>
    <col min="8" max="8" width="9.42578125" bestFit="1" customWidth="1"/>
    <col min="9" max="9" width="10.85546875" bestFit="1" customWidth="1"/>
    <col min="10" max="10" width="13.42578125" bestFit="1" customWidth="1"/>
    <col min="11" max="32" width="5.140625" bestFit="1" customWidth="1"/>
  </cols>
  <sheetData>
    <row r="1" spans="1:32" ht="21.75" customHeight="1" x14ac:dyDescent="0.25">
      <c r="A1" s="2" t="s">
        <v>247</v>
      </c>
      <c r="B1" s="2"/>
      <c r="C1" s="2"/>
      <c r="D1" s="2"/>
      <c r="E1" s="2"/>
      <c r="F1" s="2"/>
      <c r="G1" s="2"/>
      <c r="H1" s="2"/>
      <c r="I1" s="2"/>
      <c r="J1" s="2"/>
      <c r="K1" s="1" t="s">
        <v>50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1.75" customHeight="1" x14ac:dyDescent="0.25">
      <c r="K4" s="29" t="s">
        <v>51</v>
      </c>
      <c r="L4" s="30"/>
      <c r="M4" s="30"/>
      <c r="N4" s="30"/>
      <c r="O4" s="30"/>
      <c r="P4" s="29" t="s">
        <v>52</v>
      </c>
      <c r="Q4" s="30"/>
      <c r="R4" s="30"/>
      <c r="S4" s="30"/>
      <c r="T4" s="29" t="s">
        <v>53</v>
      </c>
      <c r="U4" s="30"/>
      <c r="V4" s="30"/>
      <c r="W4" s="30"/>
      <c r="X4" s="29" t="s">
        <v>54</v>
      </c>
      <c r="Y4" s="30"/>
      <c r="Z4" s="30"/>
      <c r="AA4" s="30"/>
      <c r="AB4" s="30"/>
      <c r="AC4" s="29" t="s">
        <v>55</v>
      </c>
      <c r="AD4" s="30"/>
      <c r="AE4" s="30"/>
      <c r="AF4" s="30"/>
    </row>
    <row r="5" spans="1:32" ht="21.75" customHeight="1" x14ac:dyDescent="0.25">
      <c r="K5" s="31" t="s">
        <v>56</v>
      </c>
      <c r="L5" s="31" t="s">
        <v>57</v>
      </c>
      <c r="M5" s="31" t="s">
        <v>58</v>
      </c>
      <c r="N5" s="31" t="s">
        <v>59</v>
      </c>
      <c r="O5" s="31" t="s">
        <v>60</v>
      </c>
      <c r="P5" s="31" t="s">
        <v>61</v>
      </c>
      <c r="Q5" s="31" t="s">
        <v>62</v>
      </c>
      <c r="R5" s="31" t="s">
        <v>63</v>
      </c>
      <c r="S5" s="31" t="s">
        <v>64</v>
      </c>
      <c r="T5" s="31" t="s">
        <v>65</v>
      </c>
      <c r="U5" s="31" t="s">
        <v>66</v>
      </c>
      <c r="V5" s="31" t="s">
        <v>67</v>
      </c>
      <c r="W5" s="31" t="s">
        <v>68</v>
      </c>
      <c r="X5" s="31" t="s">
        <v>69</v>
      </c>
      <c r="Y5" s="31" t="s">
        <v>70</v>
      </c>
      <c r="Z5" s="31" t="s">
        <v>71</v>
      </c>
      <c r="AA5" s="31" t="s">
        <v>72</v>
      </c>
      <c r="AB5" s="31" t="s">
        <v>73</v>
      </c>
      <c r="AC5" s="31" t="s">
        <v>74</v>
      </c>
      <c r="AD5" s="31" t="s">
        <v>75</v>
      </c>
      <c r="AE5" s="31" t="s">
        <v>76</v>
      </c>
      <c r="AF5" s="31" t="s">
        <v>77</v>
      </c>
    </row>
    <row r="6" spans="1:32" ht="21.75" customHeight="1" x14ac:dyDescent="0.25">
      <c r="K6" s="32" t="s">
        <v>78</v>
      </c>
      <c r="L6" s="32" t="s">
        <v>79</v>
      </c>
      <c r="M6" s="32" t="s">
        <v>80</v>
      </c>
      <c r="N6" s="32" t="s">
        <v>81</v>
      </c>
      <c r="O6" s="32" t="s">
        <v>82</v>
      </c>
      <c r="P6" s="32" t="s">
        <v>83</v>
      </c>
      <c r="Q6" s="32" t="s">
        <v>84</v>
      </c>
      <c r="R6" s="32" t="s">
        <v>85</v>
      </c>
      <c r="S6" s="32" t="s">
        <v>86</v>
      </c>
      <c r="T6" s="32" t="s">
        <v>87</v>
      </c>
      <c r="U6" s="32" t="s">
        <v>88</v>
      </c>
      <c r="V6" s="32" t="s">
        <v>89</v>
      </c>
      <c r="W6" s="32" t="s">
        <v>90</v>
      </c>
      <c r="X6" s="32" t="s">
        <v>91</v>
      </c>
      <c r="Y6" s="32" t="s">
        <v>92</v>
      </c>
      <c r="Z6" s="32" t="s">
        <v>93</v>
      </c>
      <c r="AA6" s="32" t="s">
        <v>94</v>
      </c>
      <c r="AB6" s="32" t="s">
        <v>95</v>
      </c>
      <c r="AC6" s="32" t="s">
        <v>96</v>
      </c>
      <c r="AD6" s="32" t="s">
        <v>97</v>
      </c>
      <c r="AE6" s="32" t="s">
        <v>98</v>
      </c>
      <c r="AF6" s="32" t="s">
        <v>99</v>
      </c>
    </row>
    <row r="7" spans="1:32" ht="21.75" customHeight="1" x14ac:dyDescent="0.25">
      <c r="A7" s="16" t="s">
        <v>100</v>
      </c>
      <c r="B7" s="16" t="s">
        <v>25</v>
      </c>
      <c r="C7" s="16" t="s">
        <v>101</v>
      </c>
      <c r="D7" s="16" t="s">
        <v>102</v>
      </c>
      <c r="E7" s="16" t="s">
        <v>103</v>
      </c>
      <c r="F7" s="16" t="s">
        <v>104</v>
      </c>
      <c r="G7" s="16" t="s">
        <v>20</v>
      </c>
      <c r="H7" s="16" t="s">
        <v>28</v>
      </c>
      <c r="I7" s="16" t="s">
        <v>105</v>
      </c>
      <c r="J7" s="16" t="s">
        <v>29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ht="19.5" customHeight="1" x14ac:dyDescent="0.25">
      <c r="A8" s="33" t="s">
        <v>106</v>
      </c>
      <c r="B8" s="34" t="s">
        <v>30</v>
      </c>
      <c r="C8" s="34" t="s">
        <v>107</v>
      </c>
      <c r="D8" s="33" t="s">
        <v>108</v>
      </c>
      <c r="E8" s="35">
        <v>45719</v>
      </c>
      <c r="F8" s="35">
        <v>45732</v>
      </c>
      <c r="G8" s="36">
        <v>800</v>
      </c>
      <c r="H8" s="37">
        <v>1</v>
      </c>
      <c r="I8" s="34" t="s">
        <v>109</v>
      </c>
      <c r="J8" s="38" t="s">
        <v>32</v>
      </c>
      <c r="K8" s="39"/>
      <c r="L8" s="39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</row>
    <row r="9" spans="1:32" ht="19.5" customHeight="1" x14ac:dyDescent="0.25">
      <c r="A9" s="33" t="s">
        <v>110</v>
      </c>
      <c r="B9" s="34" t="s">
        <v>30</v>
      </c>
      <c r="C9" s="34" t="s">
        <v>111</v>
      </c>
      <c r="D9" s="33" t="s">
        <v>108</v>
      </c>
      <c r="E9" s="35">
        <v>45726</v>
      </c>
      <c r="F9" s="35">
        <v>45739</v>
      </c>
      <c r="G9" s="36">
        <v>600</v>
      </c>
      <c r="H9" s="37">
        <v>1</v>
      </c>
      <c r="I9" s="34" t="s">
        <v>112</v>
      </c>
      <c r="J9" s="38" t="s">
        <v>32</v>
      </c>
      <c r="K9" s="41"/>
      <c r="L9" s="39"/>
      <c r="M9" s="39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ht="19.5" customHeight="1" x14ac:dyDescent="0.25">
      <c r="A10" s="33" t="s">
        <v>113</v>
      </c>
      <c r="B10" s="34" t="s">
        <v>30</v>
      </c>
      <c r="C10" s="34" t="s">
        <v>114</v>
      </c>
      <c r="D10" s="33" t="s">
        <v>108</v>
      </c>
      <c r="E10" s="35">
        <v>45733</v>
      </c>
      <c r="F10" s="35">
        <v>45742</v>
      </c>
      <c r="G10" s="36">
        <v>400</v>
      </c>
      <c r="H10" s="37">
        <v>1</v>
      </c>
      <c r="I10" s="34" t="s">
        <v>115</v>
      </c>
      <c r="J10" s="38" t="s">
        <v>32</v>
      </c>
      <c r="K10" s="40"/>
      <c r="L10" s="40"/>
      <c r="M10" s="39"/>
      <c r="N10" s="3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1:32" ht="19.5" customHeight="1" x14ac:dyDescent="0.25">
      <c r="A11" s="42" t="s">
        <v>116</v>
      </c>
      <c r="B11" s="43" t="s">
        <v>30</v>
      </c>
      <c r="C11" s="43" t="s">
        <v>117</v>
      </c>
      <c r="D11" s="42" t="s">
        <v>118</v>
      </c>
      <c r="E11" s="44">
        <v>45743</v>
      </c>
      <c r="F11" s="44">
        <v>45743</v>
      </c>
      <c r="G11" s="45">
        <v>0</v>
      </c>
      <c r="H11" s="46">
        <v>1</v>
      </c>
      <c r="I11" s="43" t="s">
        <v>112</v>
      </c>
      <c r="J11" s="38" t="s">
        <v>32</v>
      </c>
      <c r="K11" s="41"/>
      <c r="L11" s="41"/>
      <c r="M11" s="41"/>
      <c r="N11" s="47" t="s">
        <v>119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2" ht="19.5" customHeight="1" x14ac:dyDescent="0.25">
      <c r="A12" s="48" t="s">
        <v>120</v>
      </c>
      <c r="B12" s="49" t="s">
        <v>33</v>
      </c>
      <c r="C12" s="49" t="s">
        <v>121</v>
      </c>
      <c r="D12" s="48" t="s">
        <v>108</v>
      </c>
      <c r="E12" s="50">
        <v>45747</v>
      </c>
      <c r="F12" s="50">
        <v>45767</v>
      </c>
      <c r="G12" s="51">
        <v>1500</v>
      </c>
      <c r="H12" s="52">
        <v>1</v>
      </c>
      <c r="I12" s="49" t="s">
        <v>122</v>
      </c>
      <c r="J12" s="38" t="s">
        <v>32</v>
      </c>
      <c r="K12" s="40"/>
      <c r="L12" s="40"/>
      <c r="M12" s="40"/>
      <c r="N12" s="40"/>
      <c r="O12" s="39"/>
      <c r="P12" s="39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pans="1:32" ht="19.5" customHeight="1" x14ac:dyDescent="0.25">
      <c r="A13" s="48" t="s">
        <v>123</v>
      </c>
      <c r="B13" s="49" t="s">
        <v>33</v>
      </c>
      <c r="C13" s="49" t="s">
        <v>124</v>
      </c>
      <c r="D13" s="48" t="s">
        <v>108</v>
      </c>
      <c r="E13" s="50">
        <v>45754</v>
      </c>
      <c r="F13" s="50">
        <v>45774</v>
      </c>
      <c r="G13" s="51">
        <v>2000</v>
      </c>
      <c r="H13" s="52">
        <v>0.75</v>
      </c>
      <c r="I13" s="49" t="s">
        <v>122</v>
      </c>
      <c r="J13" s="53" t="s">
        <v>35</v>
      </c>
      <c r="K13" s="41"/>
      <c r="L13" s="41"/>
      <c r="M13" s="41"/>
      <c r="N13" s="41"/>
      <c r="O13" s="41"/>
      <c r="P13" s="54"/>
      <c r="Q13" s="54"/>
      <c r="R13" s="54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2" ht="19.5" customHeight="1" x14ac:dyDescent="0.25">
      <c r="A14" s="48" t="s">
        <v>125</v>
      </c>
      <c r="B14" s="49" t="s">
        <v>33</v>
      </c>
      <c r="C14" s="49" t="s">
        <v>126</v>
      </c>
      <c r="D14" s="48" t="s">
        <v>108</v>
      </c>
      <c r="E14" s="50">
        <v>45768</v>
      </c>
      <c r="F14" s="50">
        <v>45781</v>
      </c>
      <c r="G14" s="51">
        <v>900</v>
      </c>
      <c r="H14" s="52">
        <v>0.4</v>
      </c>
      <c r="I14" s="49" t="s">
        <v>122</v>
      </c>
      <c r="J14" s="53" t="s">
        <v>35</v>
      </c>
      <c r="K14" s="40"/>
      <c r="L14" s="40"/>
      <c r="M14" s="40"/>
      <c r="N14" s="40"/>
      <c r="O14" s="40"/>
      <c r="P14" s="40"/>
      <c r="Q14" s="40"/>
      <c r="R14" s="54"/>
      <c r="S14" s="54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pans="1:32" ht="19.5" customHeight="1" x14ac:dyDescent="0.25">
      <c r="A15" s="42" t="s">
        <v>116</v>
      </c>
      <c r="B15" s="43" t="s">
        <v>33</v>
      </c>
      <c r="C15" s="43" t="s">
        <v>127</v>
      </c>
      <c r="D15" s="42" t="s">
        <v>118</v>
      </c>
      <c r="E15" s="44">
        <v>45782</v>
      </c>
      <c r="F15" s="44">
        <v>45782</v>
      </c>
      <c r="G15" s="45">
        <v>0</v>
      </c>
      <c r="H15" s="46">
        <v>0</v>
      </c>
      <c r="I15" s="43" t="s">
        <v>112</v>
      </c>
      <c r="J15" s="55" t="s">
        <v>40</v>
      </c>
      <c r="K15" s="41"/>
      <c r="L15" s="41"/>
      <c r="M15" s="41"/>
      <c r="N15" s="41"/>
      <c r="O15" s="41"/>
      <c r="P15" s="41"/>
      <c r="Q15" s="41"/>
      <c r="R15" s="41"/>
      <c r="S15" s="41"/>
      <c r="T15" s="47" t="s">
        <v>119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ht="19.5" customHeight="1" x14ac:dyDescent="0.25">
      <c r="A16" s="56" t="s">
        <v>128</v>
      </c>
      <c r="B16" s="57" t="s">
        <v>36</v>
      </c>
      <c r="C16" s="57" t="s">
        <v>129</v>
      </c>
      <c r="D16" s="56" t="s">
        <v>108</v>
      </c>
      <c r="E16" s="58">
        <v>45782</v>
      </c>
      <c r="F16" s="58">
        <v>45791</v>
      </c>
      <c r="G16" s="59">
        <v>1200</v>
      </c>
      <c r="H16" s="60">
        <v>0</v>
      </c>
      <c r="I16" s="57" t="s">
        <v>130</v>
      </c>
      <c r="J16" s="55" t="s">
        <v>40</v>
      </c>
      <c r="K16" s="40"/>
      <c r="L16" s="40"/>
      <c r="M16" s="40"/>
      <c r="N16" s="40"/>
      <c r="O16" s="40"/>
      <c r="P16" s="40"/>
      <c r="Q16" s="40"/>
      <c r="R16" s="40"/>
      <c r="S16" s="40"/>
      <c r="T16" s="61"/>
      <c r="U16" s="61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spans="1:32" ht="19.5" customHeight="1" x14ac:dyDescent="0.25">
      <c r="A17" s="56" t="s">
        <v>131</v>
      </c>
      <c r="B17" s="57" t="s">
        <v>36</v>
      </c>
      <c r="C17" s="57" t="s">
        <v>132</v>
      </c>
      <c r="D17" s="56" t="s">
        <v>108</v>
      </c>
      <c r="E17" s="58">
        <v>45789</v>
      </c>
      <c r="F17" s="58">
        <v>45816</v>
      </c>
      <c r="G17" s="59">
        <v>3500</v>
      </c>
      <c r="H17" s="60">
        <v>0</v>
      </c>
      <c r="I17" s="57" t="s">
        <v>130</v>
      </c>
      <c r="J17" s="55" t="s">
        <v>40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61"/>
      <c r="V17" s="61"/>
      <c r="W17" s="61"/>
      <c r="X17" s="61"/>
      <c r="Y17" s="41"/>
      <c r="Z17" s="41"/>
      <c r="AA17" s="41"/>
      <c r="AB17" s="41"/>
      <c r="AC17" s="41"/>
      <c r="AD17" s="41"/>
      <c r="AE17" s="41"/>
      <c r="AF17" s="41"/>
    </row>
    <row r="18" spans="1:32" ht="19.5" customHeight="1" x14ac:dyDescent="0.25">
      <c r="A18" s="56" t="s">
        <v>133</v>
      </c>
      <c r="B18" s="57" t="s">
        <v>36</v>
      </c>
      <c r="C18" s="57" t="s">
        <v>134</v>
      </c>
      <c r="D18" s="56" t="s">
        <v>108</v>
      </c>
      <c r="E18" s="58">
        <v>45796</v>
      </c>
      <c r="F18" s="58">
        <v>45823</v>
      </c>
      <c r="G18" s="59">
        <v>2800</v>
      </c>
      <c r="H18" s="60">
        <v>0</v>
      </c>
      <c r="I18" s="57" t="s">
        <v>135</v>
      </c>
      <c r="J18" s="55" t="s">
        <v>40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61"/>
      <c r="W18" s="61"/>
      <c r="X18" s="61"/>
      <c r="Y18" s="61"/>
      <c r="Z18" s="40"/>
      <c r="AA18" s="40"/>
      <c r="AB18" s="40"/>
      <c r="AC18" s="40"/>
      <c r="AD18" s="40"/>
      <c r="AE18" s="40"/>
      <c r="AF18" s="40"/>
    </row>
    <row r="19" spans="1:32" ht="19.5" customHeight="1" x14ac:dyDescent="0.25">
      <c r="A19" s="56" t="s">
        <v>136</v>
      </c>
      <c r="B19" s="57" t="s">
        <v>36</v>
      </c>
      <c r="C19" s="57" t="s">
        <v>137</v>
      </c>
      <c r="D19" s="56" t="s">
        <v>108</v>
      </c>
      <c r="E19" s="58">
        <v>45810</v>
      </c>
      <c r="F19" s="58">
        <v>45823</v>
      </c>
      <c r="G19" s="59">
        <v>600</v>
      </c>
      <c r="H19" s="60">
        <v>0</v>
      </c>
      <c r="I19" s="57" t="s">
        <v>115</v>
      </c>
      <c r="J19" s="55" t="s">
        <v>40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61"/>
      <c r="Y19" s="61"/>
      <c r="Z19" s="41"/>
      <c r="AA19" s="41"/>
      <c r="AB19" s="41"/>
      <c r="AC19" s="41"/>
      <c r="AD19" s="41"/>
      <c r="AE19" s="41"/>
      <c r="AF19" s="41"/>
    </row>
    <row r="20" spans="1:32" ht="19.5" customHeight="1" x14ac:dyDescent="0.25">
      <c r="A20" s="56" t="s">
        <v>138</v>
      </c>
      <c r="B20" s="57" t="s">
        <v>36</v>
      </c>
      <c r="C20" s="57" t="s">
        <v>139</v>
      </c>
      <c r="D20" s="56" t="s">
        <v>108</v>
      </c>
      <c r="E20" s="58">
        <v>45817</v>
      </c>
      <c r="F20" s="58">
        <v>45830</v>
      </c>
      <c r="G20" s="59">
        <v>800</v>
      </c>
      <c r="H20" s="60">
        <v>0</v>
      </c>
      <c r="I20" s="57" t="s">
        <v>115</v>
      </c>
      <c r="J20" s="55" t="s">
        <v>40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61"/>
      <c r="Z20" s="61"/>
      <c r="AA20" s="40"/>
      <c r="AB20" s="40"/>
      <c r="AC20" s="40"/>
      <c r="AD20" s="40"/>
      <c r="AE20" s="40"/>
      <c r="AF20" s="40"/>
    </row>
    <row r="21" spans="1:32" ht="19.5" customHeight="1" x14ac:dyDescent="0.25">
      <c r="A21" s="42" t="s">
        <v>116</v>
      </c>
      <c r="B21" s="43" t="s">
        <v>36</v>
      </c>
      <c r="C21" s="43" t="s">
        <v>140</v>
      </c>
      <c r="D21" s="42" t="s">
        <v>118</v>
      </c>
      <c r="E21" s="44">
        <v>45824</v>
      </c>
      <c r="F21" s="44">
        <v>45824</v>
      </c>
      <c r="G21" s="45">
        <v>0</v>
      </c>
      <c r="H21" s="46">
        <v>0</v>
      </c>
      <c r="I21" s="43" t="s">
        <v>112</v>
      </c>
      <c r="J21" s="55" t="s">
        <v>40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7" t="s">
        <v>119</v>
      </c>
      <c r="AA21" s="41"/>
      <c r="AB21" s="41"/>
      <c r="AC21" s="41"/>
      <c r="AD21" s="41"/>
      <c r="AE21" s="41"/>
      <c r="AF21" s="41"/>
    </row>
    <row r="22" spans="1:32" ht="19.5" customHeight="1" x14ac:dyDescent="0.25">
      <c r="A22" s="62" t="s">
        <v>141</v>
      </c>
      <c r="B22" s="63" t="s">
        <v>38</v>
      </c>
      <c r="C22" s="63" t="s">
        <v>142</v>
      </c>
      <c r="D22" s="62" t="s">
        <v>108</v>
      </c>
      <c r="E22" s="64">
        <v>45824</v>
      </c>
      <c r="F22" s="64">
        <v>45837</v>
      </c>
      <c r="G22" s="65">
        <v>700</v>
      </c>
      <c r="H22" s="66">
        <v>0</v>
      </c>
      <c r="I22" s="63" t="s">
        <v>109</v>
      </c>
      <c r="J22" s="55" t="s">
        <v>40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61"/>
      <c r="AA22" s="61"/>
      <c r="AB22" s="40"/>
      <c r="AC22" s="40"/>
      <c r="AD22" s="40"/>
      <c r="AE22" s="40"/>
      <c r="AF22" s="40"/>
    </row>
    <row r="23" spans="1:32" ht="19.5" customHeight="1" x14ac:dyDescent="0.25">
      <c r="A23" s="62" t="s">
        <v>143</v>
      </c>
      <c r="B23" s="63" t="s">
        <v>38</v>
      </c>
      <c r="C23" s="63" t="s">
        <v>144</v>
      </c>
      <c r="D23" s="62" t="s">
        <v>108</v>
      </c>
      <c r="E23" s="64">
        <v>45831</v>
      </c>
      <c r="F23" s="64">
        <v>45844</v>
      </c>
      <c r="G23" s="65">
        <v>900</v>
      </c>
      <c r="H23" s="66">
        <v>0</v>
      </c>
      <c r="I23" s="63" t="s">
        <v>130</v>
      </c>
      <c r="J23" s="55" t="s">
        <v>40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61"/>
      <c r="AB23" s="61"/>
      <c r="AC23" s="41"/>
      <c r="AD23" s="41"/>
      <c r="AE23" s="41"/>
      <c r="AF23" s="41"/>
    </row>
    <row r="24" spans="1:32" ht="19.5" customHeight="1" x14ac:dyDescent="0.25">
      <c r="A24" s="62" t="s">
        <v>145</v>
      </c>
      <c r="B24" s="63" t="s">
        <v>38</v>
      </c>
      <c r="C24" s="63" t="s">
        <v>146</v>
      </c>
      <c r="D24" s="62" t="s">
        <v>108</v>
      </c>
      <c r="E24" s="64">
        <v>45845</v>
      </c>
      <c r="F24" s="64">
        <v>45851</v>
      </c>
      <c r="G24" s="65">
        <v>300</v>
      </c>
      <c r="H24" s="66">
        <v>0</v>
      </c>
      <c r="I24" s="63" t="s">
        <v>112</v>
      </c>
      <c r="J24" s="55" t="s">
        <v>40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61"/>
      <c r="AD24" s="40"/>
      <c r="AE24" s="40"/>
      <c r="AF24" s="40"/>
    </row>
    <row r="25" spans="1:32" ht="19.5" customHeight="1" x14ac:dyDescent="0.25">
      <c r="A25" s="42" t="s">
        <v>116</v>
      </c>
      <c r="B25" s="43" t="s">
        <v>38</v>
      </c>
      <c r="C25" s="43" t="s">
        <v>147</v>
      </c>
      <c r="D25" s="42" t="s">
        <v>118</v>
      </c>
      <c r="E25" s="44">
        <v>45852</v>
      </c>
      <c r="F25" s="44">
        <v>45852</v>
      </c>
      <c r="G25" s="45">
        <v>0</v>
      </c>
      <c r="H25" s="46">
        <v>0</v>
      </c>
      <c r="I25" s="43" t="s">
        <v>112</v>
      </c>
      <c r="J25" s="55" t="s">
        <v>40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7" t="s">
        <v>119</v>
      </c>
      <c r="AE25" s="41"/>
      <c r="AF25" s="41"/>
    </row>
    <row r="26" spans="1:32" ht="19.5" customHeight="1" x14ac:dyDescent="0.25">
      <c r="A26" s="67" t="s">
        <v>148</v>
      </c>
      <c r="B26" s="68" t="s">
        <v>41</v>
      </c>
      <c r="C26" s="68" t="s">
        <v>149</v>
      </c>
      <c r="D26" s="67" t="s">
        <v>108</v>
      </c>
      <c r="E26" s="69">
        <v>45852</v>
      </c>
      <c r="F26" s="69">
        <v>45858</v>
      </c>
      <c r="G26" s="70">
        <v>500</v>
      </c>
      <c r="H26" s="71">
        <v>0</v>
      </c>
      <c r="I26" s="68" t="s">
        <v>130</v>
      </c>
      <c r="J26" s="55" t="s">
        <v>40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61"/>
      <c r="AE26" s="40"/>
      <c r="AF26" s="40"/>
    </row>
    <row r="27" spans="1:32" ht="19.5" customHeight="1" x14ac:dyDescent="0.25">
      <c r="A27" s="67" t="s">
        <v>150</v>
      </c>
      <c r="B27" s="68" t="s">
        <v>41</v>
      </c>
      <c r="C27" s="68" t="s">
        <v>151</v>
      </c>
      <c r="D27" s="67" t="s">
        <v>108</v>
      </c>
      <c r="E27" s="69">
        <v>45852</v>
      </c>
      <c r="F27" s="69">
        <v>45861</v>
      </c>
      <c r="G27" s="70">
        <v>600</v>
      </c>
      <c r="H27" s="71">
        <v>0</v>
      </c>
      <c r="I27" s="68" t="s">
        <v>109</v>
      </c>
      <c r="J27" s="55" t="s">
        <v>40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61"/>
      <c r="AE27" s="61"/>
      <c r="AF27" s="41"/>
    </row>
    <row r="28" spans="1:32" ht="19.5" customHeight="1" x14ac:dyDescent="0.25">
      <c r="A28" s="67" t="s">
        <v>152</v>
      </c>
      <c r="B28" s="68" t="s">
        <v>41</v>
      </c>
      <c r="C28" s="68" t="s">
        <v>153</v>
      </c>
      <c r="D28" s="67" t="s">
        <v>108</v>
      </c>
      <c r="E28" s="69">
        <v>45859</v>
      </c>
      <c r="F28" s="69">
        <v>45872</v>
      </c>
      <c r="G28" s="70">
        <v>400</v>
      </c>
      <c r="H28" s="71">
        <v>0</v>
      </c>
      <c r="I28" s="68" t="s">
        <v>112</v>
      </c>
      <c r="J28" s="55" t="s">
        <v>40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61"/>
      <c r="AF28" s="61"/>
    </row>
    <row r="29" spans="1:32" ht="19.5" customHeight="1" x14ac:dyDescent="0.25">
      <c r="A29" s="42" t="s">
        <v>116</v>
      </c>
      <c r="B29" s="43" t="s">
        <v>41</v>
      </c>
      <c r="C29" s="43" t="s">
        <v>154</v>
      </c>
      <c r="D29" s="42" t="s">
        <v>118</v>
      </c>
      <c r="E29" s="44">
        <v>45873</v>
      </c>
      <c r="F29" s="44">
        <v>45873</v>
      </c>
      <c r="G29" s="45">
        <v>0</v>
      </c>
      <c r="H29" s="46">
        <v>0</v>
      </c>
      <c r="I29" s="43" t="s">
        <v>112</v>
      </c>
      <c r="J29" s="55" t="s">
        <v>40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</sheetData>
  <mergeCells count="2">
    <mergeCell ref="A1:J3"/>
    <mergeCell ref="K1:AF3"/>
  </mergeCells>
  <conditionalFormatting sqref="H8:H30">
    <cfRule type="colorScale" priority="2">
      <colorScale>
        <cfvo type="num" val="0"/>
        <cfvo type="num" val="0.5"/>
        <cfvo type="num" val="1"/>
        <color rgb="FFFF6B6B"/>
        <color rgb="FFFFD93D"/>
        <color rgb="FF6BCB77"/>
      </colorScale>
    </cfRule>
  </conditionalFormatting>
  <dataValidations count="2">
    <dataValidation type="list" allowBlank="1" sqref="J8:J30" xr:uid="{00000000-0002-0000-0100-000000000000}">
      <formula1>"Nicht gestartet,In Bearbeitung,Abgeschlossen,Verzögert"</formula1>
      <formula2>0</formula2>
    </dataValidation>
    <dataValidation type="list" allowBlank="1" sqref="D8:D30" xr:uid="{00000000-0002-0000-0100-000001000000}">
      <formula1>"Aufgabe,Meilenstein,Phase"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AE60"/>
    <pageSetUpPr fitToPage="1"/>
  </sheetPr>
  <dimension ref="A1:I23"/>
  <sheetViews>
    <sheetView showGridLines="0" zoomScaleNormal="100" workbookViewId="0">
      <selection sqref="A1:XFD1048576"/>
    </sheetView>
  </sheetViews>
  <sheetFormatPr baseColWidth="10" defaultColWidth="8.7109375" defaultRowHeight="15" x14ac:dyDescent="0.25"/>
  <cols>
    <col min="1" max="1" width="3.28515625" bestFit="1" customWidth="1"/>
    <col min="2" max="2" width="7.5703125" bestFit="1" customWidth="1"/>
    <col min="3" max="3" width="33.28515625" bestFit="1" customWidth="1"/>
    <col min="4" max="4" width="15.7109375" bestFit="1" customWidth="1"/>
    <col min="5" max="5" width="10.140625" bestFit="1" customWidth="1"/>
    <col min="6" max="6" width="13.140625" bestFit="1" customWidth="1"/>
    <col min="7" max="7" width="13.42578125" bestFit="1" customWidth="1"/>
    <col min="8" max="8" width="12.5703125" bestFit="1" customWidth="1"/>
    <col min="9" max="9" width="32.140625" bestFit="1" customWidth="1"/>
  </cols>
  <sheetData>
    <row r="1" spans="1:9" ht="15" customHeight="1" x14ac:dyDescent="0.25">
      <c r="A1" s="87" t="s">
        <v>155</v>
      </c>
      <c r="B1" s="87"/>
      <c r="C1" s="87"/>
      <c r="D1" s="87"/>
      <c r="E1" s="87"/>
      <c r="F1" s="87"/>
      <c r="G1" s="87"/>
      <c r="H1" s="87"/>
      <c r="I1" s="87"/>
    </row>
    <row r="2" spans="1:9" ht="15" customHeight="1" x14ac:dyDescent="0.25">
      <c r="A2" s="87"/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</row>
    <row r="5" spans="1:9" ht="27.75" customHeight="1" x14ac:dyDescent="0.25">
      <c r="A5" s="16" t="s">
        <v>100</v>
      </c>
      <c r="B5" s="16" t="s">
        <v>25</v>
      </c>
      <c r="C5" s="16" t="s">
        <v>156</v>
      </c>
      <c r="D5" s="16" t="s">
        <v>105</v>
      </c>
      <c r="E5" s="16" t="s">
        <v>14</v>
      </c>
      <c r="F5" s="16" t="s">
        <v>157</v>
      </c>
      <c r="G5" s="16" t="s">
        <v>158</v>
      </c>
      <c r="H5" s="16" t="s">
        <v>29</v>
      </c>
      <c r="I5" s="16" t="s">
        <v>159</v>
      </c>
    </row>
    <row r="6" spans="1:9" ht="19.5" customHeight="1" x14ac:dyDescent="0.25">
      <c r="A6" s="72" t="s">
        <v>160</v>
      </c>
      <c r="B6" s="72" t="s">
        <v>30</v>
      </c>
      <c r="C6" s="73" t="s">
        <v>161</v>
      </c>
      <c r="D6" s="72" t="s">
        <v>109</v>
      </c>
      <c r="E6" s="74">
        <v>45719</v>
      </c>
      <c r="F6" s="74">
        <v>45730</v>
      </c>
      <c r="G6" s="72" t="s">
        <v>162</v>
      </c>
      <c r="H6" s="38" t="s">
        <v>163</v>
      </c>
      <c r="I6" s="73" t="s">
        <v>164</v>
      </c>
    </row>
    <row r="7" spans="1:9" ht="19.5" customHeight="1" x14ac:dyDescent="0.25">
      <c r="A7" s="72" t="s">
        <v>165</v>
      </c>
      <c r="B7" s="72" t="s">
        <v>30</v>
      </c>
      <c r="C7" s="73" t="s">
        <v>166</v>
      </c>
      <c r="D7" s="72" t="s">
        <v>112</v>
      </c>
      <c r="E7" s="74">
        <v>45721</v>
      </c>
      <c r="F7" s="74">
        <v>45728</v>
      </c>
      <c r="G7" s="72" t="s">
        <v>162</v>
      </c>
      <c r="H7" s="38" t="s">
        <v>163</v>
      </c>
      <c r="I7" s="73" t="s">
        <v>167</v>
      </c>
    </row>
    <row r="8" spans="1:9" ht="19.5" customHeight="1" x14ac:dyDescent="0.25">
      <c r="A8" s="75" t="s">
        <v>168</v>
      </c>
      <c r="B8" s="75" t="s">
        <v>30</v>
      </c>
      <c r="C8" s="76" t="s">
        <v>169</v>
      </c>
      <c r="D8" s="75" t="s">
        <v>115</v>
      </c>
      <c r="E8" s="77">
        <v>45726</v>
      </c>
      <c r="F8" s="77">
        <v>45733</v>
      </c>
      <c r="G8" s="75" t="s">
        <v>170</v>
      </c>
      <c r="H8" s="38" t="s">
        <v>163</v>
      </c>
      <c r="I8" s="76" t="s">
        <v>171</v>
      </c>
    </row>
    <row r="9" spans="1:9" ht="19.5" customHeight="1" x14ac:dyDescent="0.25">
      <c r="A9" s="72" t="s">
        <v>172</v>
      </c>
      <c r="B9" s="72" t="s">
        <v>30</v>
      </c>
      <c r="C9" s="73" t="s">
        <v>173</v>
      </c>
      <c r="D9" s="72" t="s">
        <v>112</v>
      </c>
      <c r="E9" s="74">
        <v>45734</v>
      </c>
      <c r="F9" s="74">
        <v>45737</v>
      </c>
      <c r="G9" s="72" t="s">
        <v>162</v>
      </c>
      <c r="H9" s="38" t="s">
        <v>163</v>
      </c>
      <c r="I9" s="73" t="s">
        <v>174</v>
      </c>
    </row>
    <row r="10" spans="1:9" ht="19.5" customHeight="1" x14ac:dyDescent="0.25">
      <c r="A10" s="72" t="s">
        <v>175</v>
      </c>
      <c r="B10" s="72" t="s">
        <v>33</v>
      </c>
      <c r="C10" s="73" t="s">
        <v>176</v>
      </c>
      <c r="D10" s="72" t="s">
        <v>122</v>
      </c>
      <c r="E10" s="74">
        <v>45740</v>
      </c>
      <c r="F10" s="74">
        <v>45751</v>
      </c>
      <c r="G10" s="72" t="s">
        <v>162</v>
      </c>
      <c r="H10" s="38" t="s">
        <v>163</v>
      </c>
      <c r="I10" s="73" t="s">
        <v>177</v>
      </c>
    </row>
    <row r="11" spans="1:9" ht="19.5" customHeight="1" x14ac:dyDescent="0.25">
      <c r="A11" s="75" t="s">
        <v>178</v>
      </c>
      <c r="B11" s="75" t="s">
        <v>33</v>
      </c>
      <c r="C11" s="76" t="s">
        <v>179</v>
      </c>
      <c r="D11" s="75" t="s">
        <v>122</v>
      </c>
      <c r="E11" s="77">
        <v>45748</v>
      </c>
      <c r="F11" s="77">
        <v>45758</v>
      </c>
      <c r="G11" s="75" t="s">
        <v>170</v>
      </c>
      <c r="H11" s="53" t="s">
        <v>35</v>
      </c>
      <c r="I11" s="76" t="s">
        <v>180</v>
      </c>
    </row>
    <row r="12" spans="1:9" ht="19.5" customHeight="1" x14ac:dyDescent="0.25">
      <c r="A12" s="72" t="s">
        <v>181</v>
      </c>
      <c r="B12" s="72" t="s">
        <v>33</v>
      </c>
      <c r="C12" s="73" t="s">
        <v>182</v>
      </c>
      <c r="D12" s="72" t="s">
        <v>122</v>
      </c>
      <c r="E12" s="74">
        <v>45761</v>
      </c>
      <c r="F12" s="74">
        <v>45772</v>
      </c>
      <c r="G12" s="72" t="s">
        <v>162</v>
      </c>
      <c r="H12" s="53" t="s">
        <v>35</v>
      </c>
      <c r="I12" s="73" t="s">
        <v>183</v>
      </c>
    </row>
    <row r="13" spans="1:9" ht="19.5" customHeight="1" x14ac:dyDescent="0.25">
      <c r="A13" s="72" t="s">
        <v>184</v>
      </c>
      <c r="B13" s="72" t="s">
        <v>36</v>
      </c>
      <c r="C13" s="73" t="s">
        <v>185</v>
      </c>
      <c r="D13" s="72" t="s">
        <v>130</v>
      </c>
      <c r="E13" s="74">
        <v>45782</v>
      </c>
      <c r="F13" s="74">
        <v>45789</v>
      </c>
      <c r="G13" s="72" t="s">
        <v>162</v>
      </c>
      <c r="H13" s="55" t="s">
        <v>40</v>
      </c>
      <c r="I13" s="73" t="s">
        <v>186</v>
      </c>
    </row>
    <row r="14" spans="1:9" ht="19.5" customHeight="1" x14ac:dyDescent="0.25">
      <c r="A14" s="72" t="s">
        <v>187</v>
      </c>
      <c r="B14" s="72" t="s">
        <v>36</v>
      </c>
      <c r="C14" s="73" t="s">
        <v>188</v>
      </c>
      <c r="D14" s="72" t="s">
        <v>130</v>
      </c>
      <c r="E14" s="74">
        <v>45789</v>
      </c>
      <c r="F14" s="74">
        <v>45814</v>
      </c>
      <c r="G14" s="72" t="s">
        <v>162</v>
      </c>
      <c r="H14" s="55" t="s">
        <v>40</v>
      </c>
      <c r="I14" s="73" t="s">
        <v>189</v>
      </c>
    </row>
    <row r="15" spans="1:9" ht="19.5" customHeight="1" x14ac:dyDescent="0.25">
      <c r="A15" s="75" t="s">
        <v>190</v>
      </c>
      <c r="B15" s="75" t="s">
        <v>36</v>
      </c>
      <c r="C15" s="76" t="s">
        <v>191</v>
      </c>
      <c r="D15" s="75" t="s">
        <v>135</v>
      </c>
      <c r="E15" s="77">
        <v>45796</v>
      </c>
      <c r="F15" s="77">
        <v>45821</v>
      </c>
      <c r="G15" s="75" t="s">
        <v>170</v>
      </c>
      <c r="H15" s="55" t="s">
        <v>40</v>
      </c>
      <c r="I15" s="76" t="s">
        <v>192</v>
      </c>
    </row>
    <row r="16" spans="1:9" ht="19.5" customHeight="1" x14ac:dyDescent="0.25">
      <c r="A16" s="72" t="s">
        <v>193</v>
      </c>
      <c r="B16" s="72" t="s">
        <v>38</v>
      </c>
      <c r="C16" s="73" t="s">
        <v>194</v>
      </c>
      <c r="D16" s="72" t="s">
        <v>109</v>
      </c>
      <c r="E16" s="74">
        <v>45824</v>
      </c>
      <c r="F16" s="74">
        <v>45835</v>
      </c>
      <c r="G16" s="72" t="s">
        <v>162</v>
      </c>
      <c r="H16" s="55" t="s">
        <v>40</v>
      </c>
      <c r="I16" s="73" t="s">
        <v>195</v>
      </c>
    </row>
    <row r="17" spans="1:9" ht="19.5" customHeight="1" x14ac:dyDescent="0.25">
      <c r="A17" s="72" t="s">
        <v>196</v>
      </c>
      <c r="B17" s="72" t="s">
        <v>38</v>
      </c>
      <c r="C17" s="73" t="s">
        <v>197</v>
      </c>
      <c r="D17" s="72" t="s">
        <v>130</v>
      </c>
      <c r="E17" s="74">
        <v>45831</v>
      </c>
      <c r="F17" s="74">
        <v>45842</v>
      </c>
      <c r="G17" s="72" t="s">
        <v>162</v>
      </c>
      <c r="H17" s="55" t="s">
        <v>40</v>
      </c>
      <c r="I17" s="73" t="s">
        <v>198</v>
      </c>
    </row>
    <row r="18" spans="1:9" ht="19.5" customHeight="1" x14ac:dyDescent="0.25">
      <c r="A18" s="72" t="s">
        <v>199</v>
      </c>
      <c r="B18" s="72" t="s">
        <v>41</v>
      </c>
      <c r="C18" s="73" t="s">
        <v>200</v>
      </c>
      <c r="D18" s="72" t="s">
        <v>130</v>
      </c>
      <c r="E18" s="74">
        <v>45852</v>
      </c>
      <c r="F18" s="74">
        <v>45856</v>
      </c>
      <c r="G18" s="72" t="s">
        <v>162</v>
      </c>
      <c r="H18" s="55" t="s">
        <v>40</v>
      </c>
      <c r="I18" s="73" t="s">
        <v>201</v>
      </c>
    </row>
    <row r="19" spans="1:9" ht="19.5" customHeight="1" x14ac:dyDescent="0.25">
      <c r="A19" s="75" t="s">
        <v>202</v>
      </c>
      <c r="B19" s="75" t="s">
        <v>41</v>
      </c>
      <c r="C19" s="76" t="s">
        <v>203</v>
      </c>
      <c r="D19" s="75" t="s">
        <v>109</v>
      </c>
      <c r="E19" s="77">
        <v>45852</v>
      </c>
      <c r="F19" s="77">
        <v>45860</v>
      </c>
      <c r="G19" s="75" t="s">
        <v>170</v>
      </c>
      <c r="H19" s="55" t="s">
        <v>40</v>
      </c>
      <c r="I19" s="76" t="s">
        <v>204</v>
      </c>
    </row>
    <row r="20" spans="1:9" ht="19.5" customHeight="1" x14ac:dyDescent="0.25">
      <c r="A20" s="78" t="s">
        <v>205</v>
      </c>
      <c r="B20" s="78" t="s">
        <v>41</v>
      </c>
      <c r="C20" s="79" t="s">
        <v>206</v>
      </c>
      <c r="D20" s="78" t="s">
        <v>112</v>
      </c>
      <c r="E20" s="80">
        <v>45859</v>
      </c>
      <c r="F20" s="80">
        <v>45870</v>
      </c>
      <c r="G20" s="78" t="s">
        <v>207</v>
      </c>
      <c r="H20" s="55" t="s">
        <v>40</v>
      </c>
      <c r="I20" s="79" t="s">
        <v>208</v>
      </c>
    </row>
    <row r="22" spans="1:9" ht="15" customHeight="1" x14ac:dyDescent="0.25">
      <c r="A22" s="6" t="s">
        <v>209</v>
      </c>
      <c r="B22" s="6"/>
      <c r="C22" s="6"/>
      <c r="D22" s="81" t="s">
        <v>210</v>
      </c>
      <c r="E22" s="81" t="s">
        <v>211</v>
      </c>
      <c r="F22" s="81" t="s">
        <v>212</v>
      </c>
      <c r="G22" s="81" t="s">
        <v>213</v>
      </c>
      <c r="H22" s="81" t="s">
        <v>214</v>
      </c>
    </row>
    <row r="23" spans="1:9" ht="15" customHeight="1" x14ac:dyDescent="0.25">
      <c r="D23" s="82">
        <f>COUNTA(A6:A20)</f>
        <v>15</v>
      </c>
      <c r="E23" s="82">
        <f>COUNTIF(H6:H20,"Erledigt")</f>
        <v>5</v>
      </c>
      <c r="F23" s="82">
        <f>COUNTIF(H6:H20,"In Bearbeitung")</f>
        <v>2</v>
      </c>
      <c r="G23" s="82">
        <f>COUNTIF(H6:H20,"Nicht gestartet")</f>
        <v>8</v>
      </c>
      <c r="H23" s="83">
        <f>COUNTIF(H6:H20,"Erledigt")/COUNTA(A6:A20)</f>
        <v>0.33333333333333331</v>
      </c>
    </row>
  </sheetData>
  <mergeCells count="2">
    <mergeCell ref="A1:I3"/>
    <mergeCell ref="A22:C22"/>
  </mergeCells>
  <dataValidations count="2">
    <dataValidation type="list" allowBlank="1" sqref="H6:H20" xr:uid="{00000000-0002-0000-0200-000000000000}">
      <formula1>"Nicht gestartet,In Bearbeitung,Erledigt,Verzögert"</formula1>
      <formula2>0</formula2>
    </dataValidation>
    <dataValidation type="list" allowBlank="1" sqref="G6:G20" xr:uid="{00000000-0002-0000-0200-000001000000}">
      <formula1>"Hoch,Mittel,Niedrig"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39C12"/>
    <pageSetUpPr fitToPage="1"/>
  </sheetPr>
  <dimension ref="A1:I23"/>
  <sheetViews>
    <sheetView showGridLines="0" zoomScaleNormal="100" workbookViewId="0">
      <selection activeCell="J22" sqref="J22"/>
    </sheetView>
  </sheetViews>
  <sheetFormatPr baseColWidth="10" defaultColWidth="8.7109375" defaultRowHeight="15" x14ac:dyDescent="0.25"/>
  <cols>
    <col min="1" max="1" width="7.5703125" bestFit="1" customWidth="1"/>
    <col min="2" max="3" width="17.5703125" bestFit="1" customWidth="1"/>
    <col min="4" max="4" width="20.42578125" bestFit="1" customWidth="1"/>
    <col min="5" max="5" width="12.5703125" bestFit="1" customWidth="1"/>
    <col min="6" max="6" width="11.7109375" bestFit="1" customWidth="1"/>
    <col min="7" max="8" width="9" bestFit="1" customWidth="1"/>
    <col min="9" max="9" width="10.5703125" bestFit="1" customWidth="1"/>
  </cols>
  <sheetData>
    <row r="1" spans="1:9" ht="15" customHeight="1" x14ac:dyDescent="0.25">
      <c r="A1" s="87" t="s">
        <v>215</v>
      </c>
      <c r="B1" s="87"/>
      <c r="C1" s="87"/>
      <c r="D1" s="87"/>
      <c r="E1" s="87"/>
      <c r="F1" s="87"/>
      <c r="G1" s="87"/>
      <c r="H1" s="87"/>
      <c r="I1" s="87"/>
    </row>
    <row r="2" spans="1:9" ht="15" customHeight="1" x14ac:dyDescent="0.25">
      <c r="A2" s="87"/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</row>
    <row r="5" spans="1:9" ht="15" customHeight="1" x14ac:dyDescent="0.25">
      <c r="A5" s="13" t="s">
        <v>216</v>
      </c>
      <c r="B5" s="13"/>
      <c r="C5" s="13"/>
      <c r="D5" s="13"/>
      <c r="E5" s="13"/>
      <c r="F5" s="13"/>
      <c r="G5" s="13"/>
      <c r="H5" s="13"/>
      <c r="I5" s="13"/>
    </row>
    <row r="6" spans="1:9" ht="31.5" customHeight="1" x14ac:dyDescent="0.25">
      <c r="A6" s="84" t="s">
        <v>100</v>
      </c>
      <c r="B6" s="84" t="s">
        <v>217</v>
      </c>
      <c r="C6" s="84" t="s">
        <v>218</v>
      </c>
      <c r="D6" s="84" t="s">
        <v>219</v>
      </c>
      <c r="E6" s="84" t="s">
        <v>220</v>
      </c>
      <c r="F6" s="84" t="s">
        <v>221</v>
      </c>
      <c r="G6" s="84" t="s">
        <v>222</v>
      </c>
      <c r="H6" s="84" t="s">
        <v>223</v>
      </c>
      <c r="I6" s="84" t="s">
        <v>224</v>
      </c>
    </row>
    <row r="7" spans="1:9" ht="19.5" customHeight="1" x14ac:dyDescent="0.25">
      <c r="A7" s="17">
        <v>1</v>
      </c>
      <c r="B7" s="17" t="s">
        <v>7</v>
      </c>
      <c r="C7" s="17" t="s">
        <v>225</v>
      </c>
      <c r="D7" s="20">
        <v>95</v>
      </c>
      <c r="E7" s="17">
        <v>40</v>
      </c>
      <c r="F7" s="17">
        <v>42</v>
      </c>
      <c r="G7" s="20">
        <f t="shared" ref="G7:G12" si="0">D7*E7</f>
        <v>3800</v>
      </c>
      <c r="H7" s="20">
        <f t="shared" ref="H7:H12" si="1">D7*F7</f>
        <v>3990</v>
      </c>
      <c r="I7" s="20">
        <f t="shared" ref="I7:I12" si="2">H7-G7</f>
        <v>190</v>
      </c>
    </row>
    <row r="8" spans="1:9" ht="19.5" customHeight="1" x14ac:dyDescent="0.25">
      <c r="A8" s="21">
        <v>2</v>
      </c>
      <c r="B8" s="21" t="s">
        <v>226</v>
      </c>
      <c r="C8" s="21" t="s">
        <v>227</v>
      </c>
      <c r="D8" s="24">
        <v>80</v>
      </c>
      <c r="E8" s="21">
        <v>60</v>
      </c>
      <c r="F8" s="21">
        <v>58</v>
      </c>
      <c r="G8" s="24">
        <f t="shared" si="0"/>
        <v>4800</v>
      </c>
      <c r="H8" s="24">
        <f t="shared" si="1"/>
        <v>4640</v>
      </c>
      <c r="I8" s="24">
        <f t="shared" si="2"/>
        <v>-160</v>
      </c>
    </row>
    <row r="9" spans="1:9" ht="19.5" customHeight="1" x14ac:dyDescent="0.25">
      <c r="A9" s="17">
        <v>3</v>
      </c>
      <c r="B9" s="17" t="s">
        <v>228</v>
      </c>
      <c r="C9" s="17" t="s">
        <v>229</v>
      </c>
      <c r="D9" s="20">
        <v>85</v>
      </c>
      <c r="E9" s="17">
        <v>80</v>
      </c>
      <c r="F9" s="17">
        <v>75</v>
      </c>
      <c r="G9" s="20">
        <f t="shared" si="0"/>
        <v>6800</v>
      </c>
      <c r="H9" s="20">
        <f t="shared" si="1"/>
        <v>6375</v>
      </c>
      <c r="I9" s="20">
        <f t="shared" si="2"/>
        <v>-425</v>
      </c>
    </row>
    <row r="10" spans="1:9" ht="19.5" customHeight="1" x14ac:dyDescent="0.25">
      <c r="A10" s="21">
        <v>4</v>
      </c>
      <c r="B10" s="21" t="s">
        <v>230</v>
      </c>
      <c r="C10" s="21" t="s">
        <v>231</v>
      </c>
      <c r="D10" s="24">
        <v>90</v>
      </c>
      <c r="E10" s="21">
        <v>120</v>
      </c>
      <c r="F10" s="21">
        <v>0</v>
      </c>
      <c r="G10" s="24">
        <f t="shared" si="0"/>
        <v>10800</v>
      </c>
      <c r="H10" s="24">
        <f t="shared" si="1"/>
        <v>0</v>
      </c>
      <c r="I10" s="24">
        <f t="shared" si="2"/>
        <v>-10800</v>
      </c>
    </row>
    <row r="11" spans="1:9" ht="19.5" customHeight="1" x14ac:dyDescent="0.25">
      <c r="A11" s="17">
        <v>5</v>
      </c>
      <c r="B11" s="17" t="s">
        <v>232</v>
      </c>
      <c r="C11" s="17" t="s">
        <v>233</v>
      </c>
      <c r="D11" s="20">
        <v>90</v>
      </c>
      <c r="E11" s="17">
        <v>80</v>
      </c>
      <c r="F11" s="17">
        <v>0</v>
      </c>
      <c r="G11" s="20">
        <f t="shared" si="0"/>
        <v>7200</v>
      </c>
      <c r="H11" s="20">
        <f t="shared" si="1"/>
        <v>0</v>
      </c>
      <c r="I11" s="20">
        <f t="shared" si="2"/>
        <v>-7200</v>
      </c>
    </row>
    <row r="12" spans="1:9" ht="19.5" customHeight="1" x14ac:dyDescent="0.25">
      <c r="A12" s="21">
        <v>6</v>
      </c>
      <c r="B12" s="21" t="s">
        <v>234</v>
      </c>
      <c r="C12" s="21" t="s">
        <v>235</v>
      </c>
      <c r="D12" s="24">
        <v>65</v>
      </c>
      <c r="E12" s="21">
        <v>50</v>
      </c>
      <c r="F12" s="21">
        <v>45</v>
      </c>
      <c r="G12" s="24">
        <f t="shared" si="0"/>
        <v>3250</v>
      </c>
      <c r="H12" s="24">
        <f t="shared" si="1"/>
        <v>2925</v>
      </c>
      <c r="I12" s="24">
        <f t="shared" si="2"/>
        <v>-325</v>
      </c>
    </row>
    <row r="13" spans="1:9" ht="15" customHeight="1" x14ac:dyDescent="0.25">
      <c r="A13" s="6" t="s">
        <v>236</v>
      </c>
      <c r="B13" s="6"/>
      <c r="C13" s="6"/>
      <c r="D13" s="25">
        <f t="shared" ref="D13:I13" si="3">SUM(D7:D12)</f>
        <v>505</v>
      </c>
      <c r="E13" s="25">
        <f t="shared" si="3"/>
        <v>430</v>
      </c>
      <c r="F13" s="25">
        <f t="shared" si="3"/>
        <v>220</v>
      </c>
      <c r="G13" s="27">
        <f t="shared" si="3"/>
        <v>36650</v>
      </c>
      <c r="H13" s="27">
        <f t="shared" si="3"/>
        <v>17930</v>
      </c>
      <c r="I13" s="27">
        <f t="shared" si="3"/>
        <v>-18720</v>
      </c>
    </row>
    <row r="15" spans="1:9" ht="15" customHeight="1" x14ac:dyDescent="0.25">
      <c r="A15" s="13" t="s">
        <v>237</v>
      </c>
      <c r="B15" s="13"/>
      <c r="C15" s="13"/>
      <c r="D15" s="13"/>
      <c r="E15" s="13"/>
      <c r="F15" s="13"/>
      <c r="G15" s="13"/>
      <c r="H15" s="13"/>
      <c r="I15" s="13"/>
    </row>
    <row r="16" spans="1:9" ht="18.75" customHeight="1" x14ac:dyDescent="0.25">
      <c r="A16" s="84" t="s">
        <v>25</v>
      </c>
      <c r="B16" s="84" t="s">
        <v>26</v>
      </c>
      <c r="C16" s="84" t="s">
        <v>238</v>
      </c>
      <c r="D16" s="84" t="s">
        <v>239</v>
      </c>
      <c r="E16" s="84" t="s">
        <v>240</v>
      </c>
      <c r="F16" s="84" t="s">
        <v>241</v>
      </c>
    </row>
    <row r="17" spans="1:6" ht="19.5" customHeight="1" x14ac:dyDescent="0.25">
      <c r="A17" s="17" t="s">
        <v>30</v>
      </c>
      <c r="B17" s="18" t="s">
        <v>31</v>
      </c>
      <c r="C17" s="20">
        <v>1800</v>
      </c>
      <c r="D17" s="20">
        <v>1800</v>
      </c>
      <c r="E17" s="20">
        <f t="shared" ref="E17:E22" si="4">C17-D17</f>
        <v>0</v>
      </c>
      <c r="F17" s="19">
        <f t="shared" ref="F17:F23" si="5">IFERROR(D17/C17,0)</f>
        <v>1</v>
      </c>
    </row>
    <row r="18" spans="1:6" ht="19.5" customHeight="1" x14ac:dyDescent="0.25">
      <c r="A18" s="21" t="s">
        <v>33</v>
      </c>
      <c r="B18" s="22" t="s">
        <v>34</v>
      </c>
      <c r="C18" s="24">
        <v>4400</v>
      </c>
      <c r="D18" s="24">
        <v>2200</v>
      </c>
      <c r="E18" s="24">
        <f t="shared" si="4"/>
        <v>2200</v>
      </c>
      <c r="F18" s="23">
        <f t="shared" si="5"/>
        <v>0.5</v>
      </c>
    </row>
    <row r="19" spans="1:6" ht="19.5" customHeight="1" x14ac:dyDescent="0.25">
      <c r="A19" s="17" t="s">
        <v>36</v>
      </c>
      <c r="B19" s="18" t="s">
        <v>37</v>
      </c>
      <c r="C19" s="20">
        <v>8900</v>
      </c>
      <c r="D19" s="20">
        <v>0</v>
      </c>
      <c r="E19" s="20">
        <f t="shared" si="4"/>
        <v>8900</v>
      </c>
      <c r="F19" s="19">
        <f t="shared" si="5"/>
        <v>0</v>
      </c>
    </row>
    <row r="20" spans="1:6" ht="19.5" customHeight="1" x14ac:dyDescent="0.25">
      <c r="A20" s="21" t="s">
        <v>38</v>
      </c>
      <c r="B20" s="22" t="s">
        <v>242</v>
      </c>
      <c r="C20" s="24">
        <v>1900</v>
      </c>
      <c r="D20" s="24">
        <v>0</v>
      </c>
      <c r="E20" s="24">
        <f t="shared" si="4"/>
        <v>1900</v>
      </c>
      <c r="F20" s="23">
        <f t="shared" si="5"/>
        <v>0</v>
      </c>
    </row>
    <row r="21" spans="1:6" ht="19.5" customHeight="1" x14ac:dyDescent="0.25">
      <c r="A21" s="17" t="s">
        <v>41</v>
      </c>
      <c r="B21" s="18" t="s">
        <v>243</v>
      </c>
      <c r="C21" s="20">
        <v>1500</v>
      </c>
      <c r="D21" s="20">
        <v>0</v>
      </c>
      <c r="E21" s="20">
        <f t="shared" si="4"/>
        <v>1500</v>
      </c>
      <c r="F21" s="19">
        <f t="shared" si="5"/>
        <v>0</v>
      </c>
    </row>
    <row r="22" spans="1:6" ht="19.5" customHeight="1" x14ac:dyDescent="0.25">
      <c r="A22" s="21" t="s">
        <v>244</v>
      </c>
      <c r="B22" s="22" t="s">
        <v>245</v>
      </c>
      <c r="C22" s="24">
        <v>2000</v>
      </c>
      <c r="D22" s="24">
        <v>0</v>
      </c>
      <c r="E22" s="24">
        <f t="shared" si="4"/>
        <v>2000</v>
      </c>
      <c r="F22" s="23">
        <f t="shared" si="5"/>
        <v>0</v>
      </c>
    </row>
    <row r="23" spans="1:6" ht="15" customHeight="1" x14ac:dyDescent="0.25">
      <c r="A23" s="88" t="s">
        <v>246</v>
      </c>
      <c r="B23" s="88"/>
      <c r="C23" s="85">
        <f>SUM(C17:C22)</f>
        <v>20500</v>
      </c>
      <c r="D23" s="85">
        <f>SUM(D17:D22)</f>
        <v>4000</v>
      </c>
      <c r="E23" s="85">
        <f>SUM(E17:E22)</f>
        <v>16500</v>
      </c>
      <c r="F23" s="86">
        <f t="shared" si="5"/>
        <v>0.1951219512195122</v>
      </c>
    </row>
  </sheetData>
  <mergeCells count="5">
    <mergeCell ref="A1:I3"/>
    <mergeCell ref="A5:I5"/>
    <mergeCell ref="A13:C13"/>
    <mergeCell ref="A15:I15"/>
    <mergeCell ref="A23:B23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B1:H59"/>
  <sheetViews>
    <sheetView showGridLines="0" zoomScaleNormal="100" workbookViewId="0">
      <selection activeCell="B1" sqref="B1:H3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4" width="18" customWidth="1"/>
    <col min="5" max="6" width="15" customWidth="1"/>
    <col min="7" max="8" width="12" customWidth="1"/>
  </cols>
  <sheetData>
    <row r="1" spans="2:8" ht="18" customHeight="1" x14ac:dyDescent="0.25">
      <c r="B1" s="14" t="s">
        <v>0</v>
      </c>
      <c r="C1" s="14"/>
      <c r="D1" s="14"/>
      <c r="E1" s="14"/>
      <c r="F1" s="14"/>
      <c r="G1" s="14"/>
      <c r="H1" s="14"/>
    </row>
    <row r="2" spans="2:8" ht="18" customHeight="1" x14ac:dyDescent="0.25">
      <c r="B2" s="14"/>
      <c r="C2" s="14"/>
      <c r="D2" s="14"/>
      <c r="E2" s="14"/>
      <c r="F2" s="14"/>
      <c r="G2" s="14"/>
      <c r="H2" s="14"/>
    </row>
    <row r="3" spans="2:8" ht="18" customHeight="1" x14ac:dyDescent="0.25">
      <c r="B3" s="14"/>
      <c r="C3" s="14"/>
      <c r="D3" s="14"/>
      <c r="E3" s="14"/>
      <c r="F3" s="14"/>
      <c r="G3" s="14"/>
      <c r="H3" s="14"/>
    </row>
    <row r="4" spans="2:8" ht="18" customHeight="1" x14ac:dyDescent="0.25">
      <c r="B4" s="13" t="s">
        <v>1</v>
      </c>
      <c r="C4" s="13"/>
      <c r="D4" s="13"/>
      <c r="E4" s="13" t="s">
        <v>2</v>
      </c>
      <c r="F4" s="13"/>
      <c r="G4" s="13"/>
      <c r="H4" s="13"/>
    </row>
    <row r="5" spans="2:8" ht="18" customHeight="1" x14ac:dyDescent="0.25">
      <c r="B5" s="15" t="s">
        <v>3</v>
      </c>
      <c r="C5" s="12" t="s">
        <v>4</v>
      </c>
      <c r="D5" s="12"/>
      <c r="E5" s="11" t="s">
        <v>5</v>
      </c>
      <c r="F5" s="11"/>
      <c r="G5" s="11"/>
      <c r="H5" s="11"/>
    </row>
    <row r="6" spans="2:8" ht="18" customHeight="1" x14ac:dyDescent="0.25">
      <c r="B6" s="15" t="s">
        <v>6</v>
      </c>
      <c r="C6" s="12" t="s">
        <v>7</v>
      </c>
      <c r="D6" s="12"/>
      <c r="E6" s="89" t="s">
        <v>8</v>
      </c>
      <c r="F6" s="10" t="s">
        <v>9</v>
      </c>
      <c r="G6" s="10"/>
      <c r="H6" s="10"/>
    </row>
    <row r="7" spans="2:8" ht="18" customHeight="1" x14ac:dyDescent="0.25">
      <c r="B7" s="15" t="s">
        <v>10</v>
      </c>
      <c r="C7" s="12" t="s">
        <v>11</v>
      </c>
      <c r="D7" s="12"/>
      <c r="E7" s="90" t="s">
        <v>12</v>
      </c>
      <c r="F7" s="10" t="s">
        <v>13</v>
      </c>
      <c r="G7" s="10"/>
      <c r="H7" s="10"/>
    </row>
    <row r="8" spans="2:8" ht="18" customHeight="1" x14ac:dyDescent="0.25">
      <c r="B8" s="15" t="s">
        <v>14</v>
      </c>
      <c r="C8" s="9">
        <f>MIN('🗓️ Gantt-Plan'!E8:E30)</f>
        <v>45719</v>
      </c>
      <c r="D8" s="9"/>
      <c r="E8" s="91" t="s">
        <v>15</v>
      </c>
      <c r="F8" s="10" t="s">
        <v>16</v>
      </c>
      <c r="G8" s="10"/>
      <c r="H8" s="10"/>
    </row>
    <row r="9" spans="2:8" ht="18" customHeight="1" x14ac:dyDescent="0.25">
      <c r="B9" s="15" t="s">
        <v>17</v>
      </c>
      <c r="C9" s="9">
        <f>MAX('🗓️ Gantt-Plan'!F8:F30)</f>
        <v>45873</v>
      </c>
      <c r="D9" s="9"/>
      <c r="E9" s="92" t="s">
        <v>18</v>
      </c>
      <c r="F9" s="10" t="s">
        <v>19</v>
      </c>
      <c r="G9" s="10"/>
      <c r="H9" s="10"/>
    </row>
    <row r="10" spans="2:8" ht="18" customHeight="1" x14ac:dyDescent="0.25">
      <c r="B10" s="15" t="s">
        <v>20</v>
      </c>
      <c r="C10" s="8">
        <f>SUM('🗓️ Gantt-Plan'!G8:G30)</f>
        <v>18500</v>
      </c>
      <c r="D10" s="8"/>
      <c r="E10" s="93" t="s">
        <v>21</v>
      </c>
      <c r="F10" s="10" t="s">
        <v>22</v>
      </c>
      <c r="G10" s="10"/>
      <c r="H10" s="10"/>
    </row>
    <row r="11" spans="2:8" ht="18" customHeight="1" x14ac:dyDescent="0.25">
      <c r="B11" s="15" t="s">
        <v>23</v>
      </c>
      <c r="C11" s="7">
        <f>AVERAGE('🗓️ Gantt-Plan'!H8:H30)</f>
        <v>0.27954545454545454</v>
      </c>
      <c r="D11" s="7"/>
    </row>
    <row r="12" spans="2:8" ht="18" customHeight="1" x14ac:dyDescent="0.25"/>
    <row r="13" spans="2:8" ht="18" customHeight="1" x14ac:dyDescent="0.25">
      <c r="B13" s="13" t="s">
        <v>24</v>
      </c>
      <c r="C13" s="13"/>
      <c r="D13" s="13"/>
      <c r="E13" s="13"/>
      <c r="F13" s="13"/>
      <c r="G13" s="13"/>
      <c r="H13" s="13"/>
    </row>
    <row r="14" spans="2:8" ht="18" customHeight="1" x14ac:dyDescent="0.25">
      <c r="B14" s="16" t="s">
        <v>25</v>
      </c>
      <c r="C14" s="16" t="s">
        <v>26</v>
      </c>
      <c r="D14" s="16" t="s">
        <v>27</v>
      </c>
      <c r="E14" s="16" t="s">
        <v>28</v>
      </c>
      <c r="F14" s="16" t="s">
        <v>20</v>
      </c>
      <c r="G14" s="94" t="s">
        <v>29</v>
      </c>
      <c r="H14" s="95"/>
    </row>
    <row r="15" spans="2:8" ht="18" customHeight="1" x14ac:dyDescent="0.25">
      <c r="B15" s="17" t="s">
        <v>30</v>
      </c>
      <c r="C15" s="18" t="s">
        <v>31</v>
      </c>
      <c r="D15" s="17">
        <v>4</v>
      </c>
      <c r="E15" s="19">
        <f>AVERAGE('🗓️ Gantt-Plan'!H8:H11)</f>
        <v>1</v>
      </c>
      <c r="F15" s="20">
        <f>SUM('🗓️ Gantt-Plan'!G8:G11)</f>
        <v>1800</v>
      </c>
      <c r="G15" s="96" t="s">
        <v>32</v>
      </c>
      <c r="H15" s="97"/>
    </row>
    <row r="16" spans="2:8" ht="18" customHeight="1" x14ac:dyDescent="0.25">
      <c r="B16" s="21" t="s">
        <v>33</v>
      </c>
      <c r="C16" s="22" t="s">
        <v>34</v>
      </c>
      <c r="D16" s="21">
        <v>3</v>
      </c>
      <c r="E16" s="23">
        <f>AVERAGE('🗓️ Gantt-Plan'!H13:H15)</f>
        <v>0.3833333333333333</v>
      </c>
      <c r="F16" s="24">
        <f>SUM('🗓️ Gantt-Plan'!G13:G15)</f>
        <v>2900</v>
      </c>
      <c r="G16" s="98" t="s">
        <v>35</v>
      </c>
      <c r="H16" s="99"/>
    </row>
    <row r="17" spans="2:8" ht="18" customHeight="1" x14ac:dyDescent="0.25">
      <c r="B17" s="17" t="s">
        <v>36</v>
      </c>
      <c r="C17" s="18" t="s">
        <v>37</v>
      </c>
      <c r="D17" s="17">
        <v>5</v>
      </c>
      <c r="E17" s="19">
        <f>AVERAGE('🗓️ Gantt-Plan'!H17:H21)</f>
        <v>0</v>
      </c>
      <c r="F17" s="20">
        <f>SUM('🗓️ Gantt-Plan'!G17:G21)</f>
        <v>7700</v>
      </c>
      <c r="G17" s="98" t="s">
        <v>35</v>
      </c>
      <c r="H17" s="99"/>
    </row>
    <row r="18" spans="2:8" ht="18" customHeight="1" x14ac:dyDescent="0.25">
      <c r="B18" s="21" t="s">
        <v>38</v>
      </c>
      <c r="C18" s="22" t="s">
        <v>39</v>
      </c>
      <c r="D18" s="21">
        <v>3</v>
      </c>
      <c r="E18" s="23">
        <f>AVERAGE('🗓️ Gantt-Plan'!H23:H25)</f>
        <v>0</v>
      </c>
      <c r="F18" s="24">
        <f>SUM('🗓️ Gantt-Plan'!G23:G25)</f>
        <v>1200</v>
      </c>
      <c r="G18" s="100" t="s">
        <v>40</v>
      </c>
      <c r="H18" s="101"/>
    </row>
    <row r="19" spans="2:8" ht="18" customHeight="1" x14ac:dyDescent="0.25">
      <c r="B19" s="17" t="s">
        <v>41</v>
      </c>
      <c r="C19" s="18" t="s">
        <v>42</v>
      </c>
      <c r="D19" s="17">
        <v>3</v>
      </c>
      <c r="E19" s="19">
        <f>AVERAGE('🗓️ Gantt-Plan'!H27:H29)</f>
        <v>0</v>
      </c>
      <c r="F19" s="20">
        <f>SUM('🗓️ Gantt-Plan'!G27:G29)</f>
        <v>1000</v>
      </c>
      <c r="G19" s="100" t="s">
        <v>40</v>
      </c>
      <c r="H19" s="101"/>
    </row>
    <row r="20" spans="2:8" ht="18" customHeight="1" x14ac:dyDescent="0.25">
      <c r="B20" s="6" t="s">
        <v>43</v>
      </c>
      <c r="C20" s="6"/>
      <c r="D20" s="25">
        <f>SUM(D15:D19)</f>
        <v>18</v>
      </c>
      <c r="E20" s="26">
        <f>AVERAGE(E15:E19)</f>
        <v>0.27666666666666667</v>
      </c>
      <c r="F20" s="27">
        <f>SUM(F15:F19)</f>
        <v>14600</v>
      </c>
      <c r="G20" s="102"/>
      <c r="H20" s="103"/>
    </row>
    <row r="21" spans="2:8" ht="18" customHeight="1" x14ac:dyDescent="0.25"/>
    <row r="22" spans="2:8" ht="18" customHeight="1" x14ac:dyDescent="0.25">
      <c r="B22" s="5" t="s">
        <v>44</v>
      </c>
      <c r="C22" s="5"/>
      <c r="D22" s="5"/>
      <c r="E22" s="5"/>
      <c r="F22" s="5"/>
      <c r="G22" s="5"/>
      <c r="H22" s="5"/>
    </row>
    <row r="23" spans="2:8" ht="19.5" customHeight="1" x14ac:dyDescent="0.25">
      <c r="B23" s="4" t="s">
        <v>45</v>
      </c>
      <c r="C23" s="4"/>
      <c r="D23" s="4"/>
      <c r="E23" s="4"/>
      <c r="F23" s="4"/>
      <c r="G23" s="4"/>
      <c r="H23" s="4"/>
    </row>
    <row r="24" spans="2:8" ht="19.5" customHeight="1" x14ac:dyDescent="0.25">
      <c r="B24" s="3" t="s">
        <v>46</v>
      </c>
      <c r="C24" s="3"/>
      <c r="D24" s="3"/>
      <c r="E24" s="3"/>
      <c r="F24" s="3"/>
      <c r="G24" s="3"/>
      <c r="H24" s="3"/>
    </row>
    <row r="25" spans="2:8" ht="19.5" customHeight="1" x14ac:dyDescent="0.25">
      <c r="B25" s="4" t="s">
        <v>47</v>
      </c>
      <c r="C25" s="4"/>
      <c r="D25" s="4"/>
      <c r="E25" s="4"/>
      <c r="F25" s="4"/>
      <c r="G25" s="4"/>
      <c r="H25" s="4"/>
    </row>
    <row r="26" spans="2:8" ht="19.5" customHeight="1" x14ac:dyDescent="0.25">
      <c r="B26" s="3" t="s">
        <v>48</v>
      </c>
      <c r="C26" s="3"/>
      <c r="D26" s="3"/>
      <c r="E26" s="3"/>
      <c r="F26" s="3"/>
      <c r="G26" s="3"/>
      <c r="H26" s="3"/>
    </row>
    <row r="27" spans="2:8" ht="19.5" customHeight="1" x14ac:dyDescent="0.25">
      <c r="B27" s="4" t="s">
        <v>49</v>
      </c>
      <c r="C27" s="4"/>
      <c r="D27" s="4"/>
      <c r="E27" s="4"/>
      <c r="F27" s="4"/>
      <c r="G27" s="4"/>
      <c r="H27" s="4"/>
    </row>
    <row r="28" spans="2:8" ht="18" customHeight="1" x14ac:dyDescent="0.25"/>
    <row r="29" spans="2:8" ht="18" customHeight="1" x14ac:dyDescent="0.25"/>
    <row r="30" spans="2:8" ht="18" customHeight="1" x14ac:dyDescent="0.25"/>
    <row r="31" spans="2:8" ht="18" customHeight="1" x14ac:dyDescent="0.25"/>
    <row r="32" spans="2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31">
    <mergeCell ref="B25:H25"/>
    <mergeCell ref="B26:H26"/>
    <mergeCell ref="B27:H27"/>
    <mergeCell ref="G14:H14"/>
    <mergeCell ref="G15:H15"/>
    <mergeCell ref="G16:H16"/>
    <mergeCell ref="G17:H17"/>
    <mergeCell ref="G18:H18"/>
    <mergeCell ref="G19:H19"/>
    <mergeCell ref="G20:H20"/>
    <mergeCell ref="B13:H13"/>
    <mergeCell ref="B20:C20"/>
    <mergeCell ref="B22:H22"/>
    <mergeCell ref="B23:H23"/>
    <mergeCell ref="B24:H24"/>
    <mergeCell ref="C9:D9"/>
    <mergeCell ref="F9:H9"/>
    <mergeCell ref="C10:D10"/>
    <mergeCell ref="F10:H10"/>
    <mergeCell ref="C11:D11"/>
    <mergeCell ref="C6:D6"/>
    <mergeCell ref="F6:H6"/>
    <mergeCell ref="C7:D7"/>
    <mergeCell ref="F7:H7"/>
    <mergeCell ref="C8:D8"/>
    <mergeCell ref="F8:H8"/>
    <mergeCell ref="B1:H3"/>
    <mergeCell ref="B4:D4"/>
    <mergeCell ref="E4:H4"/>
    <mergeCell ref="C5:D5"/>
    <mergeCell ref="E5:H5"/>
  </mergeCell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🗓️ Gantt-Plan</vt:lpstr>
      <vt:lpstr>✅ Aufgabenliste</vt:lpstr>
      <vt:lpstr>💰 Budget &amp; Ressourcen</vt:lpstr>
      <vt:lpstr>📋 Projektübersicht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2026-05-24T09:27:59Z</dcterms:created>
  <dcterms:modified xsi:type="dcterms:W3CDTF">2026-05-24T09:33:58Z</dcterms:modified>
  <dc:language>en-US</dc:language>
</cp:coreProperties>
</file>