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90075738-D25B-4D32-B208-9B1F10FD97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Schichtbuch" sheetId="2" r:id="rId2"/>
    <sheet name="Übergabe" sheetId="3" r:id="rId3"/>
    <sheet name="List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C6" i="3"/>
  <c r="J3" i="3"/>
  <c r="I6" i="3" s="1"/>
  <c r="W110" i="2"/>
  <c r="V110" i="2"/>
  <c r="S110" i="2"/>
  <c r="R110" i="2"/>
  <c r="C110" i="2"/>
  <c r="W109" i="2"/>
  <c r="V109" i="2"/>
  <c r="S109" i="2"/>
  <c r="R109" i="2"/>
  <c r="C109" i="2"/>
  <c r="W108" i="2"/>
  <c r="V108" i="2"/>
  <c r="S108" i="2"/>
  <c r="R108" i="2"/>
  <c r="C108" i="2"/>
  <c r="W107" i="2"/>
  <c r="V107" i="2"/>
  <c r="S107" i="2"/>
  <c r="R107" i="2"/>
  <c r="C107" i="2"/>
  <c r="W106" i="2"/>
  <c r="V106" i="2"/>
  <c r="S106" i="2"/>
  <c r="R106" i="2"/>
  <c r="C106" i="2"/>
  <c r="W105" i="2"/>
  <c r="V105" i="2"/>
  <c r="S105" i="2"/>
  <c r="R105" i="2"/>
  <c r="C105" i="2"/>
  <c r="W104" i="2"/>
  <c r="V104" i="2"/>
  <c r="S104" i="2"/>
  <c r="R104" i="2"/>
  <c r="C104" i="2"/>
  <c r="W103" i="2"/>
  <c r="V103" i="2"/>
  <c r="S103" i="2"/>
  <c r="R103" i="2"/>
  <c r="C103" i="2"/>
  <c r="W102" i="2"/>
  <c r="V102" i="2"/>
  <c r="S102" i="2"/>
  <c r="R102" i="2"/>
  <c r="C102" i="2"/>
  <c r="W101" i="2"/>
  <c r="V101" i="2"/>
  <c r="S101" i="2"/>
  <c r="R101" i="2"/>
  <c r="C101" i="2"/>
  <c r="W100" i="2"/>
  <c r="V100" i="2"/>
  <c r="S100" i="2"/>
  <c r="R100" i="2"/>
  <c r="C100" i="2"/>
  <c r="W99" i="2"/>
  <c r="V99" i="2"/>
  <c r="S99" i="2"/>
  <c r="R99" i="2"/>
  <c r="C99" i="2"/>
  <c r="W98" i="2"/>
  <c r="V98" i="2"/>
  <c r="S98" i="2"/>
  <c r="R98" i="2"/>
  <c r="C98" i="2"/>
  <c r="W97" i="2"/>
  <c r="V97" i="2"/>
  <c r="S97" i="2"/>
  <c r="R97" i="2"/>
  <c r="C97" i="2"/>
  <c r="W96" i="2"/>
  <c r="V96" i="2"/>
  <c r="S96" i="2"/>
  <c r="R96" i="2"/>
  <c r="C96" i="2"/>
  <c r="W95" i="2"/>
  <c r="V95" i="2"/>
  <c r="S95" i="2"/>
  <c r="R95" i="2"/>
  <c r="C95" i="2"/>
  <c r="W94" i="2"/>
  <c r="V94" i="2"/>
  <c r="S94" i="2"/>
  <c r="R94" i="2"/>
  <c r="C94" i="2"/>
  <c r="W93" i="2"/>
  <c r="V93" i="2"/>
  <c r="S93" i="2"/>
  <c r="R93" i="2"/>
  <c r="C93" i="2"/>
  <c r="W92" i="2"/>
  <c r="V92" i="2"/>
  <c r="S92" i="2"/>
  <c r="R92" i="2"/>
  <c r="C92" i="2"/>
  <c r="W91" i="2"/>
  <c r="V91" i="2"/>
  <c r="S91" i="2"/>
  <c r="R91" i="2"/>
  <c r="C91" i="2"/>
  <c r="W90" i="2"/>
  <c r="V90" i="2"/>
  <c r="S90" i="2"/>
  <c r="R90" i="2"/>
  <c r="C90" i="2"/>
  <c r="W89" i="2"/>
  <c r="V89" i="2"/>
  <c r="S89" i="2"/>
  <c r="R89" i="2"/>
  <c r="C89" i="2"/>
  <c r="W88" i="2"/>
  <c r="V88" i="2"/>
  <c r="S88" i="2"/>
  <c r="R88" i="2"/>
  <c r="C88" i="2"/>
  <c r="W87" i="2"/>
  <c r="V87" i="2"/>
  <c r="S87" i="2"/>
  <c r="R87" i="2"/>
  <c r="C87" i="2"/>
  <c r="W86" i="2"/>
  <c r="V86" i="2"/>
  <c r="S86" i="2"/>
  <c r="R86" i="2"/>
  <c r="C86" i="2"/>
  <c r="W85" i="2"/>
  <c r="V85" i="2"/>
  <c r="S85" i="2"/>
  <c r="R85" i="2"/>
  <c r="C85" i="2"/>
  <c r="W84" i="2"/>
  <c r="V84" i="2"/>
  <c r="S84" i="2"/>
  <c r="R84" i="2"/>
  <c r="C84" i="2"/>
  <c r="W83" i="2"/>
  <c r="V83" i="2"/>
  <c r="S83" i="2"/>
  <c r="R83" i="2"/>
  <c r="C83" i="2"/>
  <c r="W82" i="2"/>
  <c r="V82" i="2"/>
  <c r="S82" i="2"/>
  <c r="R82" i="2"/>
  <c r="C82" i="2"/>
  <c r="W81" i="2"/>
  <c r="V81" i="2"/>
  <c r="S81" i="2"/>
  <c r="R81" i="2"/>
  <c r="C81" i="2"/>
  <c r="W80" i="2"/>
  <c r="V80" i="2"/>
  <c r="S80" i="2"/>
  <c r="R80" i="2"/>
  <c r="C80" i="2"/>
  <c r="W79" i="2"/>
  <c r="V79" i="2"/>
  <c r="S79" i="2"/>
  <c r="R79" i="2"/>
  <c r="C79" i="2"/>
  <c r="W78" i="2"/>
  <c r="V78" i="2"/>
  <c r="S78" i="2"/>
  <c r="R78" i="2"/>
  <c r="C78" i="2"/>
  <c r="W77" i="2"/>
  <c r="V77" i="2"/>
  <c r="S77" i="2"/>
  <c r="R77" i="2"/>
  <c r="C77" i="2"/>
  <c r="W76" i="2"/>
  <c r="V76" i="2"/>
  <c r="S76" i="2"/>
  <c r="R76" i="2"/>
  <c r="C76" i="2"/>
  <c r="W75" i="2"/>
  <c r="V75" i="2"/>
  <c r="S75" i="2"/>
  <c r="R75" i="2"/>
  <c r="C75" i="2"/>
  <c r="W74" i="2"/>
  <c r="V74" i="2"/>
  <c r="S74" i="2"/>
  <c r="R74" i="2"/>
  <c r="C74" i="2"/>
  <c r="W73" i="2"/>
  <c r="V73" i="2"/>
  <c r="S73" i="2"/>
  <c r="R73" i="2"/>
  <c r="C73" i="2"/>
  <c r="W72" i="2"/>
  <c r="V72" i="2"/>
  <c r="S72" i="2"/>
  <c r="R72" i="2"/>
  <c r="C72" i="2"/>
  <c r="W71" i="2"/>
  <c r="V71" i="2"/>
  <c r="S71" i="2"/>
  <c r="R71" i="2"/>
  <c r="C71" i="2"/>
  <c r="W70" i="2"/>
  <c r="V70" i="2"/>
  <c r="S70" i="2"/>
  <c r="R70" i="2"/>
  <c r="C70" i="2"/>
  <c r="W69" i="2"/>
  <c r="V69" i="2"/>
  <c r="S69" i="2"/>
  <c r="R69" i="2"/>
  <c r="C69" i="2"/>
  <c r="W68" i="2"/>
  <c r="V68" i="2"/>
  <c r="S68" i="2"/>
  <c r="R68" i="2"/>
  <c r="C68" i="2"/>
  <c r="W67" i="2"/>
  <c r="V67" i="2"/>
  <c r="S67" i="2"/>
  <c r="R67" i="2"/>
  <c r="C67" i="2"/>
  <c r="W66" i="2"/>
  <c r="V66" i="2"/>
  <c r="S66" i="2"/>
  <c r="R66" i="2"/>
  <c r="C66" i="2"/>
  <c r="W65" i="2"/>
  <c r="V65" i="2"/>
  <c r="S65" i="2"/>
  <c r="R65" i="2"/>
  <c r="C65" i="2"/>
  <c r="W64" i="2"/>
  <c r="V64" i="2"/>
  <c r="S64" i="2"/>
  <c r="R64" i="2"/>
  <c r="C64" i="2"/>
  <c r="W63" i="2"/>
  <c r="V63" i="2"/>
  <c r="S63" i="2"/>
  <c r="R63" i="2"/>
  <c r="C63" i="2"/>
  <c r="W62" i="2"/>
  <c r="V62" i="2"/>
  <c r="S62" i="2"/>
  <c r="R62" i="2"/>
  <c r="C62" i="2"/>
  <c r="W61" i="2"/>
  <c r="V61" i="2"/>
  <c r="S61" i="2"/>
  <c r="R61" i="2"/>
  <c r="C61" i="2"/>
  <c r="W60" i="2"/>
  <c r="V60" i="2"/>
  <c r="S60" i="2"/>
  <c r="R60" i="2"/>
  <c r="C60" i="2"/>
  <c r="W59" i="2"/>
  <c r="V59" i="2"/>
  <c r="S59" i="2"/>
  <c r="R59" i="2"/>
  <c r="C59" i="2"/>
  <c r="W58" i="2"/>
  <c r="V58" i="2"/>
  <c r="S58" i="2"/>
  <c r="R58" i="2"/>
  <c r="C58" i="2"/>
  <c r="W57" i="2"/>
  <c r="V57" i="2"/>
  <c r="S57" i="2"/>
  <c r="R57" i="2"/>
  <c r="C57" i="2"/>
  <c r="W56" i="2"/>
  <c r="V56" i="2"/>
  <c r="S56" i="2"/>
  <c r="R56" i="2"/>
  <c r="C56" i="2"/>
  <c r="W55" i="2"/>
  <c r="V55" i="2"/>
  <c r="S55" i="2"/>
  <c r="R55" i="2"/>
  <c r="C55" i="2"/>
  <c r="W54" i="2"/>
  <c r="V54" i="2"/>
  <c r="S54" i="2"/>
  <c r="R54" i="2"/>
  <c r="C54" i="2"/>
  <c r="W53" i="2"/>
  <c r="V53" i="2"/>
  <c r="S53" i="2"/>
  <c r="R53" i="2"/>
  <c r="C53" i="2"/>
  <c r="W52" i="2"/>
  <c r="V52" i="2"/>
  <c r="S52" i="2"/>
  <c r="R52" i="2"/>
  <c r="C52" i="2"/>
  <c r="W51" i="2"/>
  <c r="V51" i="2"/>
  <c r="S51" i="2"/>
  <c r="R51" i="2"/>
  <c r="C51" i="2"/>
  <c r="W50" i="2"/>
  <c r="V50" i="2"/>
  <c r="S50" i="2"/>
  <c r="R50" i="2"/>
  <c r="C50" i="2"/>
  <c r="W49" i="2"/>
  <c r="V49" i="2"/>
  <c r="S49" i="2"/>
  <c r="R49" i="2"/>
  <c r="C49" i="2"/>
  <c r="W48" i="2"/>
  <c r="V48" i="2"/>
  <c r="S48" i="2"/>
  <c r="R48" i="2"/>
  <c r="C48" i="2"/>
  <c r="W47" i="2"/>
  <c r="V47" i="2"/>
  <c r="S47" i="2"/>
  <c r="R47" i="2"/>
  <c r="C47" i="2"/>
  <c r="W46" i="2"/>
  <c r="V46" i="2"/>
  <c r="S46" i="2"/>
  <c r="R46" i="2"/>
  <c r="C46" i="2"/>
  <c r="W45" i="2"/>
  <c r="V45" i="2"/>
  <c r="S45" i="2"/>
  <c r="R45" i="2"/>
  <c r="C45" i="2"/>
  <c r="W44" i="2"/>
  <c r="V44" i="2"/>
  <c r="S44" i="2"/>
  <c r="R44" i="2"/>
  <c r="C44" i="2"/>
  <c r="W43" i="2"/>
  <c r="V43" i="2"/>
  <c r="S43" i="2"/>
  <c r="R43" i="2"/>
  <c r="C43" i="2"/>
  <c r="W42" i="2"/>
  <c r="V42" i="2"/>
  <c r="S42" i="2"/>
  <c r="R42" i="2"/>
  <c r="C42" i="2"/>
  <c r="W41" i="2"/>
  <c r="V41" i="2"/>
  <c r="S41" i="2"/>
  <c r="R41" i="2"/>
  <c r="C41" i="2"/>
  <c r="W40" i="2"/>
  <c r="V40" i="2"/>
  <c r="S40" i="2"/>
  <c r="R40" i="2"/>
  <c r="C40" i="2"/>
  <c r="W39" i="2"/>
  <c r="V39" i="2"/>
  <c r="S39" i="2"/>
  <c r="R39" i="2"/>
  <c r="C39" i="2"/>
  <c r="W38" i="2"/>
  <c r="V38" i="2"/>
  <c r="S38" i="2"/>
  <c r="R38" i="2"/>
  <c r="C38" i="2"/>
  <c r="W37" i="2"/>
  <c r="V37" i="2"/>
  <c r="S37" i="2"/>
  <c r="R37" i="2"/>
  <c r="C37" i="2"/>
  <c r="W36" i="2"/>
  <c r="V36" i="2"/>
  <c r="S36" i="2"/>
  <c r="R36" i="2"/>
  <c r="C36" i="2"/>
  <c r="W35" i="2"/>
  <c r="V35" i="2"/>
  <c r="S35" i="2"/>
  <c r="R35" i="2"/>
  <c r="C35" i="2"/>
  <c r="W34" i="2"/>
  <c r="V34" i="2"/>
  <c r="S34" i="2"/>
  <c r="R34" i="2"/>
  <c r="C34" i="2"/>
  <c r="W33" i="2"/>
  <c r="V33" i="2"/>
  <c r="S33" i="2"/>
  <c r="R33" i="2"/>
  <c r="C33" i="2"/>
  <c r="W32" i="2"/>
  <c r="V32" i="2"/>
  <c r="S32" i="2"/>
  <c r="R32" i="2"/>
  <c r="C32" i="2"/>
  <c r="W31" i="2"/>
  <c r="V31" i="2"/>
  <c r="S31" i="2"/>
  <c r="R31" i="2"/>
  <c r="C31" i="2"/>
  <c r="W30" i="2"/>
  <c r="V30" i="2"/>
  <c r="S30" i="2"/>
  <c r="R30" i="2"/>
  <c r="C30" i="2"/>
  <c r="W29" i="2"/>
  <c r="V29" i="2"/>
  <c r="S29" i="2"/>
  <c r="R29" i="2"/>
  <c r="C29" i="2"/>
  <c r="W28" i="2"/>
  <c r="V28" i="2"/>
  <c r="S28" i="2"/>
  <c r="R28" i="2"/>
  <c r="C28" i="2"/>
  <c r="W27" i="2"/>
  <c r="V27" i="2"/>
  <c r="S27" i="2"/>
  <c r="R27" i="2"/>
  <c r="C27" i="2"/>
  <c r="W26" i="2"/>
  <c r="V26" i="2"/>
  <c r="S26" i="2"/>
  <c r="R26" i="2"/>
  <c r="C26" i="2"/>
  <c r="W25" i="2"/>
  <c r="V25" i="2"/>
  <c r="S25" i="2"/>
  <c r="R25" i="2"/>
  <c r="C25" i="2"/>
  <c r="W24" i="2"/>
  <c r="V24" i="2"/>
  <c r="S24" i="2"/>
  <c r="R24" i="2"/>
  <c r="C24" i="2"/>
  <c r="W23" i="2"/>
  <c r="V23" i="2"/>
  <c r="S23" i="2"/>
  <c r="R23" i="2"/>
  <c r="C23" i="2"/>
  <c r="W22" i="2"/>
  <c r="V22" i="2"/>
  <c r="S22" i="2"/>
  <c r="R22" i="2"/>
  <c r="C22" i="2"/>
  <c r="W21" i="2"/>
  <c r="V21" i="2"/>
  <c r="S21" i="2"/>
  <c r="R21" i="2"/>
  <c r="C21" i="2"/>
  <c r="W20" i="2"/>
  <c r="V20" i="2"/>
  <c r="S20" i="2"/>
  <c r="R20" i="2"/>
  <c r="C20" i="2"/>
  <c r="W19" i="2"/>
  <c r="V19" i="2"/>
  <c r="S19" i="2"/>
  <c r="R19" i="2"/>
  <c r="C19" i="2"/>
  <c r="W18" i="2"/>
  <c r="V18" i="2"/>
  <c r="S18" i="2"/>
  <c r="R18" i="2"/>
  <c r="C18" i="2"/>
  <c r="W17" i="2"/>
  <c r="V17" i="2"/>
  <c r="S17" i="2"/>
  <c r="R17" i="2"/>
  <c r="C17" i="2"/>
  <c r="W16" i="2"/>
  <c r="V16" i="2"/>
  <c r="S16" i="2"/>
  <c r="R16" i="2"/>
  <c r="C16" i="2"/>
  <c r="W15" i="2"/>
  <c r="V15" i="2"/>
  <c r="S15" i="2"/>
  <c r="R15" i="2"/>
  <c r="C15" i="2"/>
  <c r="W14" i="2"/>
  <c r="V14" i="2"/>
  <c r="S14" i="2"/>
  <c r="R14" i="2"/>
  <c r="C14" i="2"/>
  <c r="W13" i="2"/>
  <c r="V13" i="2"/>
  <c r="S13" i="2"/>
  <c r="R13" i="2"/>
  <c r="C13" i="2"/>
  <c r="W12" i="2"/>
  <c r="V12" i="2"/>
  <c r="S12" i="2"/>
  <c r="R12" i="2"/>
  <c r="C12" i="2"/>
  <c r="W11" i="2"/>
  <c r="V11" i="2"/>
  <c r="S11" i="2"/>
  <c r="R11" i="2"/>
  <c r="C11" i="2"/>
  <c r="M5" i="1"/>
  <c r="L5" i="1"/>
  <c r="C34" i="1" l="1"/>
  <c r="C35" i="1"/>
  <c r="B35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G24" i="1"/>
  <c r="F24" i="1"/>
  <c r="G23" i="1"/>
  <c r="F23" i="1"/>
  <c r="C23" i="1"/>
  <c r="B23" i="1"/>
  <c r="G22" i="1"/>
  <c r="F22" i="1"/>
  <c r="C22" i="1"/>
  <c r="B22" i="1"/>
  <c r="G21" i="1"/>
  <c r="F21" i="1"/>
  <c r="C21" i="1"/>
  <c r="B21" i="1"/>
  <c r="C20" i="1"/>
  <c r="B20" i="1"/>
  <c r="C19" i="1"/>
  <c r="B19" i="1"/>
  <c r="C18" i="1"/>
  <c r="B18" i="1"/>
  <c r="H17" i="1"/>
  <c r="G17" i="1"/>
  <c r="F17" i="1"/>
  <c r="C17" i="1"/>
  <c r="B17" i="1"/>
  <c r="H16" i="1"/>
  <c r="G16" i="1"/>
  <c r="F16" i="1"/>
  <c r="C16" i="1"/>
  <c r="B16" i="1"/>
  <c r="H15" i="1"/>
  <c r="G15" i="1"/>
  <c r="F15" i="1"/>
  <c r="C15" i="1"/>
  <c r="B15" i="1"/>
  <c r="G11" i="1"/>
  <c r="D11" i="1"/>
  <c r="A11" i="1"/>
  <c r="G9" i="1"/>
  <c r="D9" i="1"/>
  <c r="A9" i="1"/>
</calcChain>
</file>

<file path=xl/sharedStrings.xml><?xml version="1.0" encoding="utf-8"?>
<sst xmlns="http://schemas.openxmlformats.org/spreadsheetml/2006/main" count="413" uniqueCount="181">
  <si>
    <t>Digitales Schichtbuch – Übersicht</t>
  </si>
  <si>
    <t>Zeitraum steuern und operative Kennzahlen automatisch aus dem Schichtbuch auswerten. Beispielwerte können überschrieben werden.</t>
  </si>
  <si>
    <t>Zeitraum von</t>
  </si>
  <si>
    <t>06.05.2026</t>
  </si>
  <si>
    <t>bis</t>
  </si>
  <si>
    <t>12.05.2026</t>
  </si>
  <si>
    <t>Einträge</t>
  </si>
  <si>
    <t>Offene Punkte</t>
  </si>
  <si>
    <t>Kritische Einträge</t>
  </si>
  <si>
    <t>Stillstand gesamt (min)</t>
  </si>
  <si>
    <t>Planerfüllung</t>
  </si>
  <si>
    <t>Qualitätsrate</t>
  </si>
  <si>
    <t>Kategorie</t>
  </si>
  <si>
    <t>Stillstand min</t>
  </si>
  <si>
    <t>Schicht</t>
  </si>
  <si>
    <t>Störung</t>
  </si>
  <si>
    <t>Früh</t>
  </si>
  <si>
    <t>Qualität</t>
  </si>
  <si>
    <t>Spät</t>
  </si>
  <si>
    <t>Sicherheit</t>
  </si>
  <si>
    <t>Nacht</t>
  </si>
  <si>
    <t>Wartung</t>
  </si>
  <si>
    <t>Material</t>
  </si>
  <si>
    <t>Personal</t>
  </si>
  <si>
    <t>Priorität</t>
  </si>
  <si>
    <t>Offen/In Arbeit</t>
  </si>
  <si>
    <t>Übergaberelevant</t>
  </si>
  <si>
    <t>Prozessinfo</t>
  </si>
  <si>
    <t>Kritisch</t>
  </si>
  <si>
    <t>Übergabe</t>
  </si>
  <si>
    <t>Hoch</t>
  </si>
  <si>
    <t>Reinigung</t>
  </si>
  <si>
    <t>Mittel</t>
  </si>
  <si>
    <t>Niedrig</t>
  </si>
  <si>
    <t>Anlage</t>
  </si>
  <si>
    <t>Abfülllinie A1</t>
  </si>
  <si>
    <t>Etikettierer E2</t>
  </si>
  <si>
    <t>Förderband F4</t>
  </si>
  <si>
    <t>Palettierer P1</t>
  </si>
  <si>
    <t>Kühlraum K3</t>
  </si>
  <si>
    <t>Drucker D2</t>
  </si>
  <si>
    <t>Waage W1</t>
  </si>
  <si>
    <t>Scanner S3</t>
  </si>
  <si>
    <t>Mischer M5</t>
  </si>
  <si>
    <t>Digitales Schichtbuch – Beispielbetrieb Nordlicht Produktion GmbH</t>
  </si>
  <si>
    <t>Zweck: Schichtereignisse, Produktionskennzahlen, Sicherheitsmeldungen und offene Aufgaben strukturiert dokumentieren. Die Formelspalten berechnen Kalenderwoche, Qualitätsrate, Planerfüllung, offene Tage und Eskalationsstatus automatisch.</t>
  </si>
  <si>
    <t>ID</t>
  </si>
  <si>
    <t>Datum</t>
  </si>
  <si>
    <t>KW</t>
  </si>
  <si>
    <t>Beginn</t>
  </si>
  <si>
    <t>Ende</t>
  </si>
  <si>
    <t>Bereich</t>
  </si>
  <si>
    <t>Status</t>
  </si>
  <si>
    <t>Gemeldet von</t>
  </si>
  <si>
    <t>Verantwortlich</t>
  </si>
  <si>
    <t>Planmenge</t>
  </si>
  <si>
    <t>Istmenge</t>
  </si>
  <si>
    <t>Ausschuss</t>
  </si>
  <si>
    <t>Fälligkeit</t>
  </si>
  <si>
    <t>Tage offen</t>
  </si>
  <si>
    <t>Eskalation</t>
  </si>
  <si>
    <t>Kurzbeschreibung</t>
  </si>
  <si>
    <t>Maßnahme / Lösung</t>
  </si>
  <si>
    <t>Nächster Schritt</t>
  </si>
  <si>
    <t>Abfüllung</t>
  </si>
  <si>
    <t>Erledigt</t>
  </si>
  <si>
    <t>Lea Hoffmann</t>
  </si>
  <si>
    <t>Jonas Weber</t>
  </si>
  <si>
    <t>Nein</t>
  </si>
  <si>
    <t>Schichtstart ohne Abweichung</t>
  </si>
  <si>
    <t>Linie nach Standardcheck freigegeben</t>
  </si>
  <si>
    <t>Keine</t>
  </si>
  <si>
    <t>Verpackung</t>
  </si>
  <si>
    <t>In Arbeit</t>
  </si>
  <si>
    <t>Mira Klein</t>
  </si>
  <si>
    <t>Daniel Schulz</t>
  </si>
  <si>
    <t>Ja</t>
  </si>
  <si>
    <t>Etikettenlauf wiederholt versetzt</t>
  </si>
  <si>
    <t>Sensor gereinigt, Feinjustierung offen</t>
  </si>
  <si>
    <t>Technik prüft Sensorhalterung</t>
  </si>
  <si>
    <t>Qualitätssicherung</t>
  </si>
  <si>
    <t>Aylin Becker</t>
  </si>
  <si>
    <t>Stichprobe Verpackungsgewicht</t>
  </si>
  <si>
    <t>Gewichte innerhalb Toleranz</t>
  </si>
  <si>
    <t>Normale Stichprobe fortsetzen</t>
  </si>
  <si>
    <t>Logistik</t>
  </si>
  <si>
    <t>Tom Krüger</t>
  </si>
  <si>
    <t>Nadine Richter</t>
  </si>
  <si>
    <t>Palettenetiketten knapp</t>
  </si>
  <si>
    <t>Ersatzbestand aus Lagerbereich B geholt</t>
  </si>
  <si>
    <t>Mindestbestand im Einkauf prüfen</t>
  </si>
  <si>
    <t>Technik</t>
  </si>
  <si>
    <t>Omar Stein</t>
  </si>
  <si>
    <t>Förderband läuft unruhig</t>
  </si>
  <si>
    <t>Rollenpaar markiert, Austausch vorbereitet</t>
  </si>
  <si>
    <t>Austausch im Wartungsfenster</t>
  </si>
  <si>
    <t>Lager</t>
  </si>
  <si>
    <t>Clara Neumann</t>
  </si>
  <si>
    <t>Scanner S3 verlor Verbindung</t>
  </si>
  <si>
    <t>Gerät neu gekoppelt</t>
  </si>
  <si>
    <t>Akkuzyklen beobachten</t>
  </si>
  <si>
    <t>Offen</t>
  </si>
  <si>
    <t>Rutschgefahr im Bereich Mischer</t>
  </si>
  <si>
    <t>Bereich abgesperrt und Reinigung beauftragt</t>
  </si>
  <si>
    <t>Ursache der Tropfstelle beheben</t>
  </si>
  <si>
    <t>Chargencode teilweise blass</t>
  </si>
  <si>
    <t>Druckkopf gereinigt, Testdruck ok</t>
  </si>
  <si>
    <t>Nachkontrolle um 16:00 Uhr</t>
  </si>
  <si>
    <t>Etikettiermodul stoppte bei hoher Geschwindigkeit</t>
  </si>
  <si>
    <t>Geschwindigkeit reduziert, Produktion stabil</t>
  </si>
  <si>
    <t>Lager für Ersatzsensor prüfen</t>
  </si>
  <si>
    <t>Staplerroute angepasst</t>
  </si>
  <si>
    <t>Materialfluss ohne Rückstau</t>
  </si>
  <si>
    <t>Neue Route in Kurzbriefing erwähnen</t>
  </si>
  <si>
    <t>Warten auf Teil</t>
  </si>
  <si>
    <t>Türsensor meldet sporadisch offen</t>
  </si>
  <si>
    <t>Sensor geprüft, Ersatzteil bestellt</t>
  </si>
  <si>
    <t>Liefertermin bestätigen</t>
  </si>
  <si>
    <t>Reinigung nach Produktwechsel</t>
  </si>
  <si>
    <t>Freigabe durch QS erfolgt</t>
  </si>
  <si>
    <t>Kartonaufdruck leicht verschoben</t>
  </si>
  <si>
    <t>Stichprobe dokumentiert</t>
  </si>
  <si>
    <t>Druckposition bei nächstem Rüstvorgang prüfen</t>
  </si>
  <si>
    <t>Folienrollenbestand ergänzt</t>
  </si>
  <si>
    <t>Nachschub bereitgestellt</t>
  </si>
  <si>
    <t>Bestandsliste aktualisieren</t>
  </si>
  <si>
    <t>Druckschwankung im Zulauf</t>
  </si>
  <si>
    <t>Ventil manuell stabilisiert</t>
  </si>
  <si>
    <t>Automatikregelung überprüfen</t>
  </si>
  <si>
    <t>Sicherheitsunterweisung durchgeführt</t>
  </si>
  <si>
    <t>Teilnahme im Teammeeting bestätigt</t>
  </si>
  <si>
    <t>Neue Mitarbeitende nachschulen</t>
  </si>
  <si>
    <t>Antrieb macht Schleifgeräusch</t>
  </si>
  <si>
    <t>Abdeckung geprüft, Lager verdächtig</t>
  </si>
  <si>
    <t>Lagerzustand im Stillstand prüfen</t>
  </si>
  <si>
    <t>Inventurdifferenz bei Kartonsorte K24</t>
  </si>
  <si>
    <t>Zählung in Zone 3 wiederholen</t>
  </si>
  <si>
    <t>Morgenschicht prüft Sperrbestand</t>
  </si>
  <si>
    <t>Schichtübergabe und offene Punkte</t>
  </si>
  <si>
    <t>Übergabe für Datum</t>
  </si>
  <si>
    <t>Automatische Zusammenfassung aus dem Schichtbuch</t>
  </si>
  <si>
    <t>Offene Übergabepunkte</t>
  </si>
  <si>
    <t>Kritisch offen</t>
  </si>
  <si>
    <t>Stillstand aktueller Tag</t>
  </si>
  <si>
    <t>Hinweis: Die Liste oben wird in Excel 365 automatisch aus allen offenen, übergaberelevanten Schichtbucheinträgen gefüllt.</t>
  </si>
  <si>
    <t>Checkliste für die Schichtübergabe</t>
  </si>
  <si>
    <t>Prüfpunkt</t>
  </si>
  <si>
    <t>Initialen</t>
  </si>
  <si>
    <t>Kommentar</t>
  </si>
  <si>
    <t>Produktion</t>
  </si>
  <si>
    <t>Mengenabweichungen erklärt und nächste Schicht informiert</t>
  </si>
  <si>
    <t>JW</t>
  </si>
  <si>
    <t>Etikettierer bleibt priorisiert.</t>
  </si>
  <si>
    <t>Offene Qualitätsmeldungen mit Chargenbezug übergeben</t>
  </si>
  <si>
    <t>Nachkontrolle Druckbild 16:00 Uhr.</t>
  </si>
  <si>
    <t>Sicherheitsrisiken abgesperrt oder freigegeben</t>
  </si>
  <si>
    <t>LH</t>
  </si>
  <si>
    <t>Bereich Mischer bleibt gesperrt.</t>
  </si>
  <si>
    <t>Wartungsfenster und Ersatzteile abgestimmt</t>
  </si>
  <si>
    <t>DS</t>
  </si>
  <si>
    <t>Sensorlieferung prüfen.</t>
  </si>
  <si>
    <t>Material- und Sperrbestände bestätigt</t>
  </si>
  <si>
    <t>TR</t>
  </si>
  <si>
    <t>Zone 3 erneut zählen.</t>
  </si>
  <si>
    <t>Besetzung, Fehlzeiten und Sonderaufgaben geklärt</t>
  </si>
  <si>
    <t>CN</t>
  </si>
  <si>
    <t>Keine Abweichung.</t>
  </si>
  <si>
    <t>Dokumentation</t>
  </si>
  <si>
    <t>Alle relevanten Einträge im Schichtbuch aktualisiert</t>
  </si>
  <si>
    <t>Offene Punkte nachtragen.</t>
  </si>
  <si>
    <t>Schichten</t>
  </si>
  <si>
    <t>Bereiche</t>
  </si>
  <si>
    <t>Anlagen</t>
  </si>
  <si>
    <t>Kategorien</t>
  </si>
  <si>
    <t>Prioritäten</t>
  </si>
  <si>
    <t>Ja/Nein</t>
  </si>
  <si>
    <t>Personen</t>
  </si>
  <si>
    <t>Checkstatus</t>
  </si>
  <si>
    <t>Nicht relevant</t>
  </si>
  <si>
    <t>Verschoben</t>
  </si>
  <si>
    <t>Hinweis: Diese Listen steuern die Dropdown-Felder im Schichtbuch und können an den Betrieb angepasst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</si>
</sst>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hh:mm"/>
    <numFmt numFmtId="166" formatCode="0.0%"/>
  </numFmts>
  <fonts count="11" x14ac:knownFonts="1">
    <font>
      <sz val="11"/>
      <name val="Carlito"/>
    </font>
    <font>
      <b/>
      <sz val="11"/>
      <color rgb="FFFFFFFF"/>
      <name val="Carlito"/>
    </font>
    <font>
      <i/>
      <sz val="11"/>
      <color rgb="FF3F3F3F"/>
      <name val="Carlito"/>
    </font>
    <font>
      <b/>
      <sz val="16"/>
      <color rgb="FFFFFFFF"/>
      <name val="Carlito"/>
    </font>
    <font>
      <sz val="11"/>
      <color rgb="FF3F3F3F"/>
      <name val="Carlito"/>
    </font>
    <font>
      <sz val="10"/>
      <name val="Carlito"/>
    </font>
    <font>
      <b/>
      <sz val="11"/>
      <name val="Carlito"/>
    </font>
    <font>
      <b/>
      <sz val="16"/>
      <color rgb="FF1F1F1F"/>
      <name val="Carlito"/>
    </font>
    <font>
      <sz val="11"/>
      <color rgb="FFFFFFFF"/>
      <name val="Carlito"/>
    </font>
    <font>
      <sz val="11"/>
      <name val="Carlito"/>
    </font>
    <font>
      <b/>
      <sz val="25"/>
      <color rgb="FFFFFFFF"/>
      <name val="Carlito"/>
      <family val="2"/>
    </font>
  </fonts>
  <fills count="8">
    <fill>
      <patternFill patternType="none"/>
    </fill>
    <fill>
      <patternFill patternType="gray125"/>
    </fill>
    <fill>
      <patternFill patternType="solid">
        <fgColor rgb="FF1F4E5F"/>
      </patternFill>
    </fill>
    <fill>
      <patternFill patternType="solid">
        <fgColor rgb="FFFFFFFF"/>
      </patternFill>
    </fill>
    <fill>
      <patternFill patternType="solid">
        <fgColor rgb="FFE8F3F5"/>
      </patternFill>
    </fill>
    <fill>
      <patternFill patternType="solid">
        <fgColor rgb="FF2E7D8A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0" fontId="3" fillId="2" borderId="0" xfId="1" applyFont="1" applyFill="1" applyAlignment="1">
      <alignment horizontal="left" vertical="center"/>
    </xf>
    <xf numFmtId="0" fontId="5" fillId="0" borderId="0" xfId="1" applyFont="1" applyAlignment="1">
      <alignment vertical="top" wrapText="1"/>
    </xf>
    <xf numFmtId="165" fontId="5" fillId="0" borderId="0" xfId="1" applyNumberFormat="1" applyFont="1" applyAlignment="1">
      <alignment vertical="top" wrapText="1"/>
    </xf>
    <xf numFmtId="3" fontId="5" fillId="0" borderId="0" xfId="1" applyNumberFormat="1" applyFont="1" applyAlignment="1">
      <alignment vertical="top" wrapText="1"/>
    </xf>
    <xf numFmtId="166" fontId="5" fillId="0" borderId="0" xfId="1" applyNumberFormat="1" applyFont="1" applyAlignment="1">
      <alignment vertical="top" wrapText="1"/>
    </xf>
    <xf numFmtId="1" fontId="5" fillId="0" borderId="0" xfId="1" applyNumberFormat="1" applyFont="1" applyAlignment="1">
      <alignment vertical="top" wrapText="1"/>
    </xf>
    <xf numFmtId="0" fontId="0" fillId="0" borderId="0" xfId="1" applyFont="1" applyAlignment="1">
      <alignment vertical="top" wrapText="1"/>
    </xf>
    <xf numFmtId="0" fontId="1" fillId="2" borderId="8" xfId="1" applyFont="1" applyFill="1" applyBorder="1" applyAlignment="1">
      <alignment horizontal="center" vertical="top" wrapText="1"/>
    </xf>
    <xf numFmtId="0" fontId="1" fillId="2" borderId="9" xfId="1" applyFont="1" applyFill="1" applyBorder="1" applyAlignment="1">
      <alignment horizontal="center" vertical="top" wrapText="1"/>
    </xf>
    <xf numFmtId="0" fontId="1" fillId="2" borderId="10" xfId="1" applyFont="1" applyFill="1" applyBorder="1" applyAlignment="1">
      <alignment horizontal="center" vertical="top" wrapText="1"/>
    </xf>
    <xf numFmtId="0" fontId="0" fillId="0" borderId="11" xfId="1" applyFont="1" applyBorder="1" applyAlignment="1">
      <alignment vertical="top" wrapText="1"/>
    </xf>
    <xf numFmtId="0" fontId="0" fillId="0" borderId="1" xfId="1" applyFont="1" applyBorder="1" applyAlignment="1">
      <alignment vertical="top" wrapText="1"/>
    </xf>
    <xf numFmtId="0" fontId="0" fillId="0" borderId="12" xfId="1" applyFont="1" applyBorder="1" applyAlignment="1">
      <alignment vertical="top" wrapText="1"/>
    </xf>
    <xf numFmtId="0" fontId="0" fillId="0" borderId="13" xfId="1" applyFont="1" applyBorder="1" applyAlignment="1">
      <alignment vertical="top" wrapText="1"/>
    </xf>
    <xf numFmtId="0" fontId="0" fillId="0" borderId="14" xfId="1" applyFont="1" applyBorder="1" applyAlignment="1">
      <alignment vertical="top" wrapText="1"/>
    </xf>
    <xf numFmtId="0" fontId="0" fillId="0" borderId="15" xfId="1" applyFont="1" applyBorder="1" applyAlignment="1">
      <alignment vertical="top" wrapText="1"/>
    </xf>
    <xf numFmtId="0" fontId="0" fillId="0" borderId="0" xfId="1" applyFont="1" applyAlignment="1">
      <alignment vertical="top"/>
    </xf>
    <xf numFmtId="164" fontId="6" fillId="3" borderId="0" xfId="1" applyNumberFormat="1" applyFont="1" applyFill="1" applyAlignment="1">
      <alignment vertical="top"/>
    </xf>
    <xf numFmtId="0" fontId="1" fillId="5" borderId="8" xfId="1" applyFont="1" applyFill="1" applyBorder="1" applyAlignment="1">
      <alignment horizontal="center" vertical="top"/>
    </xf>
    <xf numFmtId="0" fontId="1" fillId="5" borderId="9" xfId="1" applyFont="1" applyFill="1" applyBorder="1" applyAlignment="1">
      <alignment horizontal="center" vertical="top"/>
    </xf>
    <xf numFmtId="0" fontId="1" fillId="5" borderId="10" xfId="1" applyFont="1" applyFill="1" applyBorder="1" applyAlignment="1">
      <alignment horizontal="center" vertical="top"/>
    </xf>
    <xf numFmtId="0" fontId="0" fillId="0" borderId="11" xfId="1" applyFont="1" applyBorder="1" applyAlignment="1">
      <alignment vertical="top"/>
    </xf>
    <xf numFmtId="3" fontId="0" fillId="0" borderId="1" xfId="1" applyNumberFormat="1" applyFont="1" applyBorder="1" applyAlignment="1">
      <alignment vertical="top"/>
    </xf>
    <xf numFmtId="3" fontId="0" fillId="0" borderId="12" xfId="1" applyNumberFormat="1" applyFont="1" applyBorder="1" applyAlignment="1">
      <alignment vertical="top"/>
    </xf>
    <xf numFmtId="0" fontId="0" fillId="0" borderId="1" xfId="1" applyFont="1" applyBorder="1" applyAlignment="1">
      <alignment vertical="top"/>
    </xf>
    <xf numFmtId="166" fontId="0" fillId="0" borderId="1" xfId="1" applyNumberFormat="1" applyFont="1" applyBorder="1" applyAlignment="1">
      <alignment vertical="top"/>
    </xf>
    <xf numFmtId="166" fontId="0" fillId="0" borderId="12" xfId="1" applyNumberFormat="1" applyFont="1" applyBorder="1" applyAlignment="1">
      <alignment vertical="top"/>
    </xf>
    <xf numFmtId="0" fontId="0" fillId="0" borderId="13" xfId="1" applyFont="1" applyBorder="1" applyAlignment="1">
      <alignment vertical="top"/>
    </xf>
    <xf numFmtId="0" fontId="0" fillId="0" borderId="14" xfId="1" applyFont="1" applyBorder="1" applyAlignment="1">
      <alignment vertical="top"/>
    </xf>
    <xf numFmtId="166" fontId="0" fillId="0" borderId="14" xfId="1" applyNumberFormat="1" applyFont="1" applyBorder="1" applyAlignment="1">
      <alignment vertical="top"/>
    </xf>
    <xf numFmtId="166" fontId="0" fillId="0" borderId="15" xfId="1" applyNumberFormat="1" applyFont="1" applyBorder="1" applyAlignment="1">
      <alignment vertical="top"/>
    </xf>
    <xf numFmtId="3" fontId="0" fillId="0" borderId="14" xfId="1" applyNumberFormat="1" applyFont="1" applyBorder="1" applyAlignment="1">
      <alignment vertical="top"/>
    </xf>
    <xf numFmtId="3" fontId="0" fillId="0" borderId="15" xfId="1" applyNumberFormat="1" applyFont="1" applyBorder="1" applyAlignment="1">
      <alignment vertical="top"/>
    </xf>
    <xf numFmtId="3" fontId="1" fillId="5" borderId="9" xfId="1" applyNumberFormat="1" applyFont="1" applyFill="1" applyBorder="1" applyAlignment="1">
      <alignment horizontal="center" vertical="top"/>
    </xf>
    <xf numFmtId="3" fontId="1" fillId="5" borderId="10" xfId="1" applyNumberFormat="1" applyFont="1" applyFill="1" applyBorder="1" applyAlignment="1">
      <alignment horizontal="center" vertical="top"/>
    </xf>
    <xf numFmtId="0" fontId="1" fillId="5" borderId="0" xfId="1" applyFont="1" applyFill="1" applyAlignment="1">
      <alignment horizontal="center" vertical="top" wrapText="1"/>
    </xf>
    <xf numFmtId="0" fontId="6" fillId="4" borderId="0" xfId="1" applyFont="1" applyFill="1" applyAlignment="1">
      <alignment vertical="top"/>
    </xf>
    <xf numFmtId="164" fontId="6" fillId="4" borderId="0" xfId="1" applyNumberFormat="1" applyFont="1" applyFill="1" applyAlignment="1">
      <alignment vertical="top"/>
    </xf>
    <xf numFmtId="0" fontId="6" fillId="3" borderId="17" xfId="1" applyFont="1" applyFill="1" applyBorder="1" applyAlignment="1">
      <alignment horizontal="center" vertical="top"/>
    </xf>
    <xf numFmtId="0" fontId="6" fillId="3" borderId="18" xfId="1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/>
    </xf>
    <xf numFmtId="0" fontId="0" fillId="3" borderId="1" xfId="1" applyFont="1" applyFill="1" applyBorder="1" applyAlignment="1">
      <alignment vertical="top"/>
    </xf>
    <xf numFmtId="0" fontId="8" fillId="3" borderId="0" xfId="1" applyFont="1" applyFill="1" applyAlignment="1">
      <alignment vertical="top"/>
    </xf>
    <xf numFmtId="14" fontId="5" fillId="0" borderId="0" xfId="1" applyNumberFormat="1" applyFont="1" applyAlignment="1">
      <alignment vertical="top" wrapText="1"/>
    </xf>
    <xf numFmtId="14" fontId="0" fillId="0" borderId="0" xfId="1" applyNumberFormat="1" applyFont="1" applyAlignment="1">
      <alignment vertical="top" wrapText="1"/>
    </xf>
    <xf numFmtId="0" fontId="10" fillId="2" borderId="0" xfId="1" applyFont="1" applyFill="1" applyAlignment="1">
      <alignment horizontal="center" vertical="center"/>
    </xf>
    <xf numFmtId="0" fontId="2" fillId="4" borderId="0" xfId="1" applyFont="1" applyFill="1" applyAlignment="1">
      <alignment vertical="top" wrapText="1"/>
    </xf>
    <xf numFmtId="0" fontId="0" fillId="0" borderId="0" xfId="1" applyFont="1" applyAlignment="1">
      <alignment vertical="top"/>
    </xf>
    <xf numFmtId="0" fontId="6" fillId="3" borderId="0" xfId="1" applyFont="1" applyFill="1" applyAlignment="1">
      <alignment vertical="top"/>
    </xf>
    <xf numFmtId="0" fontId="1" fillId="2" borderId="2" xfId="1" applyFont="1" applyFill="1" applyBorder="1" applyAlignment="1">
      <alignment horizontal="center" vertical="top"/>
    </xf>
    <xf numFmtId="0" fontId="0" fillId="0" borderId="3" xfId="1" applyFont="1" applyBorder="1" applyAlignment="1">
      <alignment vertical="top"/>
    </xf>
    <xf numFmtId="0" fontId="0" fillId="0" borderId="4" xfId="1" applyFont="1" applyBorder="1" applyAlignment="1">
      <alignment vertical="top"/>
    </xf>
    <xf numFmtId="0" fontId="0" fillId="0" borderId="5" xfId="1" applyFont="1" applyBorder="1" applyAlignment="1">
      <alignment vertical="top"/>
    </xf>
    <xf numFmtId="0" fontId="3" fillId="2" borderId="0" xfId="1" applyFont="1" applyFill="1" applyAlignment="1">
      <alignment horizontal="left" vertical="top"/>
    </xf>
    <xf numFmtId="0" fontId="4" fillId="4" borderId="0" xfId="1" applyFont="1" applyFill="1" applyAlignment="1">
      <alignment vertical="top" wrapText="1"/>
    </xf>
    <xf numFmtId="0" fontId="1" fillId="5" borderId="0" xfId="1" applyFont="1" applyFill="1" applyAlignment="1">
      <alignment vertical="top"/>
    </xf>
    <xf numFmtId="0" fontId="6" fillId="4" borderId="0" xfId="1" applyFont="1" applyFill="1" applyAlignment="1">
      <alignment vertical="top"/>
    </xf>
    <xf numFmtId="0" fontId="6" fillId="3" borderId="16" xfId="1" applyFont="1" applyFill="1" applyBorder="1" applyAlignment="1">
      <alignment horizontal="center" vertical="top"/>
    </xf>
    <xf numFmtId="0" fontId="6" fillId="3" borderId="17" xfId="1" applyFont="1" applyFill="1" applyBorder="1" applyAlignment="1">
      <alignment horizontal="center" vertical="top"/>
    </xf>
    <xf numFmtId="0" fontId="7" fillId="6" borderId="6" xfId="1" applyFont="1" applyFill="1" applyBorder="1" applyAlignment="1">
      <alignment horizontal="center" vertical="top"/>
    </xf>
    <xf numFmtId="0" fontId="0" fillId="6" borderId="7" xfId="1" applyFont="1" applyFill="1" applyBorder="1" applyAlignment="1">
      <alignment vertical="top"/>
    </xf>
    <xf numFmtId="0" fontId="7" fillId="6" borderId="6" xfId="1" applyFont="1" applyFill="1" applyBorder="1" applyAlignment="1">
      <alignment horizontal="center" vertical="center"/>
    </xf>
    <xf numFmtId="0" fontId="7" fillId="6" borderId="7" xfId="1" applyFont="1" applyFill="1" applyBorder="1" applyAlignment="1">
      <alignment horizontal="center" vertical="center"/>
    </xf>
    <xf numFmtId="166" fontId="7" fillId="6" borderId="6" xfId="1" applyNumberFormat="1" applyFont="1" applyFill="1" applyBorder="1" applyAlignment="1">
      <alignment horizontal="center" vertical="center"/>
    </xf>
    <xf numFmtId="166" fontId="7" fillId="6" borderId="7" xfId="1" applyNumberFormat="1" applyFont="1" applyFill="1" applyBorder="1" applyAlignment="1">
      <alignment horizontal="center" vertical="center"/>
    </xf>
    <xf numFmtId="0" fontId="0" fillId="7" borderId="0" xfId="1" applyFont="1" applyFill="1" applyAlignment="1">
      <alignment vertical="top"/>
    </xf>
    <xf numFmtId="0" fontId="0" fillId="7" borderId="0" xfId="0" applyFill="1"/>
    <xf numFmtId="0" fontId="8" fillId="7" borderId="0" xfId="1" applyFont="1" applyFill="1" applyAlignment="1">
      <alignment vertical="top"/>
    </xf>
    <xf numFmtId="3" fontId="0" fillId="7" borderId="0" xfId="1" applyNumberFormat="1" applyFont="1" applyFill="1" applyAlignment="1">
      <alignment vertical="top"/>
    </xf>
    <xf numFmtId="0" fontId="1" fillId="2" borderId="4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/>
    </xf>
  </cellXfs>
  <cellStyles count="2">
    <cellStyle name="Normal" xfId="1" xr:uid="{00000000-0005-0000-0000-000000000000}"/>
    <cellStyle name="Standard" xfId="0" builtinId="0"/>
  </cellStyles>
  <dxfs count="15">
    <dxf>
      <font>
        <color rgb="FF7F6000"/>
      </font>
      <fill>
        <patternFill patternType="solid">
          <bgColor rgb="FFFFF2CC"/>
        </patternFill>
      </fill>
    </dxf>
    <dxf>
      <font>
        <b/>
        <color rgb="FF9C0006"/>
      </font>
      <fill>
        <patternFill patternType="solid">
          <bgColor rgb="FFF4CCCC"/>
        </patternFill>
      </fill>
    </dxf>
    <dxf>
      <font>
        <color rgb="FF38761D"/>
      </font>
      <fill>
        <patternFill patternType="solid">
          <bgColor rgb="FFD9EAD3"/>
        </patternFill>
      </fill>
    </dxf>
    <dxf>
      <font>
        <b/>
        <color rgb="FF9C0006"/>
      </font>
      <fill>
        <patternFill patternType="solid">
          <bgColor rgb="FFF4CCCC"/>
        </patternFill>
      </fill>
    </dxf>
    <dxf>
      <font>
        <b/>
        <color rgb="FFFFFFFF"/>
      </font>
      <fill>
        <patternFill patternType="solid">
          <bgColor rgb="FFC00000"/>
        </patternFill>
      </fill>
    </dxf>
    <dxf>
      <font>
        <color rgb="FF38761D"/>
      </font>
      <fill>
        <patternFill patternType="solid">
          <bgColor rgb="FFD9EAD3"/>
        </patternFill>
      </fill>
    </dxf>
    <dxf>
      <font>
        <color rgb="FF7F6000"/>
      </font>
      <fill>
        <patternFill patternType="solid">
          <bgColor rgb="FFFFF2CC"/>
        </patternFill>
      </fill>
    </dxf>
    <dxf>
      <font>
        <color rgb="FF9C0006"/>
      </font>
      <fill>
        <patternFill patternType="solid">
          <bgColor rgb="FFF4CCCC"/>
        </patternFill>
      </fill>
    </dxf>
    <dxf>
      <font>
        <color rgb="FF38761D"/>
      </font>
      <fill>
        <patternFill patternType="solid">
          <bgColor rgb="FFD9EAD3"/>
        </patternFill>
      </fill>
    </dxf>
    <dxf>
      <font>
        <color rgb="FF7F6000"/>
      </font>
      <fill>
        <patternFill patternType="solid">
          <bgColor rgb="FFFFF2CC"/>
        </patternFill>
      </fill>
    </dxf>
    <dxf>
      <font>
        <color rgb="FF9C0006"/>
      </font>
      <fill>
        <patternFill patternType="solid">
          <bgColor rgb="FFF4CCCC"/>
        </patternFill>
      </fill>
    </dxf>
    <dxf>
      <font>
        <color rgb="FF9C0006"/>
      </font>
      <fill>
        <patternFill patternType="solid">
          <bgColor rgb="FFFCE4D6"/>
        </patternFill>
      </fill>
    </dxf>
    <dxf>
      <font>
        <color rgb="FF38761D"/>
      </font>
      <fill>
        <patternFill patternType="solid">
          <bgColor rgb="FFD9EAD3"/>
        </patternFill>
      </fill>
    </dxf>
    <dxf>
      <font>
        <b/>
        <color rgb="FF7F3F00"/>
      </font>
      <fill>
        <patternFill patternType="solid">
          <bgColor rgb="FFF4B183"/>
        </patternFill>
      </fill>
    </dxf>
    <dxf>
      <font>
        <b/>
        <color rgb="FFFFFFFF"/>
      </font>
      <fill>
        <patternFill patternType="solid">
          <bgColor rgb="FFC0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Einträge nach Kategorie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Einträge</c:v>
          </c:tx>
          <c:invertIfNegative val="1"/>
          <c:cat>
            <c:strRef>
              <c:f>Übersicht!$A$15:$A$23</c:f>
              <c:strCache>
                <c:ptCount val="9"/>
                <c:pt idx="0">
                  <c:v>Störung</c:v>
                </c:pt>
                <c:pt idx="1">
                  <c:v>Qualität</c:v>
                </c:pt>
                <c:pt idx="2">
                  <c:v>Sicherheit</c:v>
                </c:pt>
                <c:pt idx="3">
                  <c:v>Wartung</c:v>
                </c:pt>
                <c:pt idx="4">
                  <c:v>Material</c:v>
                </c:pt>
                <c:pt idx="5">
                  <c:v>Personal</c:v>
                </c:pt>
                <c:pt idx="6">
                  <c:v>Prozessinfo</c:v>
                </c:pt>
                <c:pt idx="7">
                  <c:v>Übergabe</c:v>
                </c:pt>
                <c:pt idx="8">
                  <c:v>Reinigung</c:v>
                </c:pt>
              </c:strCache>
            </c:strRef>
          </c:cat>
          <c:val>
            <c:numRef>
              <c:f>Übersicht!$B$15:$B$23</c:f>
              <c:numCache>
                <c:formatCode>#,##0</c:formatCode>
                <c:ptCount val="9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8-4BCB-8453-93668BE6A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zero"/>
    <c:showDLblsOverMax val="1"/>
  </c:chart>
  <c:spPr>
    <a:solidFill>
      <a:srgbClr val="FFFFCC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Stillstand nach Anlage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Stillstand min</c:v>
          </c:tx>
          <c:invertIfNegative val="1"/>
          <c:cat>
            <c:strRef>
              <c:f>Übersicht!$A$27:$A$35</c:f>
              <c:strCache>
                <c:ptCount val="9"/>
                <c:pt idx="0">
                  <c:v>Abfülllinie A1</c:v>
                </c:pt>
                <c:pt idx="1">
                  <c:v>Etikettierer E2</c:v>
                </c:pt>
                <c:pt idx="2">
                  <c:v>Förderband F4</c:v>
                </c:pt>
                <c:pt idx="3">
                  <c:v>Palettierer P1</c:v>
                </c:pt>
                <c:pt idx="4">
                  <c:v>Kühlraum K3</c:v>
                </c:pt>
                <c:pt idx="5">
                  <c:v>Drucker D2</c:v>
                </c:pt>
                <c:pt idx="6">
                  <c:v>Waage W1</c:v>
                </c:pt>
                <c:pt idx="7">
                  <c:v>Scanner S3</c:v>
                </c:pt>
                <c:pt idx="8">
                  <c:v>Mischer M5</c:v>
                </c:pt>
              </c:strCache>
            </c:strRef>
          </c:cat>
          <c:val>
            <c:numRef>
              <c:f>Übersicht!$B$27:$B$35</c:f>
              <c:numCache>
                <c:formatCode>#,##0</c:formatCode>
                <c:ptCount val="9"/>
                <c:pt idx="0">
                  <c:v>55</c:v>
                </c:pt>
                <c:pt idx="1">
                  <c:v>138</c:v>
                </c:pt>
                <c:pt idx="2">
                  <c:v>24</c:v>
                </c:pt>
                <c:pt idx="3">
                  <c:v>12</c:v>
                </c:pt>
                <c:pt idx="4">
                  <c:v>18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8-45AB-A12E-EED254C31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rgbClr val="FFFFCC"/>
        </a:solidFill>
      </c:spPr>
    </c:plotArea>
    <c:plotVisOnly val="1"/>
    <c:dispBlanksAs val="zero"/>
    <c:showDLblsOverMax val="1"/>
  </c:chart>
  <c:spPr>
    <a:solidFill>
      <a:schemeClr val="bg1">
        <a:lumMod val="95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4</xdr:row>
      <xdr:rowOff>0</xdr:rowOff>
    </xdr:from>
    <xdr:to>
      <xdr:col>14</xdr:col>
      <xdr:colOff>314325</xdr:colOff>
      <xdr:row>19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85725</xdr:colOff>
      <xdr:row>20</xdr:row>
      <xdr:rowOff>0</xdr:rowOff>
    </xdr:from>
    <xdr:to>
      <xdr:col>14</xdr:col>
      <xdr:colOff>314325</xdr:colOff>
      <xdr:row>37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Schichtbuch" displayName="TblSchichtbuch" ref="A10:Z110">
  <tableColumns count="26">
    <tableColumn id="1" xr3:uid="{00000000-0010-0000-0000-000001000000}" name="ID"/>
    <tableColumn id="2" xr3:uid="{00000000-0010-0000-0000-000002000000}" name="Datum"/>
    <tableColumn id="3" xr3:uid="{00000000-0010-0000-0000-000003000000}" name="KW"/>
    <tableColumn id="4" xr3:uid="{00000000-0010-0000-0000-000004000000}" name="Schicht"/>
    <tableColumn id="5" xr3:uid="{00000000-0010-0000-0000-000005000000}" name="Beginn"/>
    <tableColumn id="6" xr3:uid="{00000000-0010-0000-0000-000006000000}" name="Ende"/>
    <tableColumn id="7" xr3:uid="{00000000-0010-0000-0000-000007000000}" name="Bereich"/>
    <tableColumn id="8" xr3:uid="{00000000-0010-0000-0000-000008000000}" name="Anlage"/>
    <tableColumn id="9" xr3:uid="{00000000-0010-0000-0000-000009000000}" name="Kategorie"/>
    <tableColumn id="10" xr3:uid="{00000000-0010-0000-0000-00000A000000}" name="Priorität"/>
    <tableColumn id="11" xr3:uid="{00000000-0010-0000-0000-00000B000000}" name="Status"/>
    <tableColumn id="12" xr3:uid="{00000000-0010-0000-0000-00000C000000}" name="Gemeldet von"/>
    <tableColumn id="13" xr3:uid="{00000000-0010-0000-0000-00000D000000}" name="Verantwortlich"/>
    <tableColumn id="14" xr3:uid="{00000000-0010-0000-0000-00000E000000}" name="Planmenge"/>
    <tableColumn id="15" xr3:uid="{00000000-0010-0000-0000-00000F000000}" name="Istmenge"/>
    <tableColumn id="16" xr3:uid="{00000000-0010-0000-0000-000010000000}" name="Ausschuss"/>
    <tableColumn id="17" xr3:uid="{00000000-0010-0000-0000-000011000000}" name="Stillstand min"/>
    <tableColumn id="18" xr3:uid="{00000000-0010-0000-0000-000012000000}" name="Qualitätsrate"/>
    <tableColumn id="19" xr3:uid="{00000000-0010-0000-0000-000013000000}" name="Planerfüllung"/>
    <tableColumn id="20" xr3:uid="{00000000-0010-0000-0000-000014000000}" name="Übergaberelevant"/>
    <tableColumn id="21" xr3:uid="{00000000-0010-0000-0000-000015000000}" name="Fälligkeit"/>
    <tableColumn id="22" xr3:uid="{00000000-0010-0000-0000-000016000000}" name="Tage offen"/>
    <tableColumn id="23" xr3:uid="{00000000-0010-0000-0000-000017000000}" name="Eskalation"/>
    <tableColumn id="24" xr3:uid="{00000000-0010-0000-0000-000018000000}" name="Kurzbeschreibung"/>
    <tableColumn id="25" xr3:uid="{00000000-0010-0000-0000-000019000000}" name="Maßnahme / Lösung"/>
    <tableColumn id="26" xr3:uid="{00000000-0010-0000-0000-00001A000000}" name="Nächster Schrit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9"/>
  <sheetViews>
    <sheetView tabSelected="1" zoomScaleNormal="100" workbookViewId="0">
      <selection activeCell="Q12" sqref="Q12"/>
    </sheetView>
  </sheetViews>
  <sheetFormatPr baseColWidth="10" defaultColWidth="9" defaultRowHeight="15" x14ac:dyDescent="0.25"/>
  <cols>
    <col min="1" max="1" width="18" customWidth="1"/>
    <col min="2" max="3" width="15" customWidth="1"/>
    <col min="4" max="4" width="14" customWidth="1"/>
    <col min="5" max="8" width="16" customWidth="1"/>
    <col min="9" max="11" width="15" customWidth="1"/>
    <col min="12" max="13" width="3" customWidth="1"/>
    <col min="15" max="21" width="9" style="67"/>
  </cols>
  <sheetData>
    <row r="1" spans="1:32" ht="38.1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7"/>
      <c r="AB1" s="67"/>
      <c r="AC1" s="67"/>
      <c r="AD1" s="67"/>
      <c r="AE1" s="67"/>
      <c r="AF1" s="67"/>
    </row>
    <row r="2" spans="1:32" s="67" customForma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1:32" ht="27.95" customHeight="1" x14ac:dyDescent="0.25">
      <c r="A3" s="47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7"/>
      <c r="AB3" s="67"/>
      <c r="AC3" s="67"/>
      <c r="AD3" s="67"/>
      <c r="AE3" s="67"/>
      <c r="AF3" s="67"/>
    </row>
    <row r="4" spans="1:32" s="67" customFormat="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1:32" x14ac:dyDescent="0.25">
      <c r="A5" s="49" t="s">
        <v>2</v>
      </c>
      <c r="B5" s="49"/>
      <c r="C5" s="18" t="s">
        <v>3</v>
      </c>
      <c r="D5" s="18" t="s">
        <v>4</v>
      </c>
      <c r="E5" s="18" t="s">
        <v>5</v>
      </c>
      <c r="F5" s="66"/>
      <c r="G5" s="66"/>
      <c r="H5" s="66"/>
      <c r="I5" s="66"/>
      <c r="J5" s="66"/>
      <c r="K5" s="66"/>
      <c r="L5" s="68">
        <f>DATE(VALUE(RIGHT(C5,4)),VALUE(MID(C5,4,2)),VALUE(LEFT(C5,2)))</f>
        <v>46148</v>
      </c>
      <c r="M5" s="68">
        <f>DATE(VALUE(RIGHT(E5,4)),VALUE(MID(E5,4,2)),VALUE(LEFT(E5,2)))</f>
        <v>46154</v>
      </c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7"/>
      <c r="AB5" s="67"/>
      <c r="AC5" s="67"/>
      <c r="AD5" s="67"/>
      <c r="AE5" s="67"/>
      <c r="AF5" s="67"/>
    </row>
    <row r="6" spans="1:32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7"/>
      <c r="AB6" s="67"/>
      <c r="AC6" s="67"/>
      <c r="AD6" s="67"/>
      <c r="AE6" s="67"/>
      <c r="AF6" s="67"/>
    </row>
    <row r="7" spans="1:32" x14ac:dyDescent="0.25">
      <c r="A7" s="50" t="s">
        <v>6</v>
      </c>
      <c r="B7" s="51"/>
      <c r="C7" s="66"/>
      <c r="D7" s="50" t="s">
        <v>7</v>
      </c>
      <c r="E7" s="51"/>
      <c r="F7" s="17"/>
      <c r="G7" s="50" t="s">
        <v>8</v>
      </c>
      <c r="H7" s="51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7"/>
      <c r="AB7" s="67"/>
      <c r="AC7" s="67"/>
      <c r="AD7" s="67"/>
      <c r="AE7" s="67"/>
      <c r="AF7" s="67"/>
    </row>
    <row r="8" spans="1:32" x14ac:dyDescent="0.25">
      <c r="A8" s="52"/>
      <c r="B8" s="53"/>
      <c r="C8" s="66"/>
      <c r="D8" s="52"/>
      <c r="E8" s="53"/>
      <c r="F8" s="66"/>
      <c r="G8" s="52"/>
      <c r="H8" s="53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7"/>
      <c r="AB8" s="67"/>
      <c r="AC8" s="67"/>
      <c r="AD8" s="67"/>
      <c r="AE8" s="67"/>
      <c r="AF8" s="67"/>
    </row>
    <row r="9" spans="1:32" ht="21" x14ac:dyDescent="0.25">
      <c r="A9" s="60">
        <f>COUNTIFS(Schichtbuch!$B$11:$B$110,"&gt;="&amp;$L$5,Schichtbuch!$B$11:$B$110,"&lt;="&amp;$M$5)</f>
        <v>18</v>
      </c>
      <c r="B9" s="61"/>
      <c r="C9" s="66"/>
      <c r="D9" s="60">
        <f>COUNTIFS(Schichtbuch!$B$11:$B$110,"&gt;="&amp;$L$5,Schichtbuch!$B$11:$B$110,"&lt;="&amp;$M$5,Schichtbuch!$K$11:$K$110,"&lt;&gt;Erledigt",Schichtbuch!$B$11:$B$110,"&lt;&gt;")</f>
        <v>10</v>
      </c>
      <c r="E9" s="61"/>
      <c r="F9" s="66"/>
      <c r="G9" s="60">
        <f>COUNTIFS(Schichtbuch!$B$11:$B$110,"&gt;="&amp;$L$5,Schichtbuch!$B$11:$B$110,"&lt;="&amp;$M$5,Schichtbuch!$J$11:$J$110,"Kritisch")</f>
        <v>2</v>
      </c>
      <c r="H9" s="61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7"/>
      <c r="AB9" s="67"/>
      <c r="AC9" s="67"/>
      <c r="AD9" s="67"/>
      <c r="AE9" s="67"/>
      <c r="AF9" s="67"/>
    </row>
    <row r="10" spans="1:32" ht="30" customHeight="1" x14ac:dyDescent="0.25">
      <c r="A10" s="70" t="s">
        <v>9</v>
      </c>
      <c r="B10" s="70"/>
      <c r="C10" s="66"/>
      <c r="D10" s="71" t="s">
        <v>10</v>
      </c>
      <c r="E10" s="71"/>
      <c r="F10" s="66"/>
      <c r="G10" s="70" t="s">
        <v>11</v>
      </c>
      <c r="H10" s="70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7"/>
      <c r="AB10" s="67"/>
      <c r="AC10" s="67"/>
      <c r="AD10" s="67"/>
      <c r="AE10" s="67"/>
      <c r="AF10" s="67"/>
    </row>
    <row r="11" spans="1:32" ht="21.95" customHeight="1" x14ac:dyDescent="0.25">
      <c r="A11" s="62">
        <f>SUMIFS(Schichtbuch!$Q$11:$Q$110,Schichtbuch!$B$11:$B$110,"&gt;="&amp;$L$5,Schichtbuch!$B$11:$B$110,"&lt;="&amp;$M$5)</f>
        <v>298</v>
      </c>
      <c r="B11" s="63"/>
      <c r="C11" s="66"/>
      <c r="D11" s="64">
        <f>IFERROR(SUMIFS(Schichtbuch!$O$11:$O$110,Schichtbuch!$B$11:$B$110,"&gt;="&amp;$L$5,Schichtbuch!$B$11:$B$110,"&lt;="&amp;$M$5)/SUMIFS(Schichtbuch!$N$11:$N$110,Schichtbuch!$B$11:$B$110,"&gt;="&amp;$L$5,Schichtbuch!$B$11:$B$110,"&lt;="&amp;$M$5),0)</f>
        <v>0.96439393939393936</v>
      </c>
      <c r="E11" s="65"/>
      <c r="F11" s="66"/>
      <c r="G11" s="64">
        <f>IFERROR((SUMIFS(Schichtbuch!$O$11:$O$110,Schichtbuch!$B$11:$B$110,"&gt;="&amp;$L$5,Schichtbuch!$B$11:$B$110,"&lt;="&amp;$M$5)-SUMIFS(Schichtbuch!$P$11:$P$110,Schichtbuch!$B$11:$B$110,"&gt;="&amp;$L$5,Schichtbuch!$B$11:$B$110,"&lt;="&amp;$M$5))/SUMIFS(Schichtbuch!$O$11:$O$110,Schichtbuch!$B$11:$B$110,"&gt;="&amp;$L$5,Schichtbuch!$B$11:$B$110,"&lt;="&amp;$M$5),0)</f>
        <v>0.98866396761133601</v>
      </c>
      <c r="H11" s="65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7"/>
      <c r="AB11" s="67"/>
      <c r="AC11" s="67"/>
      <c r="AD11" s="67"/>
      <c r="AE11" s="67"/>
      <c r="AF11" s="67"/>
    </row>
    <row r="12" spans="1:32" s="67" customFormat="1" x14ac:dyDescent="0.25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32" s="67" customFormat="1" x14ac:dyDescent="0.25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32" x14ac:dyDescent="0.25">
      <c r="A14" s="19" t="s">
        <v>12</v>
      </c>
      <c r="B14" s="20" t="s">
        <v>6</v>
      </c>
      <c r="C14" s="21" t="s">
        <v>13</v>
      </c>
      <c r="D14" s="66"/>
      <c r="E14" s="19" t="s">
        <v>14</v>
      </c>
      <c r="F14" s="20" t="s">
        <v>6</v>
      </c>
      <c r="G14" s="20" t="s">
        <v>10</v>
      </c>
      <c r="H14" s="21" t="s">
        <v>11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7"/>
      <c r="AB14" s="67"/>
      <c r="AC14" s="67"/>
      <c r="AD14" s="67"/>
      <c r="AE14" s="67"/>
      <c r="AF14" s="67"/>
    </row>
    <row r="15" spans="1:32" x14ac:dyDescent="0.25">
      <c r="A15" s="22" t="s">
        <v>15</v>
      </c>
      <c r="B15" s="23">
        <f>COUNTIFS(Schichtbuch!$I$11:$I$110,A15,Schichtbuch!$B$11:$B$110,"&gt;="&amp;$L$5,Schichtbuch!$B$11:$B$110,"&lt;="&amp;$M$5)</f>
        <v>4</v>
      </c>
      <c r="C15" s="24">
        <f>SUMIFS(Schichtbuch!$Q$11:$Q$110,Schichtbuch!$I$11:$I$110,A15,Schichtbuch!$B$11:$B$110,"&gt;="&amp;$L$5,Schichtbuch!$B$11:$B$110,"&lt;="&amp;$M$5)</f>
        <v>136</v>
      </c>
      <c r="D15" s="66"/>
      <c r="E15" s="22" t="s">
        <v>16</v>
      </c>
      <c r="F15" s="25">
        <f>COUNTIFS(Schichtbuch!$D$11:$D$110,E15,Schichtbuch!$B$11:$B$110,"&gt;="&amp;$L$5,Schichtbuch!$B$11:$B$110,"&lt;="&amp;$M$5)</f>
        <v>8</v>
      </c>
      <c r="G15" s="26">
        <f>IFERROR(SUMIFS(Schichtbuch!$O$11:$O$110,Schichtbuch!$D$11:$D$110,E15,Schichtbuch!$B$11:$B$110,"&gt;="&amp;$L$5,Schichtbuch!$B$11:$B$110,"&lt;="&amp;$M$5)/SUMIFS(Schichtbuch!$N$11:$N$110,Schichtbuch!$D$11:$D$110,E15,Schichtbuch!$B$11:$B$110,"&gt;="&amp;$L$5,Schichtbuch!$B$11:$B$110,"&lt;="&amp;$M$5),0)</f>
        <v>0.9652173913043478</v>
      </c>
      <c r="H15" s="27">
        <f>IFERROR((SUMIFS(Schichtbuch!$O$11:$O$110,Schichtbuch!$D$11:$D$110,E15,Schichtbuch!$B$11:$B$110,"&gt;="&amp;$L$5,Schichtbuch!$B$11:$B$110,"&lt;="&amp;$M$5)-SUMIFS(Schichtbuch!$P$11:$P$110,Schichtbuch!$D$11:$D$110,E15,Schichtbuch!$B$11:$B$110,"&gt;="&amp;$L$5,Schichtbuch!$B$11:$B$110,"&lt;="&amp;$M$5))/SUMIFS(Schichtbuch!$O$11:$O$110,Schichtbuch!$D$11:$D$110,E15,Schichtbuch!$B$11:$B$110,"&gt;="&amp;$L$5,Schichtbuch!$B$11:$B$110,"&lt;="&amp;$M$5),0)</f>
        <v>0.98913913913913909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7"/>
      <c r="AB15" s="67"/>
      <c r="AC15" s="67"/>
      <c r="AD15" s="67"/>
      <c r="AE15" s="67"/>
      <c r="AF15" s="67"/>
    </row>
    <row r="16" spans="1:32" x14ac:dyDescent="0.25">
      <c r="A16" s="22" t="s">
        <v>17</v>
      </c>
      <c r="B16" s="23">
        <f>COUNTIFS(Schichtbuch!$I$11:$I$110,A16,Schichtbuch!$B$11:$B$110,"&gt;="&amp;$L$5,Schichtbuch!$B$11:$B$110,"&lt;="&amp;$M$5)</f>
        <v>3</v>
      </c>
      <c r="C16" s="24">
        <f>SUMIFS(Schichtbuch!$Q$11:$Q$110,Schichtbuch!$I$11:$I$110,A16,Schichtbuch!$B$11:$B$110,"&gt;="&amp;$L$5,Schichtbuch!$B$11:$B$110,"&lt;="&amp;$M$5)</f>
        <v>0</v>
      </c>
      <c r="D16" s="66"/>
      <c r="E16" s="22" t="s">
        <v>18</v>
      </c>
      <c r="F16" s="25">
        <f>COUNTIFS(Schichtbuch!$D$11:$D$110,E16,Schichtbuch!$B$11:$B$110,"&gt;="&amp;$L$5,Schichtbuch!$B$11:$B$110,"&lt;="&amp;$M$5)</f>
        <v>6</v>
      </c>
      <c r="G16" s="26">
        <f>IFERROR(SUMIFS(Schichtbuch!$O$11:$O$110,Schichtbuch!$D$11:$D$110,E16,Schichtbuch!$B$11:$B$110,"&gt;="&amp;$L$5,Schichtbuch!$B$11:$B$110,"&lt;="&amp;$M$5)/SUMIFS(Schichtbuch!$N$11:$N$110,Schichtbuch!$D$11:$D$110,E16,Schichtbuch!$B$11:$B$110,"&gt;="&amp;$L$5,Schichtbuch!$B$11:$B$110,"&lt;="&amp;$M$5),0)</f>
        <v>0.95666666666666667</v>
      </c>
      <c r="H16" s="27">
        <f>IFERROR((SUMIFS(Schichtbuch!$O$11:$O$110,Schichtbuch!$D$11:$D$110,E16,Schichtbuch!$B$11:$B$110,"&gt;="&amp;$L$5,Schichtbuch!$B$11:$B$110,"&lt;="&amp;$M$5)-SUMIFS(Schichtbuch!$P$11:$P$110,Schichtbuch!$D$11:$D$110,E16,Schichtbuch!$B$11:$B$110,"&gt;="&amp;$L$5,Schichtbuch!$B$11:$B$110,"&lt;="&amp;$M$5))/SUMIFS(Schichtbuch!$O$11:$O$110,Schichtbuch!$D$11:$D$110,E16,Schichtbuch!$B$11:$B$110,"&gt;="&amp;$L$5,Schichtbuch!$B$11:$B$110,"&lt;="&amp;$M$5),0)</f>
        <v>0.98738675958188149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7"/>
      <c r="AB16" s="67"/>
      <c r="AC16" s="67"/>
      <c r="AD16" s="67"/>
      <c r="AE16" s="67"/>
      <c r="AF16" s="67"/>
    </row>
    <row r="17" spans="1:32" x14ac:dyDescent="0.25">
      <c r="A17" s="22" t="s">
        <v>19</v>
      </c>
      <c r="B17" s="23">
        <f>COUNTIFS(Schichtbuch!$I$11:$I$110,A17,Schichtbuch!$B$11:$B$110,"&gt;="&amp;$L$5,Schichtbuch!$B$11:$B$110,"&lt;="&amp;$M$5)</f>
        <v>2</v>
      </c>
      <c r="C17" s="24">
        <f>SUMIFS(Schichtbuch!$Q$11:$Q$110,Schichtbuch!$I$11:$I$110,A17,Schichtbuch!$B$11:$B$110,"&gt;="&amp;$L$5,Schichtbuch!$B$11:$B$110,"&lt;="&amp;$M$5)</f>
        <v>46</v>
      </c>
      <c r="D17" s="66"/>
      <c r="E17" s="28" t="s">
        <v>20</v>
      </c>
      <c r="F17" s="29">
        <f>COUNTIFS(Schichtbuch!$D$11:$D$110,E17,Schichtbuch!$B$11:$B$110,"&gt;="&amp;$L$5,Schichtbuch!$B$11:$B$110,"&lt;="&amp;$M$5)</f>
        <v>4</v>
      </c>
      <c r="G17" s="30">
        <f>IFERROR(SUMIFS(Schichtbuch!$O$11:$O$110,Schichtbuch!$D$11:$D$110,E17,Schichtbuch!$B$11:$B$110,"&gt;="&amp;$L$5,Schichtbuch!$B$11:$B$110,"&lt;="&amp;$M$5)/SUMIFS(Schichtbuch!$N$11:$N$110,Schichtbuch!$D$11:$D$110,E17,Schichtbuch!$B$11:$B$110,"&gt;="&amp;$L$5,Schichtbuch!$B$11:$B$110,"&lt;="&amp;$M$5),0)</f>
        <v>0.97812500000000002</v>
      </c>
      <c r="H17" s="31">
        <f>IFERROR((SUMIFS(Schichtbuch!$O$11:$O$110,Schichtbuch!$D$11:$D$110,E17,Schichtbuch!$B$11:$B$110,"&gt;="&amp;$L$5,Schichtbuch!$B$11:$B$110,"&lt;="&amp;$M$5)-SUMIFS(Schichtbuch!$P$11:$P$110,Schichtbuch!$D$11:$D$110,E17,Schichtbuch!$B$11:$B$110,"&gt;="&amp;$L$5,Schichtbuch!$B$11:$B$110,"&lt;="&amp;$M$5))/SUMIFS(Schichtbuch!$O$11:$O$110,Schichtbuch!$D$11:$D$110,E17,Schichtbuch!$B$11:$B$110,"&gt;="&amp;$L$5,Schichtbuch!$B$11:$B$110,"&lt;="&amp;$M$5),0)</f>
        <v>0.98991835285764995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7"/>
      <c r="AB17" s="67"/>
      <c r="AC17" s="67"/>
      <c r="AD17" s="67"/>
      <c r="AE17" s="67"/>
      <c r="AF17" s="67"/>
    </row>
    <row r="18" spans="1:32" x14ac:dyDescent="0.25">
      <c r="A18" s="22" t="s">
        <v>21</v>
      </c>
      <c r="B18" s="23">
        <f>COUNTIFS(Schichtbuch!$I$11:$I$110,A18,Schichtbuch!$B$11:$B$110,"&gt;="&amp;$L$5,Schichtbuch!$B$11:$B$110,"&lt;="&amp;$M$5)</f>
        <v>3</v>
      </c>
      <c r="C18" s="24">
        <f>SUMIFS(Schichtbuch!$Q$11:$Q$110,Schichtbuch!$I$11:$I$110,A18,Schichtbuch!$B$11:$B$110,"&gt;="&amp;$L$5,Schichtbuch!$B$11:$B$110,"&lt;="&amp;$M$5)</f>
        <v>84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7"/>
      <c r="AB18" s="67"/>
      <c r="AC18" s="67"/>
      <c r="AD18" s="67"/>
      <c r="AE18" s="67"/>
      <c r="AF18" s="67"/>
    </row>
    <row r="19" spans="1:32" x14ac:dyDescent="0.25">
      <c r="A19" s="22" t="s">
        <v>22</v>
      </c>
      <c r="B19" s="23">
        <f>COUNTIFS(Schichtbuch!$I$11:$I$110,A19,Schichtbuch!$B$11:$B$110,"&gt;="&amp;$L$5,Schichtbuch!$B$11:$B$110,"&lt;="&amp;$M$5)</f>
        <v>2</v>
      </c>
      <c r="C19" s="24">
        <f>SUMIFS(Schichtbuch!$Q$11:$Q$110,Schichtbuch!$I$11:$I$110,A19,Schichtbuch!$B$11:$B$110,"&gt;="&amp;$L$5,Schichtbuch!$B$11:$B$110,"&lt;="&amp;$M$5)</f>
        <v>12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7"/>
      <c r="AB19" s="67"/>
      <c r="AC19" s="67"/>
      <c r="AD19" s="67"/>
      <c r="AE19" s="67"/>
      <c r="AF19" s="67"/>
    </row>
    <row r="20" spans="1:32" x14ac:dyDescent="0.25">
      <c r="A20" s="22" t="s">
        <v>23</v>
      </c>
      <c r="B20" s="23">
        <f>COUNTIFS(Schichtbuch!$I$11:$I$110,A20,Schichtbuch!$B$11:$B$110,"&gt;="&amp;$L$5,Schichtbuch!$B$11:$B$110,"&lt;="&amp;$M$5)</f>
        <v>0</v>
      </c>
      <c r="C20" s="24">
        <f>SUMIFS(Schichtbuch!$Q$11:$Q$110,Schichtbuch!$I$11:$I$110,A20,Schichtbuch!$B$11:$B$110,"&gt;="&amp;$L$5,Schichtbuch!$B$11:$B$110,"&lt;="&amp;$M$5)</f>
        <v>0</v>
      </c>
      <c r="D20" s="66"/>
      <c r="E20" s="19" t="s">
        <v>24</v>
      </c>
      <c r="F20" s="20" t="s">
        <v>25</v>
      </c>
      <c r="G20" s="21" t="s">
        <v>26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7"/>
      <c r="AB20" s="67"/>
      <c r="AC20" s="67"/>
      <c r="AD20" s="67"/>
      <c r="AE20" s="67"/>
      <c r="AF20" s="67"/>
    </row>
    <row r="21" spans="1:32" x14ac:dyDescent="0.25">
      <c r="A21" s="22" t="s">
        <v>27</v>
      </c>
      <c r="B21" s="23">
        <f>COUNTIFS(Schichtbuch!$I$11:$I$110,A21,Schichtbuch!$B$11:$B$110,"&gt;="&amp;$L$5,Schichtbuch!$B$11:$B$110,"&lt;="&amp;$M$5)</f>
        <v>2</v>
      </c>
      <c r="C21" s="24">
        <f>SUMIFS(Schichtbuch!$Q$11:$Q$110,Schichtbuch!$I$11:$I$110,A21,Schichtbuch!$B$11:$B$110,"&gt;="&amp;$L$5,Schichtbuch!$B$11:$B$110,"&lt;="&amp;$M$5)</f>
        <v>0</v>
      </c>
      <c r="D21" s="66"/>
      <c r="E21" s="22" t="s">
        <v>28</v>
      </c>
      <c r="F21" s="23">
        <f>COUNTIFS(Schichtbuch!$J$11:$J$110,E21,Schichtbuch!$K$11:$K$110,"&lt;&gt;Erledigt",Schichtbuch!$B$11:$B$110,"&gt;="&amp;$L$5,Schichtbuch!$B$11:$B$110,"&lt;="&amp;$M$5)</f>
        <v>2</v>
      </c>
      <c r="G21" s="24">
        <f>COUNTIFS(Schichtbuch!$J$11:$J$110,E21,Schichtbuch!$K$11:$K$110,"&lt;&gt;Erledigt",Schichtbuch!$T$11:$T$110,"Ja",Schichtbuch!$B$11:$B$110,"&gt;="&amp;$L$5,Schichtbuch!$B$11:$B$110,"&lt;="&amp;$M$5)</f>
        <v>2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7"/>
      <c r="AB21" s="67"/>
      <c r="AC21" s="67"/>
      <c r="AD21" s="67"/>
      <c r="AE21" s="67"/>
      <c r="AF21" s="67"/>
    </row>
    <row r="22" spans="1:32" x14ac:dyDescent="0.25">
      <c r="A22" s="22" t="s">
        <v>29</v>
      </c>
      <c r="B22" s="23">
        <f>COUNTIFS(Schichtbuch!$I$11:$I$110,A22,Schichtbuch!$B$11:$B$110,"&gt;="&amp;$L$5,Schichtbuch!$B$11:$B$110,"&lt;="&amp;$M$5)</f>
        <v>1</v>
      </c>
      <c r="C22" s="24">
        <f>SUMIFS(Schichtbuch!$Q$11:$Q$110,Schichtbuch!$I$11:$I$110,A22,Schichtbuch!$B$11:$B$110,"&gt;="&amp;$L$5,Schichtbuch!$B$11:$B$110,"&lt;="&amp;$M$5)</f>
        <v>0</v>
      </c>
      <c r="D22" s="66"/>
      <c r="E22" s="22" t="s">
        <v>30</v>
      </c>
      <c r="F22" s="23">
        <f>COUNTIFS(Schichtbuch!$J$11:$J$110,E22,Schichtbuch!$K$11:$K$110,"&lt;&gt;Erledigt",Schichtbuch!$B$11:$B$110,"&gt;="&amp;$L$5,Schichtbuch!$B$11:$B$110,"&lt;="&amp;$M$5)</f>
        <v>5</v>
      </c>
      <c r="G22" s="24">
        <f>COUNTIFS(Schichtbuch!$J$11:$J$110,E22,Schichtbuch!$K$11:$K$110,"&lt;&gt;Erledigt",Schichtbuch!$T$11:$T$110,"Ja",Schichtbuch!$B$11:$B$110,"&gt;="&amp;$L$5,Schichtbuch!$B$11:$B$110,"&lt;="&amp;$M$5)</f>
        <v>5</v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7"/>
      <c r="AB22" s="67"/>
      <c r="AC22" s="67"/>
      <c r="AD22" s="67"/>
      <c r="AE22" s="67"/>
      <c r="AF22" s="67"/>
    </row>
    <row r="23" spans="1:32" x14ac:dyDescent="0.25">
      <c r="A23" s="28" t="s">
        <v>31</v>
      </c>
      <c r="B23" s="32">
        <f>COUNTIFS(Schichtbuch!$I$11:$I$110,A23,Schichtbuch!$B$11:$B$110,"&gt;="&amp;$L$5,Schichtbuch!$B$11:$B$110,"&lt;="&amp;$M$5)</f>
        <v>1</v>
      </c>
      <c r="C23" s="33">
        <f>SUMIFS(Schichtbuch!$Q$11:$Q$110,Schichtbuch!$I$11:$I$110,A23,Schichtbuch!$B$11:$B$110,"&gt;="&amp;$L$5,Schichtbuch!$B$11:$B$110,"&lt;="&amp;$M$5)</f>
        <v>20</v>
      </c>
      <c r="D23" s="66"/>
      <c r="E23" s="22" t="s">
        <v>32</v>
      </c>
      <c r="F23" s="23">
        <f>COUNTIFS(Schichtbuch!$J$11:$J$110,E23,Schichtbuch!$K$11:$K$110,"&lt;&gt;Erledigt",Schichtbuch!$B$11:$B$110,"&gt;="&amp;$L$5,Schichtbuch!$B$11:$B$110,"&lt;="&amp;$M$5)</f>
        <v>2</v>
      </c>
      <c r="G23" s="24">
        <f>COUNTIFS(Schichtbuch!$J$11:$J$110,E23,Schichtbuch!$K$11:$K$110,"&lt;&gt;Erledigt",Schichtbuch!$T$11:$T$110,"Ja",Schichtbuch!$B$11:$B$110,"&gt;="&amp;$L$5,Schichtbuch!$B$11:$B$110,"&lt;="&amp;$M$5)</f>
        <v>2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7"/>
      <c r="AB23" s="67"/>
      <c r="AC23" s="67"/>
      <c r="AD23" s="67"/>
      <c r="AE23" s="67"/>
      <c r="AF23" s="67"/>
    </row>
    <row r="24" spans="1:32" x14ac:dyDescent="0.25">
      <c r="A24" s="66"/>
      <c r="B24" s="69"/>
      <c r="C24" s="69"/>
      <c r="D24" s="66"/>
      <c r="E24" s="28" t="s">
        <v>33</v>
      </c>
      <c r="F24" s="32">
        <f>COUNTIFS(Schichtbuch!$J$11:$J$110,E24,Schichtbuch!$K$11:$K$110,"&lt;&gt;Erledigt",Schichtbuch!$B$11:$B$110,"&gt;="&amp;$L$5,Schichtbuch!$B$11:$B$110,"&lt;="&amp;$M$5)</f>
        <v>1</v>
      </c>
      <c r="G24" s="33">
        <f>COUNTIFS(Schichtbuch!$J$11:$J$110,E24,Schichtbuch!$K$11:$K$110,"&lt;&gt;Erledigt",Schichtbuch!$T$11:$T$110,"Ja",Schichtbuch!$B$11:$B$110,"&gt;="&amp;$L$5,Schichtbuch!$B$11:$B$110,"&lt;="&amp;$M$5)</f>
        <v>0</v>
      </c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7"/>
      <c r="AB24" s="67"/>
      <c r="AC24" s="67"/>
      <c r="AD24" s="67"/>
      <c r="AE24" s="67"/>
      <c r="AF24" s="67"/>
    </row>
    <row r="25" spans="1:32" x14ac:dyDescent="0.25">
      <c r="A25" s="66"/>
      <c r="B25" s="69"/>
      <c r="C25" s="69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7"/>
      <c r="AB25" s="67"/>
      <c r="AC25" s="67"/>
      <c r="AD25" s="67"/>
      <c r="AE25" s="67"/>
      <c r="AF25" s="67"/>
    </row>
    <row r="26" spans="1:32" x14ac:dyDescent="0.25">
      <c r="A26" s="19" t="s">
        <v>34</v>
      </c>
      <c r="B26" s="34" t="s">
        <v>13</v>
      </c>
      <c r="C26" s="35" t="s">
        <v>7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7"/>
      <c r="AB26" s="67"/>
      <c r="AC26" s="67"/>
      <c r="AD26" s="67"/>
      <c r="AE26" s="67"/>
      <c r="AF26" s="67"/>
    </row>
    <row r="27" spans="1:32" x14ac:dyDescent="0.25">
      <c r="A27" s="22" t="s">
        <v>35</v>
      </c>
      <c r="B27" s="23">
        <f>SUMIFS(Schichtbuch!$Q$11:$Q$110,Schichtbuch!$H$11:$H$110,A27,Schichtbuch!$B$11:$B$110,"&gt;="&amp;$L$5,Schichtbuch!$B$11:$B$110,"&lt;="&amp;$M$5)</f>
        <v>55</v>
      </c>
      <c r="C27" s="24">
        <f>COUNTIFS(Schichtbuch!$H$11:$H$110,A27,Schichtbuch!$K$11:$K$110,"&lt;&gt;Erledigt",Schichtbuch!$B$11:$B$110,"&gt;="&amp;$L$5,Schichtbuch!$B$11:$B$110,"&lt;="&amp;$M$5)</f>
        <v>1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7"/>
      <c r="AB27" s="67"/>
      <c r="AC27" s="67"/>
      <c r="AD27" s="67"/>
      <c r="AE27" s="67"/>
      <c r="AF27" s="67"/>
    </row>
    <row r="28" spans="1:32" x14ac:dyDescent="0.25">
      <c r="A28" s="22" t="s">
        <v>36</v>
      </c>
      <c r="B28" s="23">
        <f>SUMIFS(Schichtbuch!$Q$11:$Q$110,Schichtbuch!$H$11:$H$110,A28,Schichtbuch!$B$11:$B$110,"&gt;="&amp;$L$5,Schichtbuch!$B$11:$B$110,"&lt;="&amp;$M$5)</f>
        <v>138</v>
      </c>
      <c r="C28" s="24">
        <f>COUNTIFS(Schichtbuch!$H$11:$H$110,A28,Schichtbuch!$K$11:$K$110,"&lt;&gt;Erledigt",Schichtbuch!$B$11:$B$110,"&gt;="&amp;$L$5,Schichtbuch!$B$11:$B$110,"&lt;="&amp;$M$5)</f>
        <v>3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7"/>
      <c r="AB28" s="67"/>
      <c r="AC28" s="67"/>
      <c r="AD28" s="67"/>
      <c r="AE28" s="67"/>
      <c r="AF28" s="67"/>
    </row>
    <row r="29" spans="1:32" x14ac:dyDescent="0.25">
      <c r="A29" s="22" t="s">
        <v>37</v>
      </c>
      <c r="B29" s="23">
        <f>SUMIFS(Schichtbuch!$Q$11:$Q$110,Schichtbuch!$H$11:$H$110,A29,Schichtbuch!$B$11:$B$110,"&gt;="&amp;$L$5,Schichtbuch!$B$11:$B$110,"&lt;="&amp;$M$5)</f>
        <v>24</v>
      </c>
      <c r="C29" s="24">
        <f>COUNTIFS(Schichtbuch!$H$11:$H$110,A29,Schichtbuch!$K$11:$K$110,"&lt;&gt;Erledigt",Schichtbuch!$B$11:$B$110,"&gt;="&amp;$L$5,Schichtbuch!$B$11:$B$110,"&lt;="&amp;$M$5)</f>
        <v>1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7"/>
      <c r="AB29" s="67"/>
      <c r="AC29" s="67"/>
      <c r="AD29" s="67"/>
      <c r="AE29" s="67"/>
      <c r="AF29" s="67"/>
    </row>
    <row r="30" spans="1:32" x14ac:dyDescent="0.25">
      <c r="A30" s="22" t="s">
        <v>38</v>
      </c>
      <c r="B30" s="23">
        <f>SUMIFS(Schichtbuch!$Q$11:$Q$110,Schichtbuch!$H$11:$H$110,A30,Schichtbuch!$B$11:$B$110,"&gt;="&amp;$L$5,Schichtbuch!$B$11:$B$110,"&lt;="&amp;$M$5)</f>
        <v>12</v>
      </c>
      <c r="C30" s="24">
        <f>COUNTIFS(Schichtbuch!$H$11:$H$110,A30,Schichtbuch!$K$11:$K$110,"&lt;&gt;Erledigt",Schichtbuch!$B$11:$B$110,"&gt;="&amp;$L$5,Schichtbuch!$B$11:$B$110,"&lt;="&amp;$M$5)</f>
        <v>0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7"/>
      <c r="AB30" s="67"/>
      <c r="AC30" s="67"/>
      <c r="AD30" s="67"/>
      <c r="AE30" s="67"/>
      <c r="AF30" s="67"/>
    </row>
    <row r="31" spans="1:32" x14ac:dyDescent="0.25">
      <c r="A31" s="22" t="s">
        <v>39</v>
      </c>
      <c r="B31" s="23">
        <f>SUMIFS(Schichtbuch!$Q$11:$Q$110,Schichtbuch!$H$11:$H$110,A31,Schichtbuch!$B$11:$B$110,"&gt;="&amp;$L$5,Schichtbuch!$B$11:$B$110,"&lt;="&amp;$M$5)</f>
        <v>18</v>
      </c>
      <c r="C31" s="24">
        <f>COUNTIFS(Schichtbuch!$H$11:$H$110,A31,Schichtbuch!$K$11:$K$110,"&lt;&gt;Erledigt",Schichtbuch!$B$11:$B$110,"&gt;="&amp;$L$5,Schichtbuch!$B$11:$B$110,"&lt;="&amp;$M$5)</f>
        <v>1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7"/>
      <c r="AB31" s="67"/>
      <c r="AC31" s="67"/>
      <c r="AD31" s="67"/>
      <c r="AE31" s="67"/>
      <c r="AF31" s="67"/>
    </row>
    <row r="32" spans="1:32" x14ac:dyDescent="0.25">
      <c r="A32" s="22" t="s">
        <v>40</v>
      </c>
      <c r="B32" s="23">
        <f>SUMIFS(Schichtbuch!$Q$11:$Q$110,Schichtbuch!$H$11:$H$110,A32,Schichtbuch!$B$11:$B$110,"&gt;="&amp;$L$5,Schichtbuch!$B$11:$B$110,"&lt;="&amp;$M$5)</f>
        <v>0</v>
      </c>
      <c r="C32" s="24">
        <f>COUNTIFS(Schichtbuch!$H$11:$H$110,A32,Schichtbuch!$K$11:$K$110,"&lt;&gt;Erledigt",Schichtbuch!$B$11:$B$110,"&gt;="&amp;$L$5,Schichtbuch!$B$11:$B$110,"&lt;="&amp;$M$5)</f>
        <v>2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7"/>
      <c r="AB32" s="67"/>
      <c r="AC32" s="67"/>
      <c r="AD32" s="67"/>
      <c r="AE32" s="67"/>
      <c r="AF32" s="67"/>
    </row>
    <row r="33" spans="1:32" x14ac:dyDescent="0.25">
      <c r="A33" s="22" t="s">
        <v>41</v>
      </c>
      <c r="B33" s="23">
        <f>SUMIFS(Schichtbuch!$Q$11:$Q$110,Schichtbuch!$H$11:$H$110,A33,Schichtbuch!$B$11:$B$110,"&gt;="&amp;$L$5,Schichtbuch!$B$11:$B$110,"&lt;="&amp;$M$5)</f>
        <v>0</v>
      </c>
      <c r="C33" s="24">
        <f>COUNTIFS(Schichtbuch!$H$11:$H$110,A33,Schichtbuch!$K$11:$K$110,"&lt;&gt;Erledigt",Schichtbuch!$B$11:$B$110,"&gt;="&amp;$L$5,Schichtbuch!$B$11:$B$110,"&lt;="&amp;$M$5)</f>
        <v>0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7"/>
      <c r="AB33" s="67"/>
      <c r="AC33" s="67"/>
      <c r="AD33" s="67"/>
      <c r="AE33" s="67"/>
      <c r="AF33" s="67"/>
    </row>
    <row r="34" spans="1:32" x14ac:dyDescent="0.25">
      <c r="A34" s="22" t="s">
        <v>42</v>
      </c>
      <c r="B34" s="23">
        <f>SUMIFS(Schichtbuch!$Q$11:$Q$110,Schichtbuch!$H$11:$H$110,A34,Schichtbuch!$B$11:$B$110,"&gt;="&amp;$L$5,Schichtbuch!$B$11:$B$110,"&lt;="&amp;$M$5)</f>
        <v>5</v>
      </c>
      <c r="C34" s="24">
        <f>COUNTIFS(Schichtbuch!$H$11:$H$110,A34,Schichtbuch!$K$11:$K$110,"&lt;&gt;Erledigt",Schichtbuch!$B$11:$B$110,"&gt;="&amp;$L$5,Schichtbuch!$B$11:$B$110,"&lt;="&amp;$M$5)</f>
        <v>1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7"/>
      <c r="AB34" s="67"/>
      <c r="AC34" s="67"/>
      <c r="AD34" s="67"/>
      <c r="AE34" s="67"/>
      <c r="AF34" s="67"/>
    </row>
    <row r="35" spans="1:32" x14ac:dyDescent="0.25">
      <c r="A35" s="28" t="s">
        <v>43</v>
      </c>
      <c r="B35" s="32">
        <f>SUMIFS(Schichtbuch!$Q$11:$Q$110,Schichtbuch!$H$11:$H$110,A35,Schichtbuch!$B$11:$B$110,"&gt;="&amp;$L$5,Schichtbuch!$B$11:$B$110,"&lt;="&amp;$M$5)</f>
        <v>46</v>
      </c>
      <c r="C35" s="33">
        <f>COUNTIFS(Schichtbuch!$H$11:$H$110,A35,Schichtbuch!$K$11:$K$110,"&lt;&gt;Erledigt",Schichtbuch!$B$11:$B$110,"&gt;="&amp;$L$5,Schichtbuch!$B$11:$B$110,"&lt;="&amp;$M$5)</f>
        <v>1</v>
      </c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7"/>
      <c r="AB35" s="67"/>
      <c r="AC35" s="67"/>
      <c r="AD35" s="67"/>
      <c r="AE35" s="67"/>
      <c r="AF35" s="67"/>
    </row>
    <row r="36" spans="1:32" s="67" customFormat="1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 spans="1:32" s="67" customFormat="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spans="1:32" s="67" customFormat="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  <row r="39" spans="1:32" s="67" customFormat="1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</row>
    <row r="40" spans="1:32" s="67" customFormat="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</row>
    <row r="41" spans="1:32" s="67" customFormat="1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</row>
    <row r="42" spans="1:32" s="67" customFormat="1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</row>
    <row r="43" spans="1:32" s="67" customFormat="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spans="1:32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7"/>
      <c r="AB44" s="67"/>
      <c r="AC44" s="67"/>
      <c r="AD44" s="67"/>
      <c r="AE44" s="67"/>
      <c r="AF44" s="67"/>
    </row>
    <row r="45" spans="1:32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7"/>
      <c r="AB45" s="67"/>
      <c r="AC45" s="67"/>
      <c r="AD45" s="67"/>
      <c r="AE45" s="67"/>
      <c r="AF45" s="67"/>
    </row>
    <row r="46" spans="1:32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7"/>
      <c r="AB46" s="67"/>
      <c r="AC46" s="67"/>
      <c r="AD46" s="67"/>
      <c r="AE46" s="67"/>
      <c r="AF46" s="67"/>
    </row>
    <row r="47" spans="1:32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7"/>
      <c r="AB47" s="67"/>
      <c r="AC47" s="67"/>
      <c r="AD47" s="67"/>
      <c r="AE47" s="67"/>
      <c r="AF47" s="67"/>
    </row>
    <row r="48" spans="1:32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7"/>
      <c r="AB48" s="67"/>
      <c r="AC48" s="67"/>
      <c r="AD48" s="67"/>
      <c r="AE48" s="67"/>
      <c r="AF48" s="67"/>
    </row>
    <row r="49" spans="1:32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7"/>
      <c r="AB49" s="67"/>
      <c r="AC49" s="67"/>
      <c r="AD49" s="67"/>
      <c r="AE49" s="67"/>
      <c r="AF49" s="67"/>
    </row>
    <row r="50" spans="1:32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7"/>
      <c r="AB50" s="67"/>
      <c r="AC50" s="67"/>
      <c r="AD50" s="67"/>
      <c r="AE50" s="67"/>
      <c r="AF50" s="67"/>
    </row>
    <row r="51" spans="1:32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7"/>
      <c r="AB51" s="67"/>
      <c r="AC51" s="67"/>
      <c r="AD51" s="67"/>
      <c r="AE51" s="67"/>
      <c r="AF51" s="67"/>
    </row>
    <row r="52" spans="1:32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7"/>
      <c r="AB52" s="67"/>
      <c r="AC52" s="67"/>
      <c r="AD52" s="67"/>
      <c r="AE52" s="67"/>
      <c r="AF52" s="67"/>
    </row>
    <row r="53" spans="1:32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7"/>
      <c r="AB53" s="67"/>
      <c r="AC53" s="67"/>
      <c r="AD53" s="67"/>
      <c r="AE53" s="67"/>
      <c r="AF53" s="67"/>
    </row>
    <row r="54" spans="1:32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67"/>
      <c r="AC54" s="67"/>
      <c r="AD54" s="67"/>
      <c r="AE54" s="67"/>
      <c r="AF54" s="67"/>
    </row>
    <row r="55" spans="1:3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67"/>
      <c r="AC55" s="67"/>
      <c r="AD55" s="67"/>
      <c r="AE55" s="67"/>
      <c r="AF55" s="67"/>
    </row>
    <row r="56" spans="1:3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67"/>
      <c r="AC56" s="67"/>
      <c r="AD56" s="67"/>
      <c r="AE56" s="67"/>
      <c r="AF56" s="67"/>
    </row>
    <row r="57" spans="1:3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17"/>
      <c r="W57" s="17"/>
      <c r="X57" s="17"/>
      <c r="Y57" s="17"/>
      <c r="Z57" s="17"/>
    </row>
    <row r="58" spans="1:3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17"/>
      <c r="W58" s="17"/>
      <c r="X58" s="17"/>
      <c r="Y58" s="17"/>
      <c r="Z58" s="17"/>
    </row>
    <row r="59" spans="1:3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17"/>
      <c r="W59" s="17"/>
      <c r="X59" s="17"/>
      <c r="Y59" s="17"/>
      <c r="Z59" s="17"/>
    </row>
    <row r="60" spans="1:3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17"/>
      <c r="W60" s="17"/>
      <c r="X60" s="17"/>
      <c r="Y60" s="17"/>
      <c r="Z60" s="17"/>
    </row>
    <row r="61" spans="1:3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17"/>
      <c r="W61" s="17"/>
      <c r="X61" s="17"/>
      <c r="Y61" s="17"/>
      <c r="Z61" s="17"/>
    </row>
    <row r="62" spans="1:3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17"/>
      <c r="W62" s="17"/>
      <c r="X62" s="17"/>
      <c r="Y62" s="17"/>
      <c r="Z62" s="17"/>
    </row>
    <row r="63" spans="1:3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17"/>
      <c r="W63" s="17"/>
      <c r="X63" s="17"/>
      <c r="Y63" s="17"/>
      <c r="Z63" s="17"/>
    </row>
    <row r="64" spans="1:3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17"/>
      <c r="W64" s="17"/>
      <c r="X64" s="17"/>
      <c r="Y64" s="17"/>
      <c r="Z64" s="17"/>
    </row>
    <row r="65" spans="1:26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17"/>
      <c r="W65" s="17"/>
      <c r="X65" s="17"/>
      <c r="Y65" s="17"/>
      <c r="Z65" s="17"/>
    </row>
    <row r="66" spans="1:26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17"/>
      <c r="W66" s="17"/>
      <c r="X66" s="17"/>
      <c r="Y66" s="17"/>
      <c r="Z66" s="17"/>
    </row>
    <row r="67" spans="1:26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17"/>
      <c r="W67" s="17"/>
      <c r="X67" s="17"/>
      <c r="Y67" s="17"/>
      <c r="Z67" s="17"/>
    </row>
    <row r="68" spans="1:26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17"/>
      <c r="W68" s="17"/>
      <c r="X68" s="17"/>
      <c r="Y68" s="17"/>
      <c r="Z68" s="17"/>
    </row>
    <row r="69" spans="1:26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17"/>
      <c r="W69" s="17"/>
      <c r="X69" s="17"/>
      <c r="Y69" s="17"/>
      <c r="Z69" s="17"/>
    </row>
    <row r="70" spans="1:26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17"/>
      <c r="W70" s="17"/>
      <c r="X70" s="17"/>
      <c r="Y70" s="17"/>
      <c r="Z70" s="17"/>
    </row>
    <row r="71" spans="1:26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17"/>
      <c r="W71" s="17"/>
      <c r="X71" s="17"/>
      <c r="Y71" s="17"/>
      <c r="Z71" s="17"/>
    </row>
    <row r="72" spans="1:26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17"/>
      <c r="W72" s="17"/>
      <c r="X72" s="17"/>
      <c r="Y72" s="17"/>
      <c r="Z72" s="17"/>
    </row>
    <row r="73" spans="1:26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17"/>
      <c r="W73" s="17"/>
      <c r="X73" s="17"/>
      <c r="Y73" s="17"/>
      <c r="Z73" s="17"/>
    </row>
    <row r="74" spans="1:26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17"/>
      <c r="W74" s="17"/>
      <c r="X74" s="17"/>
      <c r="Y74" s="17"/>
      <c r="Z74" s="17"/>
    </row>
    <row r="75" spans="1:26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17"/>
      <c r="W75" s="17"/>
      <c r="X75" s="17"/>
      <c r="Y75" s="17"/>
      <c r="Z75" s="17"/>
    </row>
    <row r="76" spans="1:26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17"/>
      <c r="W76" s="17"/>
      <c r="X76" s="17"/>
      <c r="Y76" s="17"/>
      <c r="Z76" s="17"/>
    </row>
    <row r="77" spans="1:26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17"/>
      <c r="W77" s="17"/>
      <c r="X77" s="17"/>
      <c r="Y77" s="17"/>
      <c r="Z77" s="17"/>
    </row>
    <row r="78" spans="1:26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17"/>
      <c r="W78" s="17"/>
      <c r="X78" s="17"/>
      <c r="Y78" s="17"/>
      <c r="Z78" s="17"/>
    </row>
    <row r="79" spans="1:26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17"/>
      <c r="W79" s="17"/>
      <c r="X79" s="17"/>
      <c r="Y79" s="17"/>
      <c r="Z79" s="17"/>
    </row>
    <row r="80" spans="1:26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17"/>
      <c r="W80" s="17"/>
      <c r="X80" s="17"/>
      <c r="Y80" s="17"/>
      <c r="Z80" s="17"/>
    </row>
    <row r="81" spans="1:26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17"/>
      <c r="W81" s="17"/>
      <c r="X81" s="17"/>
      <c r="Y81" s="17"/>
      <c r="Z81" s="17"/>
    </row>
    <row r="82" spans="1:26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17"/>
      <c r="W82" s="17"/>
      <c r="X82" s="17"/>
      <c r="Y82" s="17"/>
      <c r="Z82" s="17"/>
    </row>
    <row r="83" spans="1:26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17"/>
      <c r="W83" s="17"/>
      <c r="X83" s="17"/>
      <c r="Y83" s="17"/>
      <c r="Z83" s="17"/>
    </row>
    <row r="84" spans="1:26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17"/>
      <c r="W84" s="17"/>
      <c r="X84" s="17"/>
      <c r="Y84" s="17"/>
      <c r="Z84" s="17"/>
    </row>
    <row r="85" spans="1:26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17"/>
      <c r="W85" s="17"/>
      <c r="X85" s="17"/>
      <c r="Y85" s="17"/>
      <c r="Z85" s="17"/>
    </row>
    <row r="86" spans="1:26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17"/>
      <c r="W86" s="17"/>
      <c r="X86" s="17"/>
      <c r="Y86" s="17"/>
      <c r="Z86" s="17"/>
    </row>
    <row r="87" spans="1:26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17"/>
      <c r="W87" s="17"/>
      <c r="X87" s="17"/>
      <c r="Y87" s="17"/>
      <c r="Z87" s="17"/>
    </row>
    <row r="88" spans="1:26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17"/>
      <c r="W88" s="17"/>
      <c r="X88" s="17"/>
      <c r="Y88" s="17"/>
      <c r="Z88" s="17"/>
    </row>
    <row r="89" spans="1:26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17"/>
      <c r="W89" s="17"/>
      <c r="X89" s="17"/>
      <c r="Y89" s="17"/>
      <c r="Z89" s="17"/>
    </row>
    <row r="90" spans="1:26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17"/>
      <c r="W90" s="17"/>
      <c r="X90" s="17"/>
      <c r="Y90" s="17"/>
      <c r="Z90" s="17"/>
    </row>
    <row r="91" spans="1:26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17"/>
      <c r="W91" s="17"/>
      <c r="X91" s="17"/>
      <c r="Y91" s="17"/>
      <c r="Z91" s="17"/>
    </row>
    <row r="92" spans="1:26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17"/>
      <c r="W92" s="17"/>
      <c r="X92" s="17"/>
      <c r="Y92" s="17"/>
      <c r="Z92" s="17"/>
    </row>
    <row r="93" spans="1:26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17"/>
      <c r="W93" s="17"/>
      <c r="X93" s="17"/>
      <c r="Y93" s="17"/>
      <c r="Z93" s="17"/>
    </row>
    <row r="94" spans="1:26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17"/>
      <c r="W94" s="17"/>
      <c r="X94" s="17"/>
      <c r="Y94" s="17"/>
      <c r="Z94" s="17"/>
    </row>
    <row r="95" spans="1:26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17"/>
      <c r="W95" s="17"/>
      <c r="X95" s="17"/>
      <c r="Y95" s="17"/>
      <c r="Z95" s="17"/>
    </row>
    <row r="96" spans="1:26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17"/>
      <c r="W96" s="17"/>
      <c r="X96" s="17"/>
      <c r="Y96" s="17"/>
      <c r="Z96" s="17"/>
    </row>
    <row r="97" spans="1:26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17"/>
      <c r="W97" s="17"/>
      <c r="X97" s="17"/>
      <c r="Y97" s="17"/>
      <c r="Z97" s="17"/>
    </row>
    <row r="98" spans="1:26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17"/>
      <c r="W98" s="17"/>
      <c r="X98" s="17"/>
      <c r="Y98" s="17"/>
      <c r="Z98" s="17"/>
    </row>
    <row r="99" spans="1:26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66"/>
      <c r="P99" s="66"/>
      <c r="Q99" s="66"/>
      <c r="R99" s="66"/>
      <c r="S99" s="66"/>
      <c r="T99" s="66"/>
      <c r="U99" s="66"/>
      <c r="V99" s="17"/>
      <c r="W99" s="17"/>
      <c r="X99" s="17"/>
      <c r="Y99" s="17"/>
      <c r="Z99" s="17"/>
    </row>
    <row r="100" spans="1:26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66"/>
      <c r="P100" s="66"/>
      <c r="Q100" s="66"/>
      <c r="R100" s="66"/>
      <c r="S100" s="66"/>
      <c r="T100" s="66"/>
      <c r="U100" s="66"/>
      <c r="V100" s="17"/>
      <c r="W100" s="17"/>
      <c r="X100" s="17"/>
      <c r="Y100" s="17"/>
      <c r="Z100" s="17"/>
    </row>
    <row r="101" spans="1:26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66"/>
      <c r="P101" s="66"/>
      <c r="Q101" s="66"/>
      <c r="R101" s="66"/>
      <c r="S101" s="66"/>
      <c r="T101" s="66"/>
      <c r="U101" s="66"/>
      <c r="V101" s="17"/>
      <c r="W101" s="17"/>
      <c r="X101" s="17"/>
      <c r="Y101" s="17"/>
      <c r="Z101" s="17"/>
    </row>
    <row r="102" spans="1:26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66"/>
      <c r="P102" s="66"/>
      <c r="Q102" s="66"/>
      <c r="R102" s="66"/>
      <c r="S102" s="66"/>
      <c r="T102" s="66"/>
      <c r="U102" s="66"/>
      <c r="V102" s="17"/>
      <c r="W102" s="17"/>
      <c r="X102" s="17"/>
      <c r="Y102" s="17"/>
      <c r="Z102" s="17"/>
    </row>
    <row r="103" spans="1:26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66"/>
      <c r="P103" s="66"/>
      <c r="Q103" s="66"/>
      <c r="R103" s="66"/>
      <c r="S103" s="66"/>
      <c r="T103" s="66"/>
      <c r="U103" s="66"/>
      <c r="V103" s="17"/>
      <c r="W103" s="17"/>
      <c r="X103" s="17"/>
      <c r="Y103" s="17"/>
      <c r="Z103" s="17"/>
    </row>
    <row r="104" spans="1:26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66"/>
      <c r="P104" s="66"/>
      <c r="Q104" s="66"/>
      <c r="R104" s="66"/>
      <c r="S104" s="66"/>
      <c r="T104" s="66"/>
      <c r="U104" s="66"/>
      <c r="V104" s="17"/>
      <c r="W104" s="17"/>
      <c r="X104" s="17"/>
      <c r="Y104" s="17"/>
      <c r="Z104" s="17"/>
    </row>
    <row r="105" spans="1:26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66"/>
      <c r="P105" s="66"/>
      <c r="Q105" s="66"/>
      <c r="R105" s="66"/>
      <c r="S105" s="66"/>
      <c r="T105" s="66"/>
      <c r="U105" s="66"/>
      <c r="V105" s="17"/>
      <c r="W105" s="17"/>
      <c r="X105" s="17"/>
      <c r="Y105" s="17"/>
      <c r="Z105" s="17"/>
    </row>
    <row r="106" spans="1:26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66"/>
      <c r="P106" s="66"/>
      <c r="Q106" s="66"/>
      <c r="R106" s="66"/>
      <c r="S106" s="66"/>
      <c r="T106" s="66"/>
      <c r="U106" s="66"/>
      <c r="V106" s="17"/>
      <c r="W106" s="17"/>
      <c r="X106" s="17"/>
      <c r="Y106" s="17"/>
      <c r="Z106" s="17"/>
    </row>
    <row r="107" spans="1:26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66"/>
      <c r="P107" s="66"/>
      <c r="Q107" s="66"/>
      <c r="R107" s="66"/>
      <c r="S107" s="66"/>
      <c r="T107" s="66"/>
      <c r="U107" s="66"/>
      <c r="V107" s="17"/>
      <c r="W107" s="17"/>
      <c r="X107" s="17"/>
      <c r="Y107" s="17"/>
      <c r="Z107" s="17"/>
    </row>
    <row r="108" spans="1:26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66"/>
      <c r="P108" s="66"/>
      <c r="Q108" s="66"/>
      <c r="R108" s="66"/>
      <c r="S108" s="66"/>
      <c r="T108" s="66"/>
      <c r="U108" s="66"/>
      <c r="V108" s="17"/>
      <c r="W108" s="17"/>
      <c r="X108" s="17"/>
      <c r="Y108" s="17"/>
      <c r="Z108" s="17"/>
    </row>
    <row r="109" spans="1:26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66"/>
      <c r="P109" s="66"/>
      <c r="Q109" s="66"/>
      <c r="R109" s="66"/>
      <c r="S109" s="66"/>
      <c r="T109" s="66"/>
      <c r="U109" s="66"/>
      <c r="V109" s="17"/>
      <c r="W109" s="17"/>
      <c r="X109" s="17"/>
      <c r="Y109" s="17"/>
      <c r="Z109" s="17"/>
    </row>
    <row r="110" spans="1:26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66"/>
      <c r="P110" s="66"/>
      <c r="Q110" s="66"/>
      <c r="R110" s="66"/>
      <c r="S110" s="66"/>
      <c r="T110" s="66"/>
      <c r="U110" s="66"/>
      <c r="V110" s="17"/>
      <c r="W110" s="17"/>
      <c r="X110" s="17"/>
      <c r="Y110" s="17"/>
      <c r="Z110" s="17"/>
    </row>
    <row r="111" spans="1:26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66"/>
      <c r="P111" s="66"/>
      <c r="Q111" s="66"/>
      <c r="R111" s="66"/>
      <c r="S111" s="66"/>
      <c r="T111" s="66"/>
      <c r="U111" s="66"/>
      <c r="V111" s="17"/>
      <c r="W111" s="17"/>
      <c r="X111" s="17"/>
      <c r="Y111" s="17"/>
      <c r="Z111" s="17"/>
    </row>
    <row r="112" spans="1:26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66"/>
      <c r="P112" s="66"/>
      <c r="Q112" s="66"/>
      <c r="R112" s="66"/>
      <c r="S112" s="66"/>
      <c r="T112" s="66"/>
      <c r="U112" s="66"/>
      <c r="V112" s="17"/>
      <c r="W112" s="17"/>
      <c r="X112" s="17"/>
      <c r="Y112" s="17"/>
      <c r="Z112" s="17"/>
    </row>
    <row r="113" spans="1:26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66"/>
      <c r="P113" s="66"/>
      <c r="Q113" s="66"/>
      <c r="R113" s="66"/>
      <c r="S113" s="66"/>
      <c r="T113" s="66"/>
      <c r="U113" s="66"/>
      <c r="V113" s="17"/>
      <c r="W113" s="17"/>
      <c r="X113" s="17"/>
      <c r="Y113" s="17"/>
      <c r="Z113" s="17"/>
    </row>
    <row r="114" spans="1:26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66"/>
      <c r="P114" s="66"/>
      <c r="Q114" s="66"/>
      <c r="R114" s="66"/>
      <c r="S114" s="66"/>
      <c r="T114" s="66"/>
      <c r="U114" s="66"/>
      <c r="V114" s="17"/>
      <c r="W114" s="17"/>
      <c r="X114" s="17"/>
      <c r="Y114" s="17"/>
      <c r="Z114" s="17"/>
    </row>
    <row r="115" spans="1:26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66"/>
      <c r="P115" s="66"/>
      <c r="Q115" s="66"/>
      <c r="R115" s="66"/>
      <c r="S115" s="66"/>
      <c r="T115" s="66"/>
      <c r="U115" s="66"/>
      <c r="V115" s="17"/>
      <c r="W115" s="17"/>
      <c r="X115" s="17"/>
      <c r="Y115" s="17"/>
      <c r="Z115" s="17"/>
    </row>
    <row r="116" spans="1:26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66"/>
      <c r="P116" s="66"/>
      <c r="Q116" s="66"/>
      <c r="R116" s="66"/>
      <c r="S116" s="66"/>
      <c r="T116" s="66"/>
      <c r="U116" s="66"/>
      <c r="V116" s="17"/>
      <c r="W116" s="17"/>
      <c r="X116" s="17"/>
      <c r="Y116" s="17"/>
      <c r="Z116" s="17"/>
    </row>
    <row r="117" spans="1:26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66"/>
      <c r="P117" s="66"/>
      <c r="Q117" s="66"/>
      <c r="R117" s="66"/>
      <c r="S117" s="66"/>
      <c r="T117" s="66"/>
      <c r="U117" s="66"/>
      <c r="V117" s="17"/>
      <c r="W117" s="17"/>
      <c r="X117" s="17"/>
      <c r="Y117" s="17"/>
      <c r="Z117" s="17"/>
    </row>
    <row r="118" spans="1:26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66"/>
      <c r="P118" s="66"/>
      <c r="Q118" s="66"/>
      <c r="R118" s="66"/>
      <c r="S118" s="66"/>
      <c r="T118" s="66"/>
      <c r="U118" s="66"/>
      <c r="V118" s="17"/>
      <c r="W118" s="17"/>
      <c r="X118" s="17"/>
      <c r="Y118" s="17"/>
      <c r="Z118" s="17"/>
    </row>
    <row r="119" spans="1:26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66"/>
      <c r="P119" s="66"/>
      <c r="Q119" s="66"/>
      <c r="R119" s="66"/>
      <c r="S119" s="66"/>
      <c r="T119" s="66"/>
      <c r="U119" s="66"/>
      <c r="V119" s="17"/>
      <c r="W119" s="17"/>
      <c r="X119" s="17"/>
      <c r="Y119" s="17"/>
      <c r="Z119" s="17"/>
    </row>
    <row r="120" spans="1:26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66"/>
      <c r="P120" s="66"/>
      <c r="Q120" s="66"/>
      <c r="R120" s="66"/>
      <c r="S120" s="66"/>
      <c r="T120" s="66"/>
      <c r="U120" s="66"/>
      <c r="V120" s="17"/>
      <c r="W120" s="17"/>
      <c r="X120" s="17"/>
      <c r="Y120" s="17"/>
      <c r="Z120" s="17"/>
    </row>
    <row r="121" spans="1:26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66"/>
      <c r="P121" s="66"/>
      <c r="Q121" s="66"/>
      <c r="R121" s="66"/>
      <c r="S121" s="66"/>
      <c r="T121" s="66"/>
      <c r="U121" s="66"/>
      <c r="V121" s="17"/>
      <c r="W121" s="17"/>
      <c r="X121" s="17"/>
      <c r="Y121" s="17"/>
      <c r="Z121" s="17"/>
    </row>
    <row r="122" spans="1:26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66"/>
      <c r="P122" s="66"/>
      <c r="Q122" s="66"/>
      <c r="R122" s="66"/>
      <c r="S122" s="66"/>
      <c r="T122" s="66"/>
      <c r="U122" s="66"/>
      <c r="V122" s="17"/>
      <c r="W122" s="17"/>
      <c r="X122" s="17"/>
      <c r="Y122" s="17"/>
      <c r="Z122" s="17"/>
    </row>
    <row r="123" spans="1:26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66"/>
      <c r="P123" s="66"/>
      <c r="Q123" s="66"/>
      <c r="R123" s="66"/>
      <c r="S123" s="66"/>
      <c r="T123" s="66"/>
      <c r="U123" s="66"/>
      <c r="V123" s="17"/>
      <c r="W123" s="17"/>
      <c r="X123" s="17"/>
      <c r="Y123" s="17"/>
      <c r="Z123" s="17"/>
    </row>
    <row r="124" spans="1:26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66"/>
      <c r="P124" s="66"/>
      <c r="Q124" s="66"/>
      <c r="R124" s="66"/>
      <c r="S124" s="66"/>
      <c r="T124" s="66"/>
      <c r="U124" s="66"/>
      <c r="V124" s="17"/>
      <c r="W124" s="17"/>
      <c r="X124" s="17"/>
      <c r="Y124" s="17"/>
      <c r="Z124" s="17"/>
    </row>
    <row r="125" spans="1:26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66"/>
      <c r="P125" s="66"/>
      <c r="Q125" s="66"/>
      <c r="R125" s="66"/>
      <c r="S125" s="66"/>
      <c r="T125" s="66"/>
      <c r="U125" s="66"/>
      <c r="V125" s="17"/>
      <c r="W125" s="17"/>
      <c r="X125" s="17"/>
      <c r="Y125" s="17"/>
      <c r="Z125" s="17"/>
    </row>
    <row r="126" spans="1:26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66"/>
      <c r="P126" s="66"/>
      <c r="Q126" s="66"/>
      <c r="R126" s="66"/>
      <c r="S126" s="66"/>
      <c r="T126" s="66"/>
      <c r="U126" s="66"/>
      <c r="V126" s="17"/>
      <c r="W126" s="17"/>
      <c r="X126" s="17"/>
      <c r="Y126" s="17"/>
      <c r="Z126" s="17"/>
    </row>
    <row r="127" spans="1:26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66"/>
      <c r="P127" s="66"/>
      <c r="Q127" s="66"/>
      <c r="R127" s="66"/>
      <c r="S127" s="66"/>
      <c r="T127" s="66"/>
      <c r="U127" s="66"/>
      <c r="V127" s="17"/>
      <c r="W127" s="17"/>
      <c r="X127" s="17"/>
      <c r="Y127" s="17"/>
      <c r="Z127" s="17"/>
    </row>
    <row r="128" spans="1:26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66"/>
      <c r="P128" s="66"/>
      <c r="Q128" s="66"/>
      <c r="R128" s="66"/>
      <c r="S128" s="66"/>
      <c r="T128" s="66"/>
      <c r="U128" s="66"/>
      <c r="V128" s="17"/>
      <c r="W128" s="17"/>
      <c r="X128" s="17"/>
      <c r="Y128" s="17"/>
      <c r="Z128" s="17"/>
    </row>
    <row r="129" spans="1:26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66"/>
      <c r="P129" s="66"/>
      <c r="Q129" s="66"/>
      <c r="R129" s="66"/>
      <c r="S129" s="66"/>
      <c r="T129" s="66"/>
      <c r="U129" s="66"/>
      <c r="V129" s="17"/>
      <c r="W129" s="17"/>
      <c r="X129" s="17"/>
      <c r="Y129" s="17"/>
      <c r="Z129" s="17"/>
    </row>
    <row r="130" spans="1:26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66"/>
      <c r="P130" s="66"/>
      <c r="Q130" s="66"/>
      <c r="R130" s="66"/>
      <c r="S130" s="66"/>
      <c r="T130" s="66"/>
      <c r="U130" s="66"/>
      <c r="V130" s="17"/>
      <c r="W130" s="17"/>
      <c r="X130" s="17"/>
      <c r="Y130" s="17"/>
      <c r="Z130" s="17"/>
    </row>
    <row r="131" spans="1:26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66"/>
      <c r="P131" s="66"/>
      <c r="Q131" s="66"/>
      <c r="R131" s="66"/>
      <c r="S131" s="66"/>
      <c r="T131" s="66"/>
      <c r="U131" s="66"/>
      <c r="V131" s="17"/>
      <c r="W131" s="17"/>
      <c r="X131" s="17"/>
      <c r="Y131" s="17"/>
      <c r="Z131" s="17"/>
    </row>
    <row r="132" spans="1:26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66"/>
      <c r="P132" s="66"/>
      <c r="Q132" s="66"/>
      <c r="R132" s="66"/>
      <c r="S132" s="66"/>
      <c r="T132" s="66"/>
      <c r="U132" s="66"/>
      <c r="V132" s="17"/>
      <c r="W132" s="17"/>
      <c r="X132" s="17"/>
      <c r="Y132" s="17"/>
      <c r="Z132" s="17"/>
    </row>
    <row r="133" spans="1:26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66"/>
      <c r="P133" s="66"/>
      <c r="Q133" s="66"/>
      <c r="R133" s="66"/>
      <c r="S133" s="66"/>
      <c r="T133" s="66"/>
      <c r="U133" s="66"/>
      <c r="V133" s="17"/>
      <c r="W133" s="17"/>
      <c r="X133" s="17"/>
      <c r="Y133" s="17"/>
      <c r="Z133" s="17"/>
    </row>
    <row r="134" spans="1:26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66"/>
      <c r="P134" s="66"/>
      <c r="Q134" s="66"/>
      <c r="R134" s="66"/>
      <c r="S134" s="66"/>
      <c r="T134" s="66"/>
      <c r="U134" s="66"/>
      <c r="V134" s="17"/>
      <c r="W134" s="17"/>
      <c r="X134" s="17"/>
      <c r="Y134" s="17"/>
      <c r="Z134" s="17"/>
    </row>
    <row r="135" spans="1:26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66"/>
      <c r="P135" s="66"/>
      <c r="Q135" s="66"/>
      <c r="R135" s="66"/>
      <c r="S135" s="66"/>
      <c r="T135" s="66"/>
      <c r="U135" s="66"/>
      <c r="V135" s="17"/>
      <c r="W135" s="17"/>
      <c r="X135" s="17"/>
      <c r="Y135" s="17"/>
      <c r="Z135" s="17"/>
    </row>
    <row r="136" spans="1:26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66"/>
      <c r="P136" s="66"/>
      <c r="Q136" s="66"/>
      <c r="R136" s="66"/>
      <c r="S136" s="66"/>
      <c r="T136" s="66"/>
      <c r="U136" s="66"/>
      <c r="V136" s="17"/>
      <c r="W136" s="17"/>
      <c r="X136" s="17"/>
      <c r="Y136" s="17"/>
      <c r="Z136" s="17"/>
    </row>
    <row r="137" spans="1:26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66"/>
      <c r="P137" s="66"/>
      <c r="Q137" s="66"/>
      <c r="R137" s="66"/>
      <c r="S137" s="66"/>
      <c r="T137" s="66"/>
      <c r="U137" s="66"/>
      <c r="V137" s="17"/>
      <c r="W137" s="17"/>
      <c r="X137" s="17"/>
      <c r="Y137" s="17"/>
      <c r="Z137" s="17"/>
    </row>
    <row r="138" spans="1:26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66"/>
      <c r="P138" s="66"/>
      <c r="Q138" s="66"/>
      <c r="R138" s="66"/>
      <c r="S138" s="66"/>
      <c r="T138" s="66"/>
      <c r="U138" s="66"/>
      <c r="V138" s="17"/>
      <c r="W138" s="17"/>
      <c r="X138" s="17"/>
      <c r="Y138" s="17"/>
      <c r="Z138" s="17"/>
    </row>
    <row r="139" spans="1:26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66"/>
      <c r="P139" s="66"/>
      <c r="Q139" s="66"/>
      <c r="R139" s="66"/>
      <c r="S139" s="66"/>
      <c r="T139" s="66"/>
      <c r="U139" s="66"/>
      <c r="V139" s="17"/>
      <c r="W139" s="17"/>
      <c r="X139" s="17"/>
      <c r="Y139" s="17"/>
      <c r="Z139" s="17"/>
    </row>
    <row r="140" spans="1:26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66"/>
      <c r="P140" s="66"/>
      <c r="Q140" s="66"/>
      <c r="R140" s="66"/>
      <c r="S140" s="66"/>
      <c r="T140" s="66"/>
      <c r="U140" s="66"/>
      <c r="V140" s="17"/>
      <c r="W140" s="17"/>
      <c r="X140" s="17"/>
      <c r="Y140" s="17"/>
      <c r="Z140" s="17"/>
    </row>
    <row r="141" spans="1:26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66"/>
      <c r="P141" s="66"/>
      <c r="Q141" s="66"/>
      <c r="R141" s="66"/>
      <c r="S141" s="66"/>
      <c r="T141" s="66"/>
      <c r="U141" s="66"/>
      <c r="V141" s="17"/>
      <c r="W141" s="17"/>
      <c r="X141" s="17"/>
      <c r="Y141" s="17"/>
      <c r="Z141" s="17"/>
    </row>
    <row r="142" spans="1:26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66"/>
      <c r="P142" s="66"/>
      <c r="Q142" s="66"/>
      <c r="R142" s="66"/>
      <c r="S142" s="66"/>
      <c r="T142" s="66"/>
      <c r="U142" s="66"/>
      <c r="V142" s="17"/>
      <c r="W142" s="17"/>
      <c r="X142" s="17"/>
      <c r="Y142" s="17"/>
      <c r="Z142" s="17"/>
    </row>
    <row r="143" spans="1:26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66"/>
      <c r="P143" s="66"/>
      <c r="Q143" s="66"/>
      <c r="R143" s="66"/>
      <c r="S143" s="66"/>
      <c r="T143" s="66"/>
      <c r="U143" s="66"/>
      <c r="V143" s="17"/>
      <c r="W143" s="17"/>
      <c r="X143" s="17"/>
      <c r="Y143" s="17"/>
      <c r="Z143" s="17"/>
    </row>
    <row r="144" spans="1:26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66"/>
      <c r="P144" s="66"/>
      <c r="Q144" s="66"/>
      <c r="R144" s="66"/>
      <c r="S144" s="66"/>
      <c r="T144" s="66"/>
      <c r="U144" s="66"/>
      <c r="V144" s="17"/>
      <c r="W144" s="17"/>
      <c r="X144" s="17"/>
      <c r="Y144" s="17"/>
      <c r="Z144" s="17"/>
    </row>
    <row r="145" spans="1:26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66"/>
      <c r="P145" s="66"/>
      <c r="Q145" s="66"/>
      <c r="R145" s="66"/>
      <c r="S145" s="66"/>
      <c r="T145" s="66"/>
      <c r="U145" s="66"/>
      <c r="V145" s="17"/>
      <c r="W145" s="17"/>
      <c r="X145" s="17"/>
      <c r="Y145" s="17"/>
      <c r="Z145" s="17"/>
    </row>
    <row r="146" spans="1:26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66"/>
      <c r="P146" s="66"/>
      <c r="Q146" s="66"/>
      <c r="R146" s="66"/>
      <c r="S146" s="66"/>
      <c r="T146" s="66"/>
      <c r="U146" s="66"/>
      <c r="V146" s="17"/>
      <c r="W146" s="17"/>
      <c r="X146" s="17"/>
      <c r="Y146" s="17"/>
      <c r="Z146" s="17"/>
    </row>
    <row r="147" spans="1:26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66"/>
      <c r="P147" s="66"/>
      <c r="Q147" s="66"/>
      <c r="R147" s="66"/>
      <c r="S147" s="66"/>
      <c r="T147" s="66"/>
      <c r="U147" s="66"/>
      <c r="V147" s="17"/>
      <c r="W147" s="17"/>
      <c r="X147" s="17"/>
      <c r="Y147" s="17"/>
      <c r="Z147" s="17"/>
    </row>
    <row r="148" spans="1:26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66"/>
      <c r="P148" s="66"/>
      <c r="Q148" s="66"/>
      <c r="R148" s="66"/>
      <c r="S148" s="66"/>
      <c r="T148" s="66"/>
      <c r="U148" s="66"/>
      <c r="V148" s="17"/>
      <c r="W148" s="17"/>
      <c r="X148" s="17"/>
      <c r="Y148" s="17"/>
      <c r="Z148" s="17"/>
    </row>
    <row r="149" spans="1:26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66"/>
      <c r="P149" s="66"/>
      <c r="Q149" s="66"/>
      <c r="R149" s="66"/>
      <c r="S149" s="66"/>
      <c r="T149" s="66"/>
      <c r="U149" s="66"/>
      <c r="V149" s="17"/>
      <c r="W149" s="17"/>
      <c r="X149" s="17"/>
      <c r="Y149" s="17"/>
      <c r="Z149" s="17"/>
    </row>
    <row r="150" spans="1:26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66"/>
      <c r="P150" s="66"/>
      <c r="Q150" s="66"/>
      <c r="R150" s="66"/>
      <c r="S150" s="66"/>
      <c r="T150" s="66"/>
      <c r="U150" s="66"/>
      <c r="V150" s="17"/>
      <c r="W150" s="17"/>
      <c r="X150" s="17"/>
      <c r="Y150" s="17"/>
      <c r="Z150" s="17"/>
    </row>
    <row r="151" spans="1:26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66"/>
      <c r="P151" s="66"/>
      <c r="Q151" s="66"/>
      <c r="R151" s="66"/>
      <c r="S151" s="66"/>
      <c r="T151" s="66"/>
      <c r="U151" s="66"/>
      <c r="V151" s="17"/>
      <c r="W151" s="17"/>
      <c r="X151" s="17"/>
      <c r="Y151" s="17"/>
      <c r="Z151" s="17"/>
    </row>
    <row r="152" spans="1:26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66"/>
      <c r="P152" s="66"/>
      <c r="Q152" s="66"/>
      <c r="R152" s="66"/>
      <c r="S152" s="66"/>
      <c r="T152" s="66"/>
      <c r="U152" s="66"/>
      <c r="V152" s="17"/>
      <c r="W152" s="17"/>
      <c r="X152" s="17"/>
      <c r="Y152" s="17"/>
      <c r="Z152" s="17"/>
    </row>
    <row r="153" spans="1:26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66"/>
      <c r="P153" s="66"/>
      <c r="Q153" s="66"/>
      <c r="R153" s="66"/>
      <c r="S153" s="66"/>
      <c r="T153" s="66"/>
      <c r="U153" s="66"/>
      <c r="V153" s="17"/>
      <c r="W153" s="17"/>
      <c r="X153" s="17"/>
      <c r="Y153" s="17"/>
      <c r="Z153" s="17"/>
    </row>
    <row r="154" spans="1:26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66"/>
      <c r="P154" s="66"/>
      <c r="Q154" s="66"/>
      <c r="R154" s="66"/>
      <c r="S154" s="66"/>
      <c r="T154" s="66"/>
      <c r="U154" s="66"/>
      <c r="V154" s="17"/>
      <c r="W154" s="17"/>
      <c r="X154" s="17"/>
      <c r="Y154" s="17"/>
      <c r="Z154" s="17"/>
    </row>
    <row r="155" spans="1:26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66"/>
      <c r="P155" s="66"/>
      <c r="Q155" s="66"/>
      <c r="R155" s="66"/>
      <c r="S155" s="66"/>
      <c r="T155" s="66"/>
      <c r="U155" s="66"/>
      <c r="V155" s="17"/>
      <c r="W155" s="17"/>
      <c r="X155" s="17"/>
      <c r="Y155" s="17"/>
      <c r="Z155" s="17"/>
    </row>
    <row r="156" spans="1:26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66"/>
      <c r="P156" s="66"/>
      <c r="Q156" s="66"/>
      <c r="R156" s="66"/>
      <c r="S156" s="66"/>
      <c r="T156" s="66"/>
      <c r="U156" s="66"/>
      <c r="V156" s="17"/>
      <c r="W156" s="17"/>
      <c r="X156" s="17"/>
      <c r="Y156" s="17"/>
      <c r="Z156" s="17"/>
    </row>
    <row r="157" spans="1:26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66"/>
      <c r="P157" s="66"/>
      <c r="Q157" s="66"/>
      <c r="R157" s="66"/>
      <c r="S157" s="66"/>
      <c r="T157" s="66"/>
      <c r="U157" s="66"/>
      <c r="V157" s="17"/>
      <c r="W157" s="17"/>
      <c r="X157" s="17"/>
      <c r="Y157" s="17"/>
      <c r="Z157" s="17"/>
    </row>
    <row r="158" spans="1:26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66"/>
      <c r="P158" s="66"/>
      <c r="Q158" s="66"/>
      <c r="R158" s="66"/>
      <c r="S158" s="66"/>
      <c r="T158" s="66"/>
      <c r="U158" s="66"/>
      <c r="V158" s="17"/>
      <c r="W158" s="17"/>
      <c r="X158" s="17"/>
      <c r="Y158" s="17"/>
      <c r="Z158" s="17"/>
    </row>
    <row r="159" spans="1:26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66"/>
      <c r="P159" s="66"/>
      <c r="Q159" s="66"/>
      <c r="R159" s="66"/>
      <c r="S159" s="66"/>
      <c r="T159" s="66"/>
      <c r="U159" s="66"/>
      <c r="V159" s="17"/>
      <c r="W159" s="17"/>
      <c r="X159" s="17"/>
      <c r="Y159" s="17"/>
      <c r="Z159" s="17"/>
    </row>
    <row r="160" spans="1:26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66"/>
      <c r="P160" s="66"/>
      <c r="Q160" s="66"/>
      <c r="R160" s="66"/>
      <c r="S160" s="66"/>
      <c r="T160" s="66"/>
      <c r="U160" s="66"/>
      <c r="V160" s="17"/>
      <c r="W160" s="17"/>
      <c r="X160" s="17"/>
      <c r="Y160" s="17"/>
      <c r="Z160" s="17"/>
    </row>
    <row r="161" spans="1:26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66"/>
      <c r="P161" s="66"/>
      <c r="Q161" s="66"/>
      <c r="R161" s="66"/>
      <c r="S161" s="66"/>
      <c r="T161" s="66"/>
      <c r="U161" s="66"/>
      <c r="V161" s="17"/>
      <c r="W161" s="17"/>
      <c r="X161" s="17"/>
      <c r="Y161" s="17"/>
      <c r="Z161" s="17"/>
    </row>
    <row r="162" spans="1:26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66"/>
      <c r="P162" s="66"/>
      <c r="Q162" s="66"/>
      <c r="R162" s="66"/>
      <c r="S162" s="66"/>
      <c r="T162" s="66"/>
      <c r="U162" s="66"/>
      <c r="V162" s="17"/>
      <c r="W162" s="17"/>
      <c r="X162" s="17"/>
      <c r="Y162" s="17"/>
      <c r="Z162" s="17"/>
    </row>
    <row r="163" spans="1:26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66"/>
      <c r="P163" s="66"/>
      <c r="Q163" s="66"/>
      <c r="R163" s="66"/>
      <c r="S163" s="66"/>
      <c r="T163" s="66"/>
      <c r="U163" s="66"/>
      <c r="V163" s="17"/>
      <c r="W163" s="17"/>
      <c r="X163" s="17"/>
      <c r="Y163" s="17"/>
      <c r="Z163" s="17"/>
    </row>
    <row r="164" spans="1:26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66"/>
      <c r="P164" s="66"/>
      <c r="Q164" s="66"/>
      <c r="R164" s="66"/>
      <c r="S164" s="66"/>
      <c r="T164" s="66"/>
      <c r="U164" s="66"/>
      <c r="V164" s="17"/>
      <c r="W164" s="17"/>
      <c r="X164" s="17"/>
      <c r="Y164" s="17"/>
      <c r="Z164" s="17"/>
    </row>
    <row r="165" spans="1:26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66"/>
      <c r="P165" s="66"/>
      <c r="Q165" s="66"/>
      <c r="R165" s="66"/>
      <c r="S165" s="66"/>
      <c r="T165" s="66"/>
      <c r="U165" s="66"/>
      <c r="V165" s="17"/>
      <c r="W165" s="17"/>
      <c r="X165" s="17"/>
      <c r="Y165" s="17"/>
      <c r="Z165" s="17"/>
    </row>
    <row r="166" spans="1:26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66"/>
      <c r="P166" s="66"/>
      <c r="Q166" s="66"/>
      <c r="R166" s="66"/>
      <c r="S166" s="66"/>
      <c r="T166" s="66"/>
      <c r="U166" s="66"/>
      <c r="V166" s="17"/>
      <c r="W166" s="17"/>
      <c r="X166" s="17"/>
      <c r="Y166" s="17"/>
      <c r="Z166" s="17"/>
    </row>
    <row r="167" spans="1:26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66"/>
      <c r="P167" s="66"/>
      <c r="Q167" s="66"/>
      <c r="R167" s="66"/>
      <c r="S167" s="66"/>
      <c r="T167" s="66"/>
      <c r="U167" s="66"/>
      <c r="V167" s="17"/>
      <c r="W167" s="17"/>
      <c r="X167" s="17"/>
      <c r="Y167" s="17"/>
      <c r="Z167" s="17"/>
    </row>
    <row r="168" spans="1:26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66"/>
      <c r="P168" s="66"/>
      <c r="Q168" s="66"/>
      <c r="R168" s="66"/>
      <c r="S168" s="66"/>
      <c r="T168" s="66"/>
      <c r="U168" s="66"/>
      <c r="V168" s="17"/>
      <c r="W168" s="17"/>
      <c r="X168" s="17"/>
      <c r="Y168" s="17"/>
      <c r="Z168" s="17"/>
    </row>
    <row r="169" spans="1:26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66"/>
      <c r="P169" s="66"/>
      <c r="Q169" s="66"/>
      <c r="R169" s="66"/>
      <c r="S169" s="66"/>
      <c r="T169" s="66"/>
      <c r="U169" s="66"/>
      <c r="V169" s="17"/>
      <c r="W169" s="17"/>
      <c r="X169" s="17"/>
      <c r="Y169" s="17"/>
      <c r="Z169" s="17"/>
    </row>
    <row r="170" spans="1:26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66"/>
      <c r="P170" s="66"/>
      <c r="Q170" s="66"/>
      <c r="R170" s="66"/>
      <c r="S170" s="66"/>
      <c r="T170" s="66"/>
      <c r="U170" s="66"/>
      <c r="V170" s="17"/>
      <c r="W170" s="17"/>
      <c r="X170" s="17"/>
      <c r="Y170" s="17"/>
      <c r="Z170" s="17"/>
    </row>
    <row r="171" spans="1:26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66"/>
      <c r="P171" s="66"/>
      <c r="Q171" s="66"/>
      <c r="R171" s="66"/>
      <c r="S171" s="66"/>
      <c r="T171" s="66"/>
      <c r="U171" s="66"/>
      <c r="V171" s="17"/>
      <c r="W171" s="17"/>
      <c r="X171" s="17"/>
      <c r="Y171" s="17"/>
      <c r="Z171" s="17"/>
    </row>
    <row r="172" spans="1:26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66"/>
      <c r="P172" s="66"/>
      <c r="Q172" s="66"/>
      <c r="R172" s="66"/>
      <c r="S172" s="66"/>
      <c r="T172" s="66"/>
      <c r="U172" s="66"/>
      <c r="V172" s="17"/>
      <c r="W172" s="17"/>
      <c r="X172" s="17"/>
      <c r="Y172" s="17"/>
      <c r="Z172" s="17"/>
    </row>
    <row r="173" spans="1:26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66"/>
      <c r="P173" s="66"/>
      <c r="Q173" s="66"/>
      <c r="R173" s="66"/>
      <c r="S173" s="66"/>
      <c r="T173" s="66"/>
      <c r="U173" s="66"/>
      <c r="V173" s="17"/>
      <c r="W173" s="17"/>
      <c r="X173" s="17"/>
      <c r="Y173" s="17"/>
      <c r="Z173" s="17"/>
    </row>
    <row r="174" spans="1:26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66"/>
      <c r="P174" s="66"/>
      <c r="Q174" s="66"/>
      <c r="R174" s="66"/>
      <c r="S174" s="66"/>
      <c r="T174" s="66"/>
      <c r="U174" s="66"/>
      <c r="V174" s="17"/>
      <c r="W174" s="17"/>
      <c r="X174" s="17"/>
      <c r="Y174" s="17"/>
      <c r="Z174" s="17"/>
    </row>
    <row r="175" spans="1:26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66"/>
      <c r="P175" s="66"/>
      <c r="Q175" s="66"/>
      <c r="R175" s="66"/>
      <c r="S175" s="66"/>
      <c r="T175" s="66"/>
      <c r="U175" s="66"/>
      <c r="V175" s="17"/>
      <c r="W175" s="17"/>
      <c r="X175" s="17"/>
      <c r="Y175" s="17"/>
      <c r="Z175" s="17"/>
    </row>
    <row r="176" spans="1:26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66"/>
      <c r="P176" s="66"/>
      <c r="Q176" s="66"/>
      <c r="R176" s="66"/>
      <c r="S176" s="66"/>
      <c r="T176" s="66"/>
      <c r="U176" s="66"/>
      <c r="V176" s="17"/>
      <c r="W176" s="17"/>
      <c r="X176" s="17"/>
      <c r="Y176" s="17"/>
      <c r="Z176" s="17"/>
    </row>
    <row r="177" spans="1:26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66"/>
      <c r="P177" s="66"/>
      <c r="Q177" s="66"/>
      <c r="R177" s="66"/>
      <c r="S177" s="66"/>
      <c r="T177" s="66"/>
      <c r="U177" s="66"/>
      <c r="V177" s="17"/>
      <c r="W177" s="17"/>
      <c r="X177" s="17"/>
      <c r="Y177" s="17"/>
      <c r="Z177" s="17"/>
    </row>
    <row r="178" spans="1:26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66"/>
      <c r="P178" s="66"/>
      <c r="Q178" s="66"/>
      <c r="R178" s="66"/>
      <c r="S178" s="66"/>
      <c r="T178" s="66"/>
      <c r="U178" s="66"/>
      <c r="V178" s="17"/>
      <c r="W178" s="17"/>
      <c r="X178" s="17"/>
      <c r="Y178" s="17"/>
      <c r="Z178" s="17"/>
    </row>
    <row r="179" spans="1:26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66"/>
      <c r="P179" s="66"/>
      <c r="Q179" s="66"/>
      <c r="R179" s="66"/>
      <c r="S179" s="66"/>
      <c r="T179" s="66"/>
      <c r="U179" s="66"/>
      <c r="V179" s="17"/>
      <c r="W179" s="17"/>
      <c r="X179" s="17"/>
      <c r="Y179" s="17"/>
      <c r="Z179" s="17"/>
    </row>
    <row r="180" spans="1:26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66"/>
      <c r="P180" s="66"/>
      <c r="Q180" s="66"/>
      <c r="R180" s="66"/>
      <c r="S180" s="66"/>
      <c r="T180" s="66"/>
      <c r="U180" s="66"/>
      <c r="V180" s="17"/>
      <c r="W180" s="17"/>
      <c r="X180" s="17"/>
      <c r="Y180" s="17"/>
      <c r="Z180" s="17"/>
    </row>
    <row r="181" spans="1:26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66"/>
      <c r="P181" s="66"/>
      <c r="Q181" s="66"/>
      <c r="R181" s="66"/>
      <c r="S181" s="66"/>
      <c r="T181" s="66"/>
      <c r="U181" s="66"/>
      <c r="V181" s="17"/>
      <c r="W181" s="17"/>
      <c r="X181" s="17"/>
      <c r="Y181" s="17"/>
      <c r="Z181" s="17"/>
    </row>
    <row r="182" spans="1:26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66"/>
      <c r="P182" s="66"/>
      <c r="Q182" s="66"/>
      <c r="R182" s="66"/>
      <c r="S182" s="66"/>
      <c r="T182" s="66"/>
      <c r="U182" s="66"/>
      <c r="V182" s="17"/>
      <c r="W182" s="17"/>
      <c r="X182" s="17"/>
      <c r="Y182" s="17"/>
      <c r="Z182" s="17"/>
    </row>
    <row r="183" spans="1:26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66"/>
      <c r="P183" s="66"/>
      <c r="Q183" s="66"/>
      <c r="R183" s="66"/>
      <c r="S183" s="66"/>
      <c r="T183" s="66"/>
      <c r="U183" s="66"/>
      <c r="V183" s="17"/>
      <c r="W183" s="17"/>
      <c r="X183" s="17"/>
      <c r="Y183" s="17"/>
      <c r="Z183" s="17"/>
    </row>
    <row r="184" spans="1:26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66"/>
      <c r="P184" s="66"/>
      <c r="Q184" s="66"/>
      <c r="R184" s="66"/>
      <c r="S184" s="66"/>
      <c r="T184" s="66"/>
      <c r="U184" s="66"/>
      <c r="V184" s="17"/>
      <c r="W184" s="17"/>
      <c r="X184" s="17"/>
      <c r="Y184" s="17"/>
      <c r="Z184" s="17"/>
    </row>
    <row r="185" spans="1:26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66"/>
      <c r="P185" s="66"/>
      <c r="Q185" s="66"/>
      <c r="R185" s="66"/>
      <c r="S185" s="66"/>
      <c r="T185" s="66"/>
      <c r="U185" s="66"/>
      <c r="V185" s="17"/>
      <c r="W185" s="17"/>
      <c r="X185" s="17"/>
      <c r="Y185" s="17"/>
      <c r="Z185" s="17"/>
    </row>
    <row r="186" spans="1:26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66"/>
      <c r="P186" s="66"/>
      <c r="Q186" s="66"/>
      <c r="R186" s="66"/>
      <c r="S186" s="66"/>
      <c r="T186" s="66"/>
      <c r="U186" s="66"/>
      <c r="V186" s="17"/>
      <c r="W186" s="17"/>
      <c r="X186" s="17"/>
      <c r="Y186" s="17"/>
      <c r="Z186" s="17"/>
    </row>
    <row r="187" spans="1:26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66"/>
      <c r="P187" s="66"/>
      <c r="Q187" s="66"/>
      <c r="R187" s="66"/>
      <c r="S187" s="66"/>
      <c r="T187" s="66"/>
      <c r="U187" s="66"/>
      <c r="V187" s="17"/>
      <c r="W187" s="17"/>
      <c r="X187" s="17"/>
      <c r="Y187" s="17"/>
      <c r="Z187" s="17"/>
    </row>
    <row r="188" spans="1:26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66"/>
      <c r="P188" s="66"/>
      <c r="Q188" s="66"/>
      <c r="R188" s="66"/>
      <c r="S188" s="66"/>
      <c r="T188" s="66"/>
      <c r="U188" s="66"/>
      <c r="V188" s="17"/>
      <c r="W188" s="17"/>
      <c r="X188" s="17"/>
      <c r="Y188" s="17"/>
      <c r="Z188" s="17"/>
    </row>
    <row r="189" spans="1:26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66"/>
      <c r="P189" s="66"/>
      <c r="Q189" s="66"/>
      <c r="R189" s="66"/>
      <c r="S189" s="66"/>
      <c r="T189" s="66"/>
      <c r="U189" s="66"/>
      <c r="V189" s="17"/>
      <c r="W189" s="17"/>
      <c r="X189" s="17"/>
      <c r="Y189" s="17"/>
      <c r="Z189" s="17"/>
    </row>
    <row r="190" spans="1:26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66"/>
      <c r="P190" s="66"/>
      <c r="Q190" s="66"/>
      <c r="R190" s="66"/>
      <c r="S190" s="66"/>
      <c r="T190" s="66"/>
      <c r="U190" s="66"/>
      <c r="V190" s="17"/>
      <c r="W190" s="17"/>
      <c r="X190" s="17"/>
      <c r="Y190" s="17"/>
      <c r="Z190" s="17"/>
    </row>
    <row r="191" spans="1:26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66"/>
      <c r="P191" s="66"/>
      <c r="Q191" s="66"/>
      <c r="R191" s="66"/>
      <c r="S191" s="66"/>
      <c r="T191" s="66"/>
      <c r="U191" s="66"/>
      <c r="V191" s="17"/>
      <c r="W191" s="17"/>
      <c r="X191" s="17"/>
      <c r="Y191" s="17"/>
      <c r="Z191" s="17"/>
    </row>
    <row r="192" spans="1:26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66"/>
      <c r="P192" s="66"/>
      <c r="Q192" s="66"/>
      <c r="R192" s="66"/>
      <c r="S192" s="66"/>
      <c r="T192" s="66"/>
      <c r="U192" s="66"/>
      <c r="V192" s="17"/>
      <c r="W192" s="17"/>
      <c r="X192" s="17"/>
      <c r="Y192" s="17"/>
      <c r="Z192" s="17"/>
    </row>
    <row r="193" spans="1:26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66"/>
      <c r="P193" s="66"/>
      <c r="Q193" s="66"/>
      <c r="R193" s="66"/>
      <c r="S193" s="66"/>
      <c r="T193" s="66"/>
      <c r="U193" s="66"/>
      <c r="V193" s="17"/>
      <c r="W193" s="17"/>
      <c r="X193" s="17"/>
      <c r="Y193" s="17"/>
      <c r="Z193" s="17"/>
    </row>
    <row r="194" spans="1:26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66"/>
      <c r="P194" s="66"/>
      <c r="Q194" s="66"/>
      <c r="R194" s="66"/>
      <c r="S194" s="66"/>
      <c r="T194" s="66"/>
      <c r="U194" s="66"/>
      <c r="V194" s="17"/>
      <c r="W194" s="17"/>
      <c r="X194" s="17"/>
      <c r="Y194" s="17"/>
      <c r="Z194" s="17"/>
    </row>
    <row r="195" spans="1:26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66"/>
      <c r="P195" s="66"/>
      <c r="Q195" s="66"/>
      <c r="R195" s="66"/>
      <c r="S195" s="66"/>
      <c r="T195" s="66"/>
      <c r="U195" s="66"/>
      <c r="V195" s="17"/>
      <c r="W195" s="17"/>
      <c r="X195" s="17"/>
      <c r="Y195" s="17"/>
      <c r="Z195" s="17"/>
    </row>
    <row r="196" spans="1:26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66"/>
      <c r="P196" s="66"/>
      <c r="Q196" s="66"/>
      <c r="R196" s="66"/>
      <c r="S196" s="66"/>
      <c r="T196" s="66"/>
      <c r="U196" s="66"/>
      <c r="V196" s="17"/>
      <c r="W196" s="17"/>
      <c r="X196" s="17"/>
      <c r="Y196" s="17"/>
      <c r="Z196" s="17"/>
    </row>
    <row r="197" spans="1:26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66"/>
      <c r="P197" s="66"/>
      <c r="Q197" s="66"/>
      <c r="R197" s="66"/>
      <c r="S197" s="66"/>
      <c r="T197" s="66"/>
      <c r="U197" s="66"/>
      <c r="V197" s="17"/>
      <c r="W197" s="17"/>
      <c r="X197" s="17"/>
      <c r="Y197" s="17"/>
      <c r="Z197" s="17"/>
    </row>
    <row r="198" spans="1:26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66"/>
      <c r="P198" s="66"/>
      <c r="Q198" s="66"/>
      <c r="R198" s="66"/>
      <c r="S198" s="66"/>
      <c r="T198" s="66"/>
      <c r="U198" s="66"/>
      <c r="V198" s="17"/>
      <c r="W198" s="17"/>
      <c r="X198" s="17"/>
      <c r="Y198" s="17"/>
      <c r="Z198" s="17"/>
    </row>
    <row r="199" spans="1:26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66"/>
      <c r="P199" s="66"/>
      <c r="Q199" s="66"/>
      <c r="R199" s="66"/>
      <c r="S199" s="66"/>
      <c r="T199" s="66"/>
      <c r="U199" s="66"/>
      <c r="V199" s="17"/>
      <c r="W199" s="17"/>
      <c r="X199" s="17"/>
      <c r="Y199" s="17"/>
      <c r="Z199" s="17"/>
    </row>
  </sheetData>
  <mergeCells count="15">
    <mergeCell ref="A11:B11"/>
    <mergeCell ref="D11:E11"/>
    <mergeCell ref="G11:H11"/>
    <mergeCell ref="A1:N1"/>
    <mergeCell ref="A3:K3"/>
    <mergeCell ref="A5:B5"/>
    <mergeCell ref="A7:B8"/>
    <mergeCell ref="A9:B9"/>
    <mergeCell ref="D7:E8"/>
    <mergeCell ref="D9:E9"/>
    <mergeCell ref="G7:H8"/>
    <mergeCell ref="G9:H9"/>
    <mergeCell ref="A10:B10"/>
    <mergeCell ref="D10:E10"/>
    <mergeCell ref="G10:H10"/>
  </mergeCells>
  <conditionalFormatting sqref="B15:B23">
    <cfRule type="dataBar" priority="1">
      <dataBar>
        <cfvo type="min"/>
        <cfvo type="max"/>
        <color rgb="FF5B9BD5"/>
      </dataBar>
    </cfRule>
    <cfRule type="dataBar" priority="4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{9C146CC0-49AA-2DB4-53FA-FCEE3279B5D4}</x14:id>
        </ext>
      </extLst>
    </cfRule>
  </conditionalFormatting>
  <conditionalFormatting sqref="B27:B35">
    <cfRule type="dataBar" priority="3">
      <dataBar>
        <cfvo type="min"/>
        <cfvo type="max"/>
        <color rgb="FFED7D31"/>
      </dataBar>
    </cfRule>
    <cfRule type="dataBar" priority="6">
      <dataBar>
        <cfvo type="min"/>
        <cfvo type="max"/>
        <color rgb="FFED7D31"/>
      </dataBar>
      <extLst>
        <ext xmlns:x14="http://schemas.microsoft.com/office/spreadsheetml/2009/9/main" uri="{B025F937-C7B1-47D3-B67F-A62EFF666E3E}">
          <x14:id>{F55485B2-2276-57FC-4AB2-6AB7A540FA7E}</x14:id>
        </ext>
      </extLst>
    </cfRule>
  </conditionalFormatting>
  <conditionalFormatting sqref="C15:C23">
    <cfRule type="dataBar" priority="2">
      <dataBar>
        <cfvo type="min"/>
        <cfvo type="max"/>
        <color rgb="FF70AD47"/>
      </dataBar>
    </cfRule>
    <cfRule type="dataBar" priority="5">
      <dataBar>
        <cfvo type="min"/>
        <cfvo type="max"/>
        <color rgb="FF70AD47"/>
      </dataBar>
      <extLst>
        <ext xmlns:x14="http://schemas.microsoft.com/office/spreadsheetml/2009/9/main" uri="{B025F937-C7B1-47D3-B67F-A62EFF666E3E}">
          <x14:id>{E9E89CD5-1F98-C935-1E28-E03C49F6E9D9}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C146CC0-49AA-2DB4-53FA-FCEE3279B5D4}">
            <x14:dataBar>
              <x14:cfvo type="min"/>
              <x14:cfvo type="max"/>
              <x14:negativeFillColor auto="1"/>
              <x14:axisColor auto="1"/>
            </x14:dataBar>
          </x14:cfRule>
          <xm:sqref>B15:B23</xm:sqref>
        </x14:conditionalFormatting>
        <x14:conditionalFormatting xmlns:xm="http://schemas.microsoft.com/office/excel/2006/main">
          <x14:cfRule type="dataBar" id="{F55485B2-2276-57FC-4AB2-6AB7A540FA7E}">
            <x14:dataBar>
              <x14:cfvo type="min"/>
              <x14:cfvo type="max"/>
              <x14:negativeFillColor auto="1"/>
              <x14:axisColor auto="1"/>
            </x14:dataBar>
          </x14:cfRule>
          <xm:sqref>B27:B35</xm:sqref>
        </x14:conditionalFormatting>
        <x14:conditionalFormatting xmlns:xm="http://schemas.microsoft.com/office/excel/2006/main">
          <x14:cfRule type="dataBar" id="{E9E89CD5-1F98-C935-1E28-E03C49F6E9D9}">
            <x14:dataBar>
              <x14:cfvo type="min"/>
              <x14:cfvo type="max"/>
              <x14:negativeFillColor auto="1"/>
              <x14:axisColor auto="1"/>
            </x14:dataBar>
          </x14:cfRule>
          <xm:sqref>C15:C23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/>
  </sheetViews>
  <sheetFormatPr baseColWidth="10" defaultColWidth="9" defaultRowHeight="15" x14ac:dyDescent="0.25"/>
  <cols>
    <col min="1" max="1" width="7" customWidth="1"/>
    <col min="2" max="2" width="12" customWidth="1"/>
    <col min="3" max="3" width="7" customWidth="1"/>
    <col min="4" max="4" width="10" customWidth="1"/>
    <col min="5" max="6" width="9" customWidth="1"/>
    <col min="7" max="7" width="17" customWidth="1"/>
    <col min="8" max="8" width="18" customWidth="1"/>
    <col min="9" max="11" width="13" customWidth="1"/>
    <col min="12" max="13" width="16" customWidth="1"/>
    <col min="14" max="17" width="12" customWidth="1"/>
    <col min="18" max="19" width="13" customWidth="1"/>
    <col min="20" max="23" width="15" customWidth="1"/>
    <col min="24" max="26" width="34" customWidth="1"/>
  </cols>
  <sheetData>
    <row r="1" spans="1:26" ht="33.950000000000003" customHeight="1" x14ac:dyDescent="0.25">
      <c r="A1" s="54" t="s">
        <v>44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35.1" customHeight="1" x14ac:dyDescent="0.25">
      <c r="A3" s="55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35.1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33.950000000000003" customHeight="1" x14ac:dyDescent="0.25">
      <c r="A10" s="36" t="s">
        <v>46</v>
      </c>
      <c r="B10" s="36" t="s">
        <v>47</v>
      </c>
      <c r="C10" s="36" t="s">
        <v>48</v>
      </c>
      <c r="D10" s="36" t="s">
        <v>14</v>
      </c>
      <c r="E10" s="36" t="s">
        <v>49</v>
      </c>
      <c r="F10" s="36" t="s">
        <v>50</v>
      </c>
      <c r="G10" s="36" t="s">
        <v>51</v>
      </c>
      <c r="H10" s="36" t="s">
        <v>34</v>
      </c>
      <c r="I10" s="36" t="s">
        <v>12</v>
      </c>
      <c r="J10" s="36" t="s">
        <v>24</v>
      </c>
      <c r="K10" s="36" t="s">
        <v>52</v>
      </c>
      <c r="L10" s="36" t="s">
        <v>53</v>
      </c>
      <c r="M10" s="36" t="s">
        <v>54</v>
      </c>
      <c r="N10" s="36" t="s">
        <v>55</v>
      </c>
      <c r="O10" s="36" t="s">
        <v>56</v>
      </c>
      <c r="P10" s="36" t="s">
        <v>57</v>
      </c>
      <c r="Q10" s="36" t="s">
        <v>13</v>
      </c>
      <c r="R10" s="36" t="s">
        <v>11</v>
      </c>
      <c r="S10" s="36" t="s">
        <v>10</v>
      </c>
      <c r="T10" s="36" t="s">
        <v>26</v>
      </c>
      <c r="U10" s="36" t="s">
        <v>58</v>
      </c>
      <c r="V10" s="36" t="s">
        <v>59</v>
      </c>
      <c r="W10" s="36" t="s">
        <v>60</v>
      </c>
      <c r="X10" s="36" t="s">
        <v>61</v>
      </c>
      <c r="Y10" s="36" t="s">
        <v>62</v>
      </c>
      <c r="Z10" s="36" t="s">
        <v>63</v>
      </c>
    </row>
    <row r="11" spans="1:26" x14ac:dyDescent="0.25">
      <c r="A11" s="2">
        <v>1</v>
      </c>
      <c r="B11" s="44">
        <v>46148</v>
      </c>
      <c r="C11" s="2">
        <f t="shared" ref="C11:C42" si="0">IF(B11="","",WEEKNUM(B11,21))</f>
        <v>19</v>
      </c>
      <c r="D11" s="2" t="s">
        <v>16</v>
      </c>
      <c r="E11" s="3">
        <v>0.25</v>
      </c>
      <c r="F11" s="3">
        <v>0.58333333333333337</v>
      </c>
      <c r="G11" s="2" t="s">
        <v>64</v>
      </c>
      <c r="H11" s="2" t="s">
        <v>35</v>
      </c>
      <c r="I11" s="2" t="s">
        <v>27</v>
      </c>
      <c r="J11" s="2" t="s">
        <v>32</v>
      </c>
      <c r="K11" s="2" t="s">
        <v>65</v>
      </c>
      <c r="L11" s="2" t="s">
        <v>66</v>
      </c>
      <c r="M11" s="2" t="s">
        <v>67</v>
      </c>
      <c r="N11" s="4">
        <v>5200</v>
      </c>
      <c r="O11" s="4">
        <v>5140</v>
      </c>
      <c r="P11" s="4">
        <v>42</v>
      </c>
      <c r="Q11" s="4">
        <v>0</v>
      </c>
      <c r="R11" s="5">
        <f t="shared" ref="R11:R42" si="1">IF(OR(O11="",O11=0),"",(O11-P11)/O11)</f>
        <v>0.9918287937743191</v>
      </c>
      <c r="S11" s="5">
        <f t="shared" ref="S11:S42" si="2">IF(OR(N11="",N11=0),"",O11/N11)</f>
        <v>0.9884615384615385</v>
      </c>
      <c r="T11" s="2" t="s">
        <v>68</v>
      </c>
      <c r="U11" s="44">
        <v>46148</v>
      </c>
      <c r="V11" s="6" t="str">
        <f t="shared" ref="V11:V42" ca="1" si="3">IF(OR(K11="Erledigt",B11=""),"",TODAY()-B11)</f>
        <v/>
      </c>
      <c r="W11" s="2" t="str">
        <f t="shared" ref="W11:W42" ca="1" si="4">IF(B11="","",IF(K11="Erledigt","OK",IF(AND(J11="Kritisch",K11&lt;&gt;"Erledigt"),"Sofort prüfen",IF(AND(U11&lt;TODAY(),K11&lt;&gt;"Erledigt"),"Überfällig",IF(AND(J11="Hoch",V11&gt;1),"Überfällig","Im Plan")))))</f>
        <v>OK</v>
      </c>
      <c r="X11" s="2" t="s">
        <v>69</v>
      </c>
      <c r="Y11" s="2" t="s">
        <v>70</v>
      </c>
      <c r="Z11" s="2" t="s">
        <v>71</v>
      </c>
    </row>
    <row r="12" spans="1:26" x14ac:dyDescent="0.25">
      <c r="A12" s="2">
        <v>2</v>
      </c>
      <c r="B12" s="44">
        <v>46148</v>
      </c>
      <c r="C12" s="2">
        <f t="shared" si="0"/>
        <v>19</v>
      </c>
      <c r="D12" s="2" t="s">
        <v>16</v>
      </c>
      <c r="E12" s="3">
        <v>0.25</v>
      </c>
      <c r="F12" s="3">
        <v>0.58333333333333337</v>
      </c>
      <c r="G12" s="2" t="s">
        <v>72</v>
      </c>
      <c r="H12" s="2" t="s">
        <v>36</v>
      </c>
      <c r="I12" s="2" t="s">
        <v>15</v>
      </c>
      <c r="J12" s="2" t="s">
        <v>30</v>
      </c>
      <c r="K12" s="2" t="s">
        <v>73</v>
      </c>
      <c r="L12" s="2" t="s">
        <v>74</v>
      </c>
      <c r="M12" s="2" t="s">
        <v>75</v>
      </c>
      <c r="N12" s="4">
        <v>4800</v>
      </c>
      <c r="O12" s="4">
        <v>4310</v>
      </c>
      <c r="P12" s="4">
        <v>64</v>
      </c>
      <c r="Q12" s="4">
        <v>38</v>
      </c>
      <c r="R12" s="5">
        <f t="shared" si="1"/>
        <v>0.98515081206496524</v>
      </c>
      <c r="S12" s="5">
        <f t="shared" si="2"/>
        <v>0.8979166666666667</v>
      </c>
      <c r="T12" s="2" t="s">
        <v>76</v>
      </c>
      <c r="U12" s="44">
        <v>46149</v>
      </c>
      <c r="V12" s="6">
        <f t="shared" ca="1" si="3"/>
        <v>17</v>
      </c>
      <c r="W12" s="2" t="str">
        <f t="shared" ca="1" si="4"/>
        <v>Überfällig</v>
      </c>
      <c r="X12" s="2" t="s">
        <v>77</v>
      </c>
      <c r="Y12" s="2" t="s">
        <v>78</v>
      </c>
      <c r="Z12" s="2" t="s">
        <v>79</v>
      </c>
    </row>
    <row r="13" spans="1:26" x14ac:dyDescent="0.25">
      <c r="A13" s="2">
        <v>3</v>
      </c>
      <c r="B13" s="44">
        <v>46148</v>
      </c>
      <c r="C13" s="2">
        <f t="shared" si="0"/>
        <v>19</v>
      </c>
      <c r="D13" s="2" t="s">
        <v>16</v>
      </c>
      <c r="E13" s="3">
        <v>0.25</v>
      </c>
      <c r="F13" s="3">
        <v>0.58333333333333337</v>
      </c>
      <c r="G13" s="2" t="s">
        <v>80</v>
      </c>
      <c r="H13" s="2" t="s">
        <v>41</v>
      </c>
      <c r="I13" s="2" t="s">
        <v>17</v>
      </c>
      <c r="J13" s="2" t="s">
        <v>32</v>
      </c>
      <c r="K13" s="2" t="s">
        <v>65</v>
      </c>
      <c r="L13" s="2" t="s">
        <v>81</v>
      </c>
      <c r="M13" s="2" t="s">
        <v>81</v>
      </c>
      <c r="N13" s="4">
        <v>5200</v>
      </c>
      <c r="O13" s="4">
        <v>5140</v>
      </c>
      <c r="P13" s="4">
        <v>42</v>
      </c>
      <c r="Q13" s="4">
        <v>0</v>
      </c>
      <c r="R13" s="5">
        <f t="shared" si="1"/>
        <v>0.9918287937743191</v>
      </c>
      <c r="S13" s="5">
        <f t="shared" si="2"/>
        <v>0.9884615384615385</v>
      </c>
      <c r="T13" s="2" t="s">
        <v>68</v>
      </c>
      <c r="U13" s="44">
        <v>46148</v>
      </c>
      <c r="V13" s="6" t="str">
        <f t="shared" ca="1" si="3"/>
        <v/>
      </c>
      <c r="W13" s="2" t="str">
        <f t="shared" ca="1" si="4"/>
        <v>OK</v>
      </c>
      <c r="X13" s="2" t="s">
        <v>82</v>
      </c>
      <c r="Y13" s="2" t="s">
        <v>83</v>
      </c>
      <c r="Z13" s="2" t="s">
        <v>84</v>
      </c>
    </row>
    <row r="14" spans="1:26" x14ac:dyDescent="0.25">
      <c r="A14" s="2">
        <v>4</v>
      </c>
      <c r="B14" s="44">
        <v>46149</v>
      </c>
      <c r="C14" s="2">
        <f t="shared" si="0"/>
        <v>19</v>
      </c>
      <c r="D14" s="2" t="s">
        <v>18</v>
      </c>
      <c r="E14" s="3">
        <v>0.58333333333333337</v>
      </c>
      <c r="F14" s="3">
        <v>0.91666666666666663</v>
      </c>
      <c r="G14" s="2" t="s">
        <v>85</v>
      </c>
      <c r="H14" s="2" t="s">
        <v>38</v>
      </c>
      <c r="I14" s="2" t="s">
        <v>22</v>
      </c>
      <c r="J14" s="2" t="s">
        <v>30</v>
      </c>
      <c r="K14" s="2" t="s">
        <v>65</v>
      </c>
      <c r="L14" s="2" t="s">
        <v>86</v>
      </c>
      <c r="M14" s="2" t="s">
        <v>87</v>
      </c>
      <c r="N14" s="4">
        <v>5000</v>
      </c>
      <c r="O14" s="4">
        <v>4920</v>
      </c>
      <c r="P14" s="4">
        <v>51</v>
      </c>
      <c r="Q14" s="4">
        <v>12</v>
      </c>
      <c r="R14" s="5">
        <f t="shared" si="1"/>
        <v>0.98963414634146341</v>
      </c>
      <c r="S14" s="5">
        <f t="shared" si="2"/>
        <v>0.98399999999999999</v>
      </c>
      <c r="T14" s="2" t="s">
        <v>68</v>
      </c>
      <c r="U14" s="44">
        <v>46149</v>
      </c>
      <c r="V14" s="6" t="str">
        <f t="shared" ca="1" si="3"/>
        <v/>
      </c>
      <c r="W14" s="2" t="str">
        <f t="shared" ca="1" si="4"/>
        <v>OK</v>
      </c>
      <c r="X14" s="2" t="s">
        <v>88</v>
      </c>
      <c r="Y14" s="2" t="s">
        <v>89</v>
      </c>
      <c r="Z14" s="2" t="s">
        <v>90</v>
      </c>
    </row>
    <row r="15" spans="1:26" x14ac:dyDescent="0.25">
      <c r="A15" s="2">
        <v>5</v>
      </c>
      <c r="B15" s="44">
        <v>46149</v>
      </c>
      <c r="C15" s="2">
        <f t="shared" si="0"/>
        <v>19</v>
      </c>
      <c r="D15" s="2" t="s">
        <v>18</v>
      </c>
      <c r="E15" s="3">
        <v>0.58333333333333337</v>
      </c>
      <c r="F15" s="3">
        <v>0.91666666666666663</v>
      </c>
      <c r="G15" s="2" t="s">
        <v>91</v>
      </c>
      <c r="H15" s="2" t="s">
        <v>37</v>
      </c>
      <c r="I15" s="2" t="s">
        <v>21</v>
      </c>
      <c r="J15" s="2" t="s">
        <v>32</v>
      </c>
      <c r="K15" s="2" t="s">
        <v>73</v>
      </c>
      <c r="L15" s="2" t="s">
        <v>92</v>
      </c>
      <c r="M15" s="2" t="s">
        <v>75</v>
      </c>
      <c r="N15" s="4">
        <v>5000</v>
      </c>
      <c r="O15" s="4">
        <v>4780</v>
      </c>
      <c r="P15" s="4">
        <v>55</v>
      </c>
      <c r="Q15" s="4">
        <v>24</v>
      </c>
      <c r="R15" s="5">
        <f t="shared" si="1"/>
        <v>0.9884937238493724</v>
      </c>
      <c r="S15" s="5">
        <f t="shared" si="2"/>
        <v>0.95599999999999996</v>
      </c>
      <c r="T15" s="2" t="s">
        <v>76</v>
      </c>
      <c r="U15" s="44">
        <v>46150</v>
      </c>
      <c r="V15" s="6">
        <f t="shared" ca="1" si="3"/>
        <v>16</v>
      </c>
      <c r="W15" s="2" t="str">
        <f t="shared" ca="1" si="4"/>
        <v>Überfällig</v>
      </c>
      <c r="X15" s="2" t="s">
        <v>93</v>
      </c>
      <c r="Y15" s="2" t="s">
        <v>94</v>
      </c>
      <c r="Z15" s="2" t="s">
        <v>95</v>
      </c>
    </row>
    <row r="16" spans="1:26" x14ac:dyDescent="0.25">
      <c r="A16" s="2">
        <v>6</v>
      </c>
      <c r="B16" s="44">
        <v>46149</v>
      </c>
      <c r="C16" s="2">
        <f t="shared" si="0"/>
        <v>19</v>
      </c>
      <c r="D16" s="2" t="s">
        <v>20</v>
      </c>
      <c r="E16" s="3">
        <v>0.91666666666666663</v>
      </c>
      <c r="F16" s="3">
        <v>0.25</v>
      </c>
      <c r="G16" s="2" t="s">
        <v>96</v>
      </c>
      <c r="H16" s="2" t="s">
        <v>42</v>
      </c>
      <c r="I16" s="2" t="s">
        <v>15</v>
      </c>
      <c r="J16" s="2" t="s">
        <v>33</v>
      </c>
      <c r="K16" s="2" t="s">
        <v>65</v>
      </c>
      <c r="L16" s="2" t="s">
        <v>97</v>
      </c>
      <c r="M16" s="2" t="s">
        <v>86</v>
      </c>
      <c r="N16" s="4">
        <v>3600</v>
      </c>
      <c r="O16" s="4">
        <v>3580</v>
      </c>
      <c r="P16" s="4">
        <v>22</v>
      </c>
      <c r="Q16" s="4">
        <v>5</v>
      </c>
      <c r="R16" s="5">
        <f t="shared" si="1"/>
        <v>0.99385474860335199</v>
      </c>
      <c r="S16" s="5">
        <f t="shared" si="2"/>
        <v>0.99444444444444446</v>
      </c>
      <c r="T16" s="2" t="s">
        <v>68</v>
      </c>
      <c r="U16" s="44">
        <v>46150</v>
      </c>
      <c r="V16" s="6" t="str">
        <f t="shared" ca="1" si="3"/>
        <v/>
      </c>
      <c r="W16" s="2" t="str">
        <f t="shared" ca="1" si="4"/>
        <v>OK</v>
      </c>
      <c r="X16" s="2" t="s">
        <v>98</v>
      </c>
      <c r="Y16" s="2" t="s">
        <v>99</v>
      </c>
      <c r="Z16" s="2" t="s">
        <v>100</v>
      </c>
    </row>
    <row r="17" spans="1:26" x14ac:dyDescent="0.25">
      <c r="A17" s="2">
        <v>7</v>
      </c>
      <c r="B17" s="44">
        <v>46150</v>
      </c>
      <c r="C17" s="2">
        <f t="shared" si="0"/>
        <v>19</v>
      </c>
      <c r="D17" s="2" t="s">
        <v>16</v>
      </c>
      <c r="E17" s="3">
        <v>0.25</v>
      </c>
      <c r="F17" s="3">
        <v>0.58333333333333337</v>
      </c>
      <c r="G17" s="2" t="s">
        <v>64</v>
      </c>
      <c r="H17" s="2" t="s">
        <v>43</v>
      </c>
      <c r="I17" s="2" t="s">
        <v>19</v>
      </c>
      <c r="J17" s="2" t="s">
        <v>28</v>
      </c>
      <c r="K17" s="2" t="s">
        <v>101</v>
      </c>
      <c r="L17" s="2" t="s">
        <v>67</v>
      </c>
      <c r="M17" s="2" t="s">
        <v>66</v>
      </c>
      <c r="N17" s="4">
        <v>5300</v>
      </c>
      <c r="O17" s="4">
        <v>5010</v>
      </c>
      <c r="P17" s="4">
        <v>78</v>
      </c>
      <c r="Q17" s="4">
        <v>46</v>
      </c>
      <c r="R17" s="5">
        <f t="shared" si="1"/>
        <v>0.98443113772455093</v>
      </c>
      <c r="S17" s="5">
        <f t="shared" si="2"/>
        <v>0.94528301886792454</v>
      </c>
      <c r="T17" s="2" t="s">
        <v>76</v>
      </c>
      <c r="U17" s="44">
        <v>46150</v>
      </c>
      <c r="V17" s="6">
        <f t="shared" ca="1" si="3"/>
        <v>15</v>
      </c>
      <c r="W17" s="2" t="str">
        <f t="shared" ca="1" si="4"/>
        <v>Sofort prüfen</v>
      </c>
      <c r="X17" s="2" t="s">
        <v>102</v>
      </c>
      <c r="Y17" s="2" t="s">
        <v>103</v>
      </c>
      <c r="Z17" s="2" t="s">
        <v>104</v>
      </c>
    </row>
    <row r="18" spans="1:26" x14ac:dyDescent="0.25">
      <c r="A18" s="2">
        <v>8</v>
      </c>
      <c r="B18" s="44">
        <v>46150</v>
      </c>
      <c r="C18" s="2">
        <f t="shared" si="0"/>
        <v>19</v>
      </c>
      <c r="D18" s="2" t="s">
        <v>16</v>
      </c>
      <c r="E18" s="3">
        <v>0.25</v>
      </c>
      <c r="F18" s="3">
        <v>0.58333333333333337</v>
      </c>
      <c r="G18" s="2" t="s">
        <v>80</v>
      </c>
      <c r="H18" s="2" t="s">
        <v>40</v>
      </c>
      <c r="I18" s="2" t="s">
        <v>17</v>
      </c>
      <c r="J18" s="2" t="s">
        <v>30</v>
      </c>
      <c r="K18" s="2" t="s">
        <v>73</v>
      </c>
      <c r="L18" s="2" t="s">
        <v>81</v>
      </c>
      <c r="M18" s="2" t="s">
        <v>74</v>
      </c>
      <c r="N18" s="4">
        <v>5300</v>
      </c>
      <c r="O18" s="4">
        <v>5010</v>
      </c>
      <c r="P18" s="4">
        <v>78</v>
      </c>
      <c r="Q18" s="4">
        <v>0</v>
      </c>
      <c r="R18" s="5">
        <f t="shared" si="1"/>
        <v>0.98443113772455093</v>
      </c>
      <c r="S18" s="5">
        <f t="shared" si="2"/>
        <v>0.94528301886792454</v>
      </c>
      <c r="T18" s="2" t="s">
        <v>76</v>
      </c>
      <c r="U18" s="44">
        <v>46151</v>
      </c>
      <c r="V18" s="6">
        <f t="shared" ca="1" si="3"/>
        <v>15</v>
      </c>
      <c r="W18" s="2" t="str">
        <f t="shared" ca="1" si="4"/>
        <v>Überfällig</v>
      </c>
      <c r="X18" s="2" t="s">
        <v>105</v>
      </c>
      <c r="Y18" s="2" t="s">
        <v>106</v>
      </c>
      <c r="Z18" s="2" t="s">
        <v>107</v>
      </c>
    </row>
    <row r="19" spans="1:26" ht="25.5" x14ac:dyDescent="0.25">
      <c r="A19" s="2">
        <v>9</v>
      </c>
      <c r="B19" s="44">
        <v>46150</v>
      </c>
      <c r="C19" s="2">
        <f t="shared" si="0"/>
        <v>19</v>
      </c>
      <c r="D19" s="2" t="s">
        <v>18</v>
      </c>
      <c r="E19" s="3">
        <v>0.58333333333333337</v>
      </c>
      <c r="F19" s="3">
        <v>0.91666666666666663</v>
      </c>
      <c r="G19" s="2" t="s">
        <v>72</v>
      </c>
      <c r="H19" s="2" t="s">
        <v>36</v>
      </c>
      <c r="I19" s="2" t="s">
        <v>15</v>
      </c>
      <c r="J19" s="2" t="s">
        <v>28</v>
      </c>
      <c r="K19" s="2" t="s">
        <v>73</v>
      </c>
      <c r="L19" s="2" t="s">
        <v>74</v>
      </c>
      <c r="M19" s="2" t="s">
        <v>75</v>
      </c>
      <c r="N19" s="4">
        <v>5000</v>
      </c>
      <c r="O19" s="4">
        <v>4460</v>
      </c>
      <c r="P19" s="4">
        <v>96</v>
      </c>
      <c r="Q19" s="4">
        <v>58</v>
      </c>
      <c r="R19" s="5">
        <f t="shared" si="1"/>
        <v>0.97847533632286998</v>
      </c>
      <c r="S19" s="5">
        <f t="shared" si="2"/>
        <v>0.89200000000000002</v>
      </c>
      <c r="T19" s="2" t="s">
        <v>76</v>
      </c>
      <c r="U19" s="44">
        <v>46151</v>
      </c>
      <c r="V19" s="6">
        <f t="shared" ca="1" si="3"/>
        <v>15</v>
      </c>
      <c r="W19" s="2" t="str">
        <f t="shared" ca="1" si="4"/>
        <v>Sofort prüfen</v>
      </c>
      <c r="X19" s="2" t="s">
        <v>108</v>
      </c>
      <c r="Y19" s="2" t="s">
        <v>109</v>
      </c>
      <c r="Z19" s="2" t="s">
        <v>110</v>
      </c>
    </row>
    <row r="20" spans="1:26" x14ac:dyDescent="0.25">
      <c r="A20" s="2">
        <v>10</v>
      </c>
      <c r="B20" s="44">
        <v>46151</v>
      </c>
      <c r="C20" s="2">
        <f t="shared" si="0"/>
        <v>19</v>
      </c>
      <c r="D20" s="2" t="s">
        <v>20</v>
      </c>
      <c r="E20" s="3">
        <v>0.91666666666666663</v>
      </c>
      <c r="F20" s="3">
        <v>0.25</v>
      </c>
      <c r="G20" s="2" t="s">
        <v>85</v>
      </c>
      <c r="H20" s="2" t="s">
        <v>38</v>
      </c>
      <c r="I20" s="2" t="s">
        <v>27</v>
      </c>
      <c r="J20" s="2" t="s">
        <v>32</v>
      </c>
      <c r="K20" s="2" t="s">
        <v>65</v>
      </c>
      <c r="L20" s="2" t="s">
        <v>86</v>
      </c>
      <c r="M20" s="2" t="s">
        <v>86</v>
      </c>
      <c r="N20" s="4">
        <v>3700</v>
      </c>
      <c r="O20" s="4">
        <v>3740</v>
      </c>
      <c r="P20" s="4">
        <v>30</v>
      </c>
      <c r="Q20" s="4">
        <v>0</v>
      </c>
      <c r="R20" s="5">
        <f t="shared" si="1"/>
        <v>0.99197860962566842</v>
      </c>
      <c r="S20" s="5">
        <f t="shared" si="2"/>
        <v>1.0108108108108107</v>
      </c>
      <c r="T20" s="2" t="s">
        <v>68</v>
      </c>
      <c r="U20" s="44">
        <v>46152</v>
      </c>
      <c r="V20" s="6" t="str">
        <f t="shared" ca="1" si="3"/>
        <v/>
      </c>
      <c r="W20" s="2" t="str">
        <f t="shared" ca="1" si="4"/>
        <v>OK</v>
      </c>
      <c r="X20" s="2" t="s">
        <v>111</v>
      </c>
      <c r="Y20" s="2" t="s">
        <v>112</v>
      </c>
      <c r="Z20" s="2" t="s">
        <v>113</v>
      </c>
    </row>
    <row r="21" spans="1:26" x14ac:dyDescent="0.25">
      <c r="A21" s="2">
        <v>11</v>
      </c>
      <c r="B21" s="44">
        <v>46151</v>
      </c>
      <c r="C21" s="2">
        <f t="shared" si="0"/>
        <v>19</v>
      </c>
      <c r="D21" s="2" t="s">
        <v>16</v>
      </c>
      <c r="E21" s="3">
        <v>0.25</v>
      </c>
      <c r="F21" s="3">
        <v>0.58333333333333337</v>
      </c>
      <c r="G21" s="2" t="s">
        <v>91</v>
      </c>
      <c r="H21" s="2" t="s">
        <v>39</v>
      </c>
      <c r="I21" s="2" t="s">
        <v>21</v>
      </c>
      <c r="J21" s="2" t="s">
        <v>30</v>
      </c>
      <c r="K21" s="2" t="s">
        <v>114</v>
      </c>
      <c r="L21" s="2" t="s">
        <v>92</v>
      </c>
      <c r="M21" s="2" t="s">
        <v>75</v>
      </c>
      <c r="N21" s="4">
        <v>5100</v>
      </c>
      <c r="O21" s="4">
        <v>4960</v>
      </c>
      <c r="P21" s="4">
        <v>44</v>
      </c>
      <c r="Q21" s="4">
        <v>18</v>
      </c>
      <c r="R21" s="5">
        <f t="shared" si="1"/>
        <v>0.99112903225806448</v>
      </c>
      <c r="S21" s="5">
        <f t="shared" si="2"/>
        <v>0.97254901960784312</v>
      </c>
      <c r="T21" s="2" t="s">
        <v>76</v>
      </c>
      <c r="U21" s="44">
        <v>46153</v>
      </c>
      <c r="V21" s="6">
        <f t="shared" ca="1" si="3"/>
        <v>14</v>
      </c>
      <c r="W21" s="2" t="str">
        <f t="shared" ca="1" si="4"/>
        <v>Überfällig</v>
      </c>
      <c r="X21" s="2" t="s">
        <v>115</v>
      </c>
      <c r="Y21" s="2" t="s">
        <v>116</v>
      </c>
      <c r="Z21" s="2" t="s">
        <v>117</v>
      </c>
    </row>
    <row r="22" spans="1:26" x14ac:dyDescent="0.25">
      <c r="A22" s="2">
        <v>12</v>
      </c>
      <c r="B22" s="44">
        <v>46151</v>
      </c>
      <c r="C22" s="2">
        <f t="shared" si="0"/>
        <v>19</v>
      </c>
      <c r="D22" s="2" t="s">
        <v>18</v>
      </c>
      <c r="E22" s="3">
        <v>0.58333333333333337</v>
      </c>
      <c r="F22" s="3">
        <v>0.91666666666666663</v>
      </c>
      <c r="G22" s="2" t="s">
        <v>64</v>
      </c>
      <c r="H22" s="2" t="s">
        <v>35</v>
      </c>
      <c r="I22" s="2" t="s">
        <v>31</v>
      </c>
      <c r="J22" s="2" t="s">
        <v>32</v>
      </c>
      <c r="K22" s="2" t="s">
        <v>65</v>
      </c>
      <c r="L22" s="2" t="s">
        <v>66</v>
      </c>
      <c r="M22" s="2" t="s">
        <v>97</v>
      </c>
      <c r="N22" s="4">
        <v>4900</v>
      </c>
      <c r="O22" s="4">
        <v>4860</v>
      </c>
      <c r="P22" s="4">
        <v>36</v>
      </c>
      <c r="Q22" s="4">
        <v>20</v>
      </c>
      <c r="R22" s="5">
        <f t="shared" si="1"/>
        <v>0.99259259259259258</v>
      </c>
      <c r="S22" s="5">
        <f t="shared" si="2"/>
        <v>0.99183673469387756</v>
      </c>
      <c r="T22" s="2" t="s">
        <v>68</v>
      </c>
      <c r="U22" s="44">
        <v>46151</v>
      </c>
      <c r="V22" s="6" t="str">
        <f t="shared" ca="1" si="3"/>
        <v/>
      </c>
      <c r="W22" s="2" t="str">
        <f t="shared" ca="1" si="4"/>
        <v>OK</v>
      </c>
      <c r="X22" s="2" t="s">
        <v>118</v>
      </c>
      <c r="Y22" s="2" t="s">
        <v>119</v>
      </c>
      <c r="Z22" s="2" t="s">
        <v>71</v>
      </c>
    </row>
    <row r="23" spans="1:26" x14ac:dyDescent="0.25">
      <c r="A23" s="2">
        <v>13</v>
      </c>
      <c r="B23" s="44">
        <v>46152</v>
      </c>
      <c r="C23" s="2">
        <f t="shared" si="0"/>
        <v>19</v>
      </c>
      <c r="D23" s="2" t="s">
        <v>16</v>
      </c>
      <c r="E23" s="3">
        <v>0.25</v>
      </c>
      <c r="F23" s="3">
        <v>0.58333333333333337</v>
      </c>
      <c r="G23" s="2" t="s">
        <v>72</v>
      </c>
      <c r="H23" s="2" t="s">
        <v>40</v>
      </c>
      <c r="I23" s="2" t="s">
        <v>17</v>
      </c>
      <c r="J23" s="2" t="s">
        <v>33</v>
      </c>
      <c r="K23" s="2" t="s">
        <v>101</v>
      </c>
      <c r="L23" s="2" t="s">
        <v>81</v>
      </c>
      <c r="M23" s="2" t="s">
        <v>74</v>
      </c>
      <c r="N23" s="4">
        <v>5200</v>
      </c>
      <c r="O23" s="4">
        <v>5100</v>
      </c>
      <c r="P23" s="4">
        <v>58</v>
      </c>
      <c r="Q23" s="4">
        <v>0</v>
      </c>
      <c r="R23" s="5">
        <f t="shared" si="1"/>
        <v>0.98862745098039218</v>
      </c>
      <c r="S23" s="5">
        <f t="shared" si="2"/>
        <v>0.98076923076923073</v>
      </c>
      <c r="T23" s="2" t="s">
        <v>68</v>
      </c>
      <c r="U23" s="44">
        <v>46154</v>
      </c>
      <c r="V23" s="6">
        <f t="shared" ca="1" si="3"/>
        <v>13</v>
      </c>
      <c r="W23" s="2" t="str">
        <f t="shared" ca="1" si="4"/>
        <v>Überfällig</v>
      </c>
      <c r="X23" s="2" t="s">
        <v>120</v>
      </c>
      <c r="Y23" s="2" t="s">
        <v>121</v>
      </c>
      <c r="Z23" s="2" t="s">
        <v>122</v>
      </c>
    </row>
    <row r="24" spans="1:26" x14ac:dyDescent="0.25">
      <c r="A24" s="2">
        <v>14</v>
      </c>
      <c r="B24" s="44">
        <v>46152</v>
      </c>
      <c r="C24" s="2">
        <f t="shared" si="0"/>
        <v>19</v>
      </c>
      <c r="D24" s="2" t="s">
        <v>18</v>
      </c>
      <c r="E24" s="3">
        <v>0.58333333333333337</v>
      </c>
      <c r="F24" s="3">
        <v>0.91666666666666663</v>
      </c>
      <c r="G24" s="2" t="s">
        <v>85</v>
      </c>
      <c r="H24" s="2" t="s">
        <v>37</v>
      </c>
      <c r="I24" s="2" t="s">
        <v>22</v>
      </c>
      <c r="J24" s="2" t="s">
        <v>32</v>
      </c>
      <c r="K24" s="2" t="s">
        <v>65</v>
      </c>
      <c r="L24" s="2" t="s">
        <v>87</v>
      </c>
      <c r="M24" s="2" t="s">
        <v>86</v>
      </c>
      <c r="N24" s="4">
        <v>5000</v>
      </c>
      <c r="O24" s="4">
        <v>4980</v>
      </c>
      <c r="P24" s="4">
        <v>40</v>
      </c>
      <c r="Q24" s="4">
        <v>0</v>
      </c>
      <c r="R24" s="5">
        <f t="shared" si="1"/>
        <v>0.99196787148594379</v>
      </c>
      <c r="S24" s="5">
        <f t="shared" si="2"/>
        <v>0.996</v>
      </c>
      <c r="T24" s="2" t="s">
        <v>68</v>
      </c>
      <c r="U24" s="44">
        <v>46152</v>
      </c>
      <c r="V24" s="6" t="str">
        <f t="shared" ca="1" si="3"/>
        <v/>
      </c>
      <c r="W24" s="2" t="str">
        <f t="shared" ca="1" si="4"/>
        <v>OK</v>
      </c>
      <c r="X24" s="2" t="s">
        <v>123</v>
      </c>
      <c r="Y24" s="2" t="s">
        <v>124</v>
      </c>
      <c r="Z24" s="2" t="s">
        <v>125</v>
      </c>
    </row>
    <row r="25" spans="1:26" x14ac:dyDescent="0.25">
      <c r="A25" s="2">
        <v>15</v>
      </c>
      <c r="B25" s="44">
        <v>46153</v>
      </c>
      <c r="C25" s="2">
        <f t="shared" si="0"/>
        <v>20</v>
      </c>
      <c r="D25" s="2" t="s">
        <v>20</v>
      </c>
      <c r="E25" s="3">
        <v>0.91666666666666663</v>
      </c>
      <c r="F25" s="3">
        <v>0.25</v>
      </c>
      <c r="G25" s="2" t="s">
        <v>64</v>
      </c>
      <c r="H25" s="2" t="s">
        <v>35</v>
      </c>
      <c r="I25" s="2" t="s">
        <v>15</v>
      </c>
      <c r="J25" s="2" t="s">
        <v>30</v>
      </c>
      <c r="K25" s="2" t="s">
        <v>101</v>
      </c>
      <c r="L25" s="2" t="s">
        <v>67</v>
      </c>
      <c r="M25" s="2" t="s">
        <v>75</v>
      </c>
      <c r="N25" s="4">
        <v>3600</v>
      </c>
      <c r="O25" s="4">
        <v>3250</v>
      </c>
      <c r="P25" s="4">
        <v>70</v>
      </c>
      <c r="Q25" s="4">
        <v>35</v>
      </c>
      <c r="R25" s="5">
        <f t="shared" si="1"/>
        <v>0.97846153846153849</v>
      </c>
      <c r="S25" s="5">
        <f t="shared" si="2"/>
        <v>0.90277777777777779</v>
      </c>
      <c r="T25" s="2" t="s">
        <v>76</v>
      </c>
      <c r="U25" s="44">
        <v>46154</v>
      </c>
      <c r="V25" s="6">
        <f t="shared" ca="1" si="3"/>
        <v>12</v>
      </c>
      <c r="W25" s="2" t="str">
        <f t="shared" ca="1" si="4"/>
        <v>Überfällig</v>
      </c>
      <c r="X25" s="2" t="s">
        <v>126</v>
      </c>
      <c r="Y25" s="2" t="s">
        <v>127</v>
      </c>
      <c r="Z25" s="2" t="s">
        <v>128</v>
      </c>
    </row>
    <row r="26" spans="1:26" x14ac:dyDescent="0.25">
      <c r="A26" s="2">
        <v>16</v>
      </c>
      <c r="B26" s="44">
        <v>46153</v>
      </c>
      <c r="C26" s="2">
        <f t="shared" si="0"/>
        <v>20</v>
      </c>
      <c r="D26" s="2" t="s">
        <v>16</v>
      </c>
      <c r="E26" s="3">
        <v>0.25</v>
      </c>
      <c r="F26" s="3">
        <v>0.58333333333333337</v>
      </c>
      <c r="G26" s="2" t="s">
        <v>80</v>
      </c>
      <c r="H26" s="2" t="s">
        <v>41</v>
      </c>
      <c r="I26" s="2" t="s">
        <v>19</v>
      </c>
      <c r="J26" s="2" t="s">
        <v>32</v>
      </c>
      <c r="K26" s="2" t="s">
        <v>65</v>
      </c>
      <c r="L26" s="2" t="s">
        <v>81</v>
      </c>
      <c r="M26" s="2" t="s">
        <v>66</v>
      </c>
      <c r="N26" s="4">
        <v>5300</v>
      </c>
      <c r="O26" s="4">
        <v>5290</v>
      </c>
      <c r="P26" s="4">
        <v>28</v>
      </c>
      <c r="Q26" s="4">
        <v>0</v>
      </c>
      <c r="R26" s="5">
        <f t="shared" si="1"/>
        <v>0.99470699432892251</v>
      </c>
      <c r="S26" s="5">
        <f t="shared" si="2"/>
        <v>0.99811320754716981</v>
      </c>
      <c r="T26" s="2" t="s">
        <v>68</v>
      </c>
      <c r="U26" s="44">
        <v>46153</v>
      </c>
      <c r="V26" s="6" t="str">
        <f t="shared" ca="1" si="3"/>
        <v/>
      </c>
      <c r="W26" s="2" t="str">
        <f t="shared" ca="1" si="4"/>
        <v>OK</v>
      </c>
      <c r="X26" s="2" t="s">
        <v>129</v>
      </c>
      <c r="Y26" s="2" t="s">
        <v>130</v>
      </c>
      <c r="Z26" s="2" t="s">
        <v>131</v>
      </c>
    </row>
    <row r="27" spans="1:26" x14ac:dyDescent="0.25">
      <c r="A27" s="2">
        <v>17</v>
      </c>
      <c r="B27" s="44">
        <v>46154</v>
      </c>
      <c r="C27" s="2">
        <f t="shared" si="0"/>
        <v>20</v>
      </c>
      <c r="D27" s="2" t="s">
        <v>18</v>
      </c>
      <c r="E27" s="3">
        <v>0.58333333333333337</v>
      </c>
      <c r="F27" s="3">
        <v>0.91666666666666663</v>
      </c>
      <c r="G27" s="2" t="s">
        <v>91</v>
      </c>
      <c r="H27" s="2" t="s">
        <v>36</v>
      </c>
      <c r="I27" s="2" t="s">
        <v>21</v>
      </c>
      <c r="J27" s="2" t="s">
        <v>30</v>
      </c>
      <c r="K27" s="2" t="s">
        <v>73</v>
      </c>
      <c r="L27" s="2" t="s">
        <v>92</v>
      </c>
      <c r="M27" s="2" t="s">
        <v>75</v>
      </c>
      <c r="N27" s="4">
        <v>5100</v>
      </c>
      <c r="O27" s="4">
        <v>4700</v>
      </c>
      <c r="P27" s="4">
        <v>84</v>
      </c>
      <c r="Q27" s="4">
        <v>42</v>
      </c>
      <c r="R27" s="5">
        <f t="shared" si="1"/>
        <v>0.98212765957446813</v>
      </c>
      <c r="S27" s="5">
        <f t="shared" si="2"/>
        <v>0.92156862745098034</v>
      </c>
      <c r="T27" s="2" t="s">
        <v>76</v>
      </c>
      <c r="U27" s="44">
        <v>46155</v>
      </c>
      <c r="V27" s="6">
        <f t="shared" ca="1" si="3"/>
        <v>11</v>
      </c>
      <c r="W27" s="2" t="str">
        <f t="shared" ca="1" si="4"/>
        <v>Überfällig</v>
      </c>
      <c r="X27" s="2" t="s">
        <v>132</v>
      </c>
      <c r="Y27" s="2" t="s">
        <v>133</v>
      </c>
      <c r="Z27" s="2" t="s">
        <v>134</v>
      </c>
    </row>
    <row r="28" spans="1:26" x14ac:dyDescent="0.25">
      <c r="A28" s="2">
        <v>18</v>
      </c>
      <c r="B28" s="44">
        <v>46154</v>
      </c>
      <c r="C28" s="2">
        <f t="shared" si="0"/>
        <v>20</v>
      </c>
      <c r="D28" s="2" t="s">
        <v>20</v>
      </c>
      <c r="E28" s="3">
        <v>0.91666666666666663</v>
      </c>
      <c r="F28" s="3">
        <v>0.25</v>
      </c>
      <c r="G28" s="2" t="s">
        <v>96</v>
      </c>
      <c r="H28" s="2" t="s">
        <v>42</v>
      </c>
      <c r="I28" s="2" t="s">
        <v>29</v>
      </c>
      <c r="J28" s="2" t="s">
        <v>32</v>
      </c>
      <c r="K28" s="2" t="s">
        <v>101</v>
      </c>
      <c r="L28" s="2" t="s">
        <v>97</v>
      </c>
      <c r="M28" s="2" t="s">
        <v>87</v>
      </c>
      <c r="N28" s="4">
        <v>3500</v>
      </c>
      <c r="O28" s="4">
        <v>3515</v>
      </c>
      <c r="P28" s="4">
        <v>20</v>
      </c>
      <c r="Q28" s="4">
        <v>0</v>
      </c>
      <c r="R28" s="5">
        <f t="shared" si="1"/>
        <v>0.99431009957325744</v>
      </c>
      <c r="S28" s="5">
        <f t="shared" si="2"/>
        <v>1.0042857142857142</v>
      </c>
      <c r="T28" s="2" t="s">
        <v>76</v>
      </c>
      <c r="U28" s="44">
        <v>46155</v>
      </c>
      <c r="V28" s="6">
        <f t="shared" ca="1" si="3"/>
        <v>11</v>
      </c>
      <c r="W28" s="2" t="str">
        <f t="shared" ca="1" si="4"/>
        <v>Überfällig</v>
      </c>
      <c r="X28" s="2" t="s">
        <v>135</v>
      </c>
      <c r="Y28" s="2" t="s">
        <v>136</v>
      </c>
      <c r="Z28" s="2" t="s">
        <v>137</v>
      </c>
    </row>
    <row r="29" spans="1:26" x14ac:dyDescent="0.25">
      <c r="A29" s="2"/>
      <c r="B29" s="44"/>
      <c r="C29" s="2" t="str">
        <f t="shared" si="0"/>
        <v/>
      </c>
      <c r="D29" s="2"/>
      <c r="E29" s="3"/>
      <c r="F29" s="3"/>
      <c r="G29" s="2"/>
      <c r="H29" s="2"/>
      <c r="I29" s="2"/>
      <c r="J29" s="2"/>
      <c r="K29" s="2"/>
      <c r="L29" s="2"/>
      <c r="M29" s="2"/>
      <c r="N29" s="4"/>
      <c r="O29" s="4"/>
      <c r="P29" s="4"/>
      <c r="Q29" s="4"/>
      <c r="R29" s="5" t="str">
        <f t="shared" si="1"/>
        <v/>
      </c>
      <c r="S29" s="5" t="str">
        <f t="shared" si="2"/>
        <v/>
      </c>
      <c r="T29" s="2"/>
      <c r="U29" s="44"/>
      <c r="V29" s="6" t="str">
        <f t="shared" ca="1" si="3"/>
        <v/>
      </c>
      <c r="W29" s="2" t="str">
        <f t="shared" ca="1" si="4"/>
        <v/>
      </c>
      <c r="X29" s="2"/>
      <c r="Y29" s="2"/>
      <c r="Z29" s="2"/>
    </row>
    <row r="30" spans="1:26" x14ac:dyDescent="0.25">
      <c r="A30" s="2"/>
      <c r="B30" s="44"/>
      <c r="C30" s="2" t="str">
        <f t="shared" si="0"/>
        <v/>
      </c>
      <c r="D30" s="2"/>
      <c r="E30" s="3"/>
      <c r="F30" s="3"/>
      <c r="G30" s="2"/>
      <c r="H30" s="2"/>
      <c r="I30" s="2"/>
      <c r="J30" s="2"/>
      <c r="K30" s="2"/>
      <c r="L30" s="2"/>
      <c r="M30" s="2"/>
      <c r="N30" s="4"/>
      <c r="O30" s="4"/>
      <c r="P30" s="4"/>
      <c r="Q30" s="4"/>
      <c r="R30" s="5" t="str">
        <f t="shared" si="1"/>
        <v/>
      </c>
      <c r="S30" s="5" t="str">
        <f t="shared" si="2"/>
        <v/>
      </c>
      <c r="T30" s="2"/>
      <c r="U30" s="44"/>
      <c r="V30" s="6" t="str">
        <f t="shared" ca="1" si="3"/>
        <v/>
      </c>
      <c r="W30" s="2" t="str">
        <f t="shared" ca="1" si="4"/>
        <v/>
      </c>
      <c r="X30" s="2"/>
      <c r="Y30" s="2"/>
      <c r="Z30" s="2"/>
    </row>
    <row r="31" spans="1:26" x14ac:dyDescent="0.25">
      <c r="A31" s="2"/>
      <c r="B31" s="44"/>
      <c r="C31" s="2" t="str">
        <f t="shared" si="0"/>
        <v/>
      </c>
      <c r="D31" s="2"/>
      <c r="E31" s="3"/>
      <c r="F31" s="3"/>
      <c r="G31" s="2"/>
      <c r="H31" s="2"/>
      <c r="I31" s="2"/>
      <c r="J31" s="2"/>
      <c r="K31" s="2"/>
      <c r="L31" s="2"/>
      <c r="M31" s="2"/>
      <c r="N31" s="4"/>
      <c r="O31" s="4"/>
      <c r="P31" s="4"/>
      <c r="Q31" s="4"/>
      <c r="R31" s="5" t="str">
        <f t="shared" si="1"/>
        <v/>
      </c>
      <c r="S31" s="5" t="str">
        <f t="shared" si="2"/>
        <v/>
      </c>
      <c r="T31" s="2"/>
      <c r="U31" s="44"/>
      <c r="V31" s="6" t="str">
        <f t="shared" ca="1" si="3"/>
        <v/>
      </c>
      <c r="W31" s="2" t="str">
        <f t="shared" ca="1" si="4"/>
        <v/>
      </c>
      <c r="X31" s="2"/>
      <c r="Y31" s="2"/>
      <c r="Z31" s="2"/>
    </row>
    <row r="32" spans="1:26" x14ac:dyDescent="0.25">
      <c r="A32" s="2"/>
      <c r="B32" s="44"/>
      <c r="C32" s="2" t="str">
        <f t="shared" si="0"/>
        <v/>
      </c>
      <c r="D32" s="2"/>
      <c r="E32" s="3"/>
      <c r="F32" s="3"/>
      <c r="G32" s="2"/>
      <c r="H32" s="2"/>
      <c r="I32" s="2"/>
      <c r="J32" s="2"/>
      <c r="K32" s="2"/>
      <c r="L32" s="2"/>
      <c r="M32" s="2"/>
      <c r="N32" s="4"/>
      <c r="O32" s="4"/>
      <c r="P32" s="4"/>
      <c r="Q32" s="4"/>
      <c r="R32" s="5" t="str">
        <f t="shared" si="1"/>
        <v/>
      </c>
      <c r="S32" s="5" t="str">
        <f t="shared" si="2"/>
        <v/>
      </c>
      <c r="T32" s="2"/>
      <c r="U32" s="44"/>
      <c r="V32" s="6" t="str">
        <f t="shared" ca="1" si="3"/>
        <v/>
      </c>
      <c r="W32" s="2" t="str">
        <f t="shared" ca="1" si="4"/>
        <v/>
      </c>
      <c r="X32" s="2"/>
      <c r="Y32" s="2"/>
      <c r="Z32" s="2"/>
    </row>
    <row r="33" spans="1:26" x14ac:dyDescent="0.25">
      <c r="A33" s="2"/>
      <c r="B33" s="44"/>
      <c r="C33" s="2" t="str">
        <f t="shared" si="0"/>
        <v/>
      </c>
      <c r="D33" s="2"/>
      <c r="E33" s="3"/>
      <c r="F33" s="3"/>
      <c r="G33" s="2"/>
      <c r="H33" s="2"/>
      <c r="I33" s="2"/>
      <c r="J33" s="2"/>
      <c r="K33" s="2"/>
      <c r="L33" s="2"/>
      <c r="M33" s="2"/>
      <c r="N33" s="4"/>
      <c r="O33" s="4"/>
      <c r="P33" s="4"/>
      <c r="Q33" s="4"/>
      <c r="R33" s="5" t="str">
        <f t="shared" si="1"/>
        <v/>
      </c>
      <c r="S33" s="5" t="str">
        <f t="shared" si="2"/>
        <v/>
      </c>
      <c r="T33" s="2"/>
      <c r="U33" s="44"/>
      <c r="V33" s="6" t="str">
        <f t="shared" ca="1" si="3"/>
        <v/>
      </c>
      <c r="W33" s="2" t="str">
        <f t="shared" ca="1" si="4"/>
        <v/>
      </c>
      <c r="X33" s="2"/>
      <c r="Y33" s="2"/>
      <c r="Z33" s="2"/>
    </row>
    <row r="34" spans="1:26" x14ac:dyDescent="0.25">
      <c r="A34" s="2"/>
      <c r="B34" s="44"/>
      <c r="C34" s="2" t="str">
        <f t="shared" si="0"/>
        <v/>
      </c>
      <c r="D34" s="2"/>
      <c r="E34" s="3"/>
      <c r="F34" s="3"/>
      <c r="G34" s="2"/>
      <c r="H34" s="2"/>
      <c r="I34" s="2"/>
      <c r="J34" s="2"/>
      <c r="K34" s="2"/>
      <c r="L34" s="2"/>
      <c r="M34" s="2"/>
      <c r="N34" s="4"/>
      <c r="O34" s="4"/>
      <c r="P34" s="4"/>
      <c r="Q34" s="4"/>
      <c r="R34" s="5" t="str">
        <f t="shared" si="1"/>
        <v/>
      </c>
      <c r="S34" s="5" t="str">
        <f t="shared" si="2"/>
        <v/>
      </c>
      <c r="T34" s="2"/>
      <c r="U34" s="44"/>
      <c r="V34" s="6" t="str">
        <f t="shared" ca="1" si="3"/>
        <v/>
      </c>
      <c r="W34" s="2" t="str">
        <f t="shared" ca="1" si="4"/>
        <v/>
      </c>
      <c r="X34" s="2"/>
      <c r="Y34" s="2"/>
      <c r="Z34" s="2"/>
    </row>
    <row r="35" spans="1:26" x14ac:dyDescent="0.25">
      <c r="A35" s="2"/>
      <c r="B35" s="44"/>
      <c r="C35" s="2" t="str">
        <f t="shared" si="0"/>
        <v/>
      </c>
      <c r="D35" s="2"/>
      <c r="E35" s="3"/>
      <c r="F35" s="3"/>
      <c r="G35" s="2"/>
      <c r="H35" s="2"/>
      <c r="I35" s="2"/>
      <c r="J35" s="2"/>
      <c r="K35" s="2"/>
      <c r="L35" s="2"/>
      <c r="M35" s="2"/>
      <c r="N35" s="4"/>
      <c r="O35" s="4"/>
      <c r="P35" s="4"/>
      <c r="Q35" s="4"/>
      <c r="R35" s="5" t="str">
        <f t="shared" si="1"/>
        <v/>
      </c>
      <c r="S35" s="5" t="str">
        <f t="shared" si="2"/>
        <v/>
      </c>
      <c r="T35" s="2"/>
      <c r="U35" s="44"/>
      <c r="V35" s="6" t="str">
        <f t="shared" ca="1" si="3"/>
        <v/>
      </c>
      <c r="W35" s="2" t="str">
        <f t="shared" ca="1" si="4"/>
        <v/>
      </c>
      <c r="X35" s="2"/>
      <c r="Y35" s="2"/>
      <c r="Z35" s="2"/>
    </row>
    <row r="36" spans="1:26" x14ac:dyDescent="0.25">
      <c r="A36" s="2"/>
      <c r="B36" s="44"/>
      <c r="C36" s="2" t="str">
        <f t="shared" si="0"/>
        <v/>
      </c>
      <c r="D36" s="2"/>
      <c r="E36" s="3"/>
      <c r="F36" s="3"/>
      <c r="G36" s="2"/>
      <c r="H36" s="2"/>
      <c r="I36" s="2"/>
      <c r="J36" s="2"/>
      <c r="K36" s="2"/>
      <c r="L36" s="2"/>
      <c r="M36" s="2"/>
      <c r="N36" s="4"/>
      <c r="O36" s="4"/>
      <c r="P36" s="4"/>
      <c r="Q36" s="4"/>
      <c r="R36" s="5" t="str">
        <f t="shared" si="1"/>
        <v/>
      </c>
      <c r="S36" s="5" t="str">
        <f t="shared" si="2"/>
        <v/>
      </c>
      <c r="T36" s="2"/>
      <c r="U36" s="44"/>
      <c r="V36" s="6" t="str">
        <f t="shared" ca="1" si="3"/>
        <v/>
      </c>
      <c r="W36" s="2" t="str">
        <f t="shared" ca="1" si="4"/>
        <v/>
      </c>
      <c r="X36" s="2"/>
      <c r="Y36" s="2"/>
      <c r="Z36" s="2"/>
    </row>
    <row r="37" spans="1:26" x14ac:dyDescent="0.25">
      <c r="A37" s="2"/>
      <c r="B37" s="44"/>
      <c r="C37" s="2" t="str">
        <f t="shared" si="0"/>
        <v/>
      </c>
      <c r="D37" s="2"/>
      <c r="E37" s="3"/>
      <c r="F37" s="3"/>
      <c r="G37" s="2"/>
      <c r="H37" s="2"/>
      <c r="I37" s="2"/>
      <c r="J37" s="2"/>
      <c r="K37" s="2"/>
      <c r="L37" s="2"/>
      <c r="M37" s="2"/>
      <c r="N37" s="4"/>
      <c r="O37" s="4"/>
      <c r="P37" s="4"/>
      <c r="Q37" s="4"/>
      <c r="R37" s="5" t="str">
        <f t="shared" si="1"/>
        <v/>
      </c>
      <c r="S37" s="5" t="str">
        <f t="shared" si="2"/>
        <v/>
      </c>
      <c r="T37" s="2"/>
      <c r="U37" s="44"/>
      <c r="V37" s="6" t="str">
        <f t="shared" ca="1" si="3"/>
        <v/>
      </c>
      <c r="W37" s="2" t="str">
        <f t="shared" ca="1" si="4"/>
        <v/>
      </c>
      <c r="X37" s="2"/>
      <c r="Y37" s="2"/>
      <c r="Z37" s="2"/>
    </row>
    <row r="38" spans="1:26" x14ac:dyDescent="0.25">
      <c r="A38" s="2"/>
      <c r="B38" s="44"/>
      <c r="C38" s="2" t="str">
        <f t="shared" si="0"/>
        <v/>
      </c>
      <c r="D38" s="2"/>
      <c r="E38" s="3"/>
      <c r="F38" s="3"/>
      <c r="G38" s="2"/>
      <c r="H38" s="2"/>
      <c r="I38" s="2"/>
      <c r="J38" s="2"/>
      <c r="K38" s="2"/>
      <c r="L38" s="2"/>
      <c r="M38" s="2"/>
      <c r="N38" s="4"/>
      <c r="O38" s="4"/>
      <c r="P38" s="4"/>
      <c r="Q38" s="4"/>
      <c r="R38" s="5" t="str">
        <f t="shared" si="1"/>
        <v/>
      </c>
      <c r="S38" s="5" t="str">
        <f t="shared" si="2"/>
        <v/>
      </c>
      <c r="T38" s="2"/>
      <c r="U38" s="44"/>
      <c r="V38" s="6" t="str">
        <f t="shared" ca="1" si="3"/>
        <v/>
      </c>
      <c r="W38" s="2" t="str">
        <f t="shared" ca="1" si="4"/>
        <v/>
      </c>
      <c r="X38" s="2"/>
      <c r="Y38" s="2"/>
      <c r="Z38" s="2"/>
    </row>
    <row r="39" spans="1:26" x14ac:dyDescent="0.25">
      <c r="A39" s="2"/>
      <c r="B39" s="44"/>
      <c r="C39" s="2" t="str">
        <f t="shared" si="0"/>
        <v/>
      </c>
      <c r="D39" s="2"/>
      <c r="E39" s="3"/>
      <c r="F39" s="3"/>
      <c r="G39" s="2"/>
      <c r="H39" s="2"/>
      <c r="I39" s="2"/>
      <c r="J39" s="2"/>
      <c r="K39" s="2"/>
      <c r="L39" s="2"/>
      <c r="M39" s="2"/>
      <c r="N39" s="4"/>
      <c r="O39" s="4"/>
      <c r="P39" s="4"/>
      <c r="Q39" s="4"/>
      <c r="R39" s="5" t="str">
        <f t="shared" si="1"/>
        <v/>
      </c>
      <c r="S39" s="5" t="str">
        <f t="shared" si="2"/>
        <v/>
      </c>
      <c r="T39" s="2"/>
      <c r="U39" s="44"/>
      <c r="V39" s="6" t="str">
        <f t="shared" ca="1" si="3"/>
        <v/>
      </c>
      <c r="W39" s="2" t="str">
        <f t="shared" ca="1" si="4"/>
        <v/>
      </c>
      <c r="X39" s="2"/>
      <c r="Y39" s="2"/>
      <c r="Z39" s="2"/>
    </row>
    <row r="40" spans="1:26" x14ac:dyDescent="0.25">
      <c r="A40" s="2"/>
      <c r="B40" s="44"/>
      <c r="C40" s="2" t="str">
        <f t="shared" si="0"/>
        <v/>
      </c>
      <c r="D40" s="2"/>
      <c r="E40" s="3"/>
      <c r="F40" s="3"/>
      <c r="G40" s="2"/>
      <c r="H40" s="2"/>
      <c r="I40" s="2"/>
      <c r="J40" s="2"/>
      <c r="K40" s="2"/>
      <c r="L40" s="2"/>
      <c r="M40" s="2"/>
      <c r="N40" s="4"/>
      <c r="O40" s="4"/>
      <c r="P40" s="4"/>
      <c r="Q40" s="4"/>
      <c r="R40" s="5" t="str">
        <f t="shared" si="1"/>
        <v/>
      </c>
      <c r="S40" s="5" t="str">
        <f t="shared" si="2"/>
        <v/>
      </c>
      <c r="T40" s="2"/>
      <c r="U40" s="44"/>
      <c r="V40" s="6" t="str">
        <f t="shared" ca="1" si="3"/>
        <v/>
      </c>
      <c r="W40" s="2" t="str">
        <f t="shared" ca="1" si="4"/>
        <v/>
      </c>
      <c r="X40" s="2"/>
      <c r="Y40" s="2"/>
      <c r="Z40" s="2"/>
    </row>
    <row r="41" spans="1:26" x14ac:dyDescent="0.25">
      <c r="A41" s="2"/>
      <c r="B41" s="44"/>
      <c r="C41" s="2" t="str">
        <f t="shared" si="0"/>
        <v/>
      </c>
      <c r="D41" s="2"/>
      <c r="E41" s="3"/>
      <c r="F41" s="3"/>
      <c r="G41" s="2"/>
      <c r="H41" s="2"/>
      <c r="I41" s="2"/>
      <c r="J41" s="2"/>
      <c r="K41" s="2"/>
      <c r="L41" s="2"/>
      <c r="M41" s="2"/>
      <c r="N41" s="4"/>
      <c r="O41" s="4"/>
      <c r="P41" s="4"/>
      <c r="Q41" s="4"/>
      <c r="R41" s="5" t="str">
        <f t="shared" si="1"/>
        <v/>
      </c>
      <c r="S41" s="5" t="str">
        <f t="shared" si="2"/>
        <v/>
      </c>
      <c r="T41" s="2"/>
      <c r="U41" s="44"/>
      <c r="V41" s="6" t="str">
        <f t="shared" ca="1" si="3"/>
        <v/>
      </c>
      <c r="W41" s="2" t="str">
        <f t="shared" ca="1" si="4"/>
        <v/>
      </c>
      <c r="X41" s="2"/>
      <c r="Y41" s="2"/>
      <c r="Z41" s="2"/>
    </row>
    <row r="42" spans="1:26" x14ac:dyDescent="0.25">
      <c r="A42" s="2"/>
      <c r="B42" s="44"/>
      <c r="C42" s="2" t="str">
        <f t="shared" si="0"/>
        <v/>
      </c>
      <c r="D42" s="2"/>
      <c r="E42" s="3"/>
      <c r="F42" s="3"/>
      <c r="G42" s="2"/>
      <c r="H42" s="2"/>
      <c r="I42" s="2"/>
      <c r="J42" s="2"/>
      <c r="K42" s="2"/>
      <c r="L42" s="2"/>
      <c r="M42" s="2"/>
      <c r="N42" s="4"/>
      <c r="O42" s="4"/>
      <c r="P42" s="4"/>
      <c r="Q42" s="4"/>
      <c r="R42" s="5" t="str">
        <f t="shared" si="1"/>
        <v/>
      </c>
      <c r="S42" s="5" t="str">
        <f t="shared" si="2"/>
        <v/>
      </c>
      <c r="T42" s="2"/>
      <c r="U42" s="44"/>
      <c r="V42" s="6" t="str">
        <f t="shared" ca="1" si="3"/>
        <v/>
      </c>
      <c r="W42" s="2" t="str">
        <f t="shared" ca="1" si="4"/>
        <v/>
      </c>
      <c r="X42" s="2"/>
      <c r="Y42" s="2"/>
      <c r="Z42" s="2"/>
    </row>
    <row r="43" spans="1:26" x14ac:dyDescent="0.25">
      <c r="A43" s="2"/>
      <c r="B43" s="44"/>
      <c r="C43" s="2" t="str">
        <f t="shared" ref="C43:C74" si="5">IF(B43="","",WEEKNUM(B43,21))</f>
        <v/>
      </c>
      <c r="D43" s="2"/>
      <c r="E43" s="3"/>
      <c r="F43" s="3"/>
      <c r="G43" s="2"/>
      <c r="H43" s="2"/>
      <c r="I43" s="2"/>
      <c r="J43" s="2"/>
      <c r="K43" s="2"/>
      <c r="L43" s="2"/>
      <c r="M43" s="2"/>
      <c r="N43" s="4"/>
      <c r="O43" s="4"/>
      <c r="P43" s="4"/>
      <c r="Q43" s="4"/>
      <c r="R43" s="5" t="str">
        <f t="shared" ref="R43:R74" si="6">IF(OR(O43="",O43=0),"",(O43-P43)/O43)</f>
        <v/>
      </c>
      <c r="S43" s="5" t="str">
        <f t="shared" ref="S43:S74" si="7">IF(OR(N43="",N43=0),"",O43/N43)</f>
        <v/>
      </c>
      <c r="T43" s="2"/>
      <c r="U43" s="44"/>
      <c r="V43" s="6" t="str">
        <f t="shared" ref="V43:V74" ca="1" si="8">IF(OR(K43="Erledigt",B43=""),"",TODAY()-B43)</f>
        <v/>
      </c>
      <c r="W43" s="2" t="str">
        <f t="shared" ref="W43:W74" ca="1" si="9">IF(B43="","",IF(K43="Erledigt","OK",IF(AND(J43="Kritisch",K43&lt;&gt;"Erledigt"),"Sofort prüfen",IF(AND(U43&lt;TODAY(),K43&lt;&gt;"Erledigt"),"Überfällig",IF(AND(J43="Hoch",V43&gt;1),"Überfällig","Im Plan")))))</f>
        <v/>
      </c>
      <c r="X43" s="2"/>
      <c r="Y43" s="2"/>
      <c r="Z43" s="2"/>
    </row>
    <row r="44" spans="1:26" x14ac:dyDescent="0.25">
      <c r="A44" s="2"/>
      <c r="B44" s="44"/>
      <c r="C44" s="2" t="str">
        <f t="shared" si="5"/>
        <v/>
      </c>
      <c r="D44" s="2"/>
      <c r="E44" s="3"/>
      <c r="F44" s="3"/>
      <c r="G44" s="2"/>
      <c r="H44" s="2"/>
      <c r="I44" s="2"/>
      <c r="J44" s="2"/>
      <c r="K44" s="2"/>
      <c r="L44" s="2"/>
      <c r="M44" s="2"/>
      <c r="N44" s="4"/>
      <c r="O44" s="4"/>
      <c r="P44" s="4"/>
      <c r="Q44" s="4"/>
      <c r="R44" s="5" t="str">
        <f t="shared" si="6"/>
        <v/>
      </c>
      <c r="S44" s="5" t="str">
        <f t="shared" si="7"/>
        <v/>
      </c>
      <c r="T44" s="2"/>
      <c r="U44" s="44"/>
      <c r="V44" s="6" t="str">
        <f t="shared" ca="1" si="8"/>
        <v/>
      </c>
      <c r="W44" s="2" t="str">
        <f t="shared" ca="1" si="9"/>
        <v/>
      </c>
      <c r="X44" s="2"/>
      <c r="Y44" s="2"/>
      <c r="Z44" s="2"/>
    </row>
    <row r="45" spans="1:26" x14ac:dyDescent="0.25">
      <c r="A45" s="2"/>
      <c r="B45" s="44"/>
      <c r="C45" s="2" t="str">
        <f t="shared" si="5"/>
        <v/>
      </c>
      <c r="D45" s="2"/>
      <c r="E45" s="3"/>
      <c r="F45" s="3"/>
      <c r="G45" s="2"/>
      <c r="H45" s="2"/>
      <c r="I45" s="2"/>
      <c r="J45" s="2"/>
      <c r="K45" s="2"/>
      <c r="L45" s="2"/>
      <c r="M45" s="2"/>
      <c r="N45" s="4"/>
      <c r="O45" s="4"/>
      <c r="P45" s="4"/>
      <c r="Q45" s="4"/>
      <c r="R45" s="5" t="str">
        <f t="shared" si="6"/>
        <v/>
      </c>
      <c r="S45" s="5" t="str">
        <f t="shared" si="7"/>
        <v/>
      </c>
      <c r="T45" s="2"/>
      <c r="U45" s="44"/>
      <c r="V45" s="6" t="str">
        <f t="shared" ca="1" si="8"/>
        <v/>
      </c>
      <c r="W45" s="2" t="str">
        <f t="shared" ca="1" si="9"/>
        <v/>
      </c>
      <c r="X45" s="2"/>
      <c r="Y45" s="2"/>
      <c r="Z45" s="2"/>
    </row>
    <row r="46" spans="1:26" x14ac:dyDescent="0.25">
      <c r="A46" s="2"/>
      <c r="B46" s="44"/>
      <c r="C46" s="2" t="str">
        <f t="shared" si="5"/>
        <v/>
      </c>
      <c r="D46" s="2"/>
      <c r="E46" s="3"/>
      <c r="F46" s="3"/>
      <c r="G46" s="2"/>
      <c r="H46" s="2"/>
      <c r="I46" s="2"/>
      <c r="J46" s="2"/>
      <c r="K46" s="2"/>
      <c r="L46" s="2"/>
      <c r="M46" s="2"/>
      <c r="N46" s="4"/>
      <c r="O46" s="4"/>
      <c r="P46" s="4"/>
      <c r="Q46" s="4"/>
      <c r="R46" s="5" t="str">
        <f t="shared" si="6"/>
        <v/>
      </c>
      <c r="S46" s="5" t="str">
        <f t="shared" si="7"/>
        <v/>
      </c>
      <c r="T46" s="2"/>
      <c r="U46" s="44"/>
      <c r="V46" s="6" t="str">
        <f t="shared" ca="1" si="8"/>
        <v/>
      </c>
      <c r="W46" s="2" t="str">
        <f t="shared" ca="1" si="9"/>
        <v/>
      </c>
      <c r="X46" s="2"/>
      <c r="Y46" s="2"/>
      <c r="Z46" s="2"/>
    </row>
    <row r="47" spans="1:26" x14ac:dyDescent="0.25">
      <c r="A47" s="2"/>
      <c r="B47" s="44"/>
      <c r="C47" s="2" t="str">
        <f t="shared" si="5"/>
        <v/>
      </c>
      <c r="D47" s="2"/>
      <c r="E47" s="3"/>
      <c r="F47" s="3"/>
      <c r="G47" s="2"/>
      <c r="H47" s="2"/>
      <c r="I47" s="2"/>
      <c r="J47" s="2"/>
      <c r="K47" s="2"/>
      <c r="L47" s="2"/>
      <c r="M47" s="2"/>
      <c r="N47" s="4"/>
      <c r="O47" s="4"/>
      <c r="P47" s="4"/>
      <c r="Q47" s="4"/>
      <c r="R47" s="5" t="str">
        <f t="shared" si="6"/>
        <v/>
      </c>
      <c r="S47" s="5" t="str">
        <f t="shared" si="7"/>
        <v/>
      </c>
      <c r="T47" s="2"/>
      <c r="U47" s="44"/>
      <c r="V47" s="6" t="str">
        <f t="shared" ca="1" si="8"/>
        <v/>
      </c>
      <c r="W47" s="2" t="str">
        <f t="shared" ca="1" si="9"/>
        <v/>
      </c>
      <c r="X47" s="2"/>
      <c r="Y47" s="2"/>
      <c r="Z47" s="2"/>
    </row>
    <row r="48" spans="1:26" x14ac:dyDescent="0.25">
      <c r="A48" s="2"/>
      <c r="B48" s="44"/>
      <c r="C48" s="2" t="str">
        <f t="shared" si="5"/>
        <v/>
      </c>
      <c r="D48" s="2"/>
      <c r="E48" s="3"/>
      <c r="F48" s="3"/>
      <c r="G48" s="2"/>
      <c r="H48" s="2"/>
      <c r="I48" s="2"/>
      <c r="J48" s="2"/>
      <c r="K48" s="2"/>
      <c r="L48" s="2"/>
      <c r="M48" s="2"/>
      <c r="N48" s="4"/>
      <c r="O48" s="4"/>
      <c r="P48" s="4"/>
      <c r="Q48" s="4"/>
      <c r="R48" s="5" t="str">
        <f t="shared" si="6"/>
        <v/>
      </c>
      <c r="S48" s="5" t="str">
        <f t="shared" si="7"/>
        <v/>
      </c>
      <c r="T48" s="2"/>
      <c r="U48" s="44"/>
      <c r="V48" s="6" t="str">
        <f t="shared" ca="1" si="8"/>
        <v/>
      </c>
      <c r="W48" s="2" t="str">
        <f t="shared" ca="1" si="9"/>
        <v/>
      </c>
      <c r="X48" s="2"/>
      <c r="Y48" s="2"/>
      <c r="Z48" s="2"/>
    </row>
    <row r="49" spans="1:26" x14ac:dyDescent="0.25">
      <c r="A49" s="2"/>
      <c r="B49" s="44"/>
      <c r="C49" s="2" t="str">
        <f t="shared" si="5"/>
        <v/>
      </c>
      <c r="D49" s="2"/>
      <c r="E49" s="3"/>
      <c r="F49" s="3"/>
      <c r="G49" s="2"/>
      <c r="H49" s="2"/>
      <c r="I49" s="2"/>
      <c r="J49" s="2"/>
      <c r="K49" s="2"/>
      <c r="L49" s="2"/>
      <c r="M49" s="2"/>
      <c r="N49" s="4"/>
      <c r="O49" s="4"/>
      <c r="P49" s="4"/>
      <c r="Q49" s="4"/>
      <c r="R49" s="5" t="str">
        <f t="shared" si="6"/>
        <v/>
      </c>
      <c r="S49" s="5" t="str">
        <f t="shared" si="7"/>
        <v/>
      </c>
      <c r="T49" s="2"/>
      <c r="U49" s="44"/>
      <c r="V49" s="6" t="str">
        <f t="shared" ca="1" si="8"/>
        <v/>
      </c>
      <c r="W49" s="2" t="str">
        <f t="shared" ca="1" si="9"/>
        <v/>
      </c>
      <c r="X49" s="2"/>
      <c r="Y49" s="2"/>
      <c r="Z49" s="2"/>
    </row>
    <row r="50" spans="1:26" x14ac:dyDescent="0.25">
      <c r="A50" s="2"/>
      <c r="B50" s="44"/>
      <c r="C50" s="2" t="str">
        <f t="shared" si="5"/>
        <v/>
      </c>
      <c r="D50" s="2"/>
      <c r="E50" s="3"/>
      <c r="F50" s="3"/>
      <c r="G50" s="2"/>
      <c r="H50" s="2"/>
      <c r="I50" s="2"/>
      <c r="J50" s="2"/>
      <c r="K50" s="2"/>
      <c r="L50" s="2"/>
      <c r="M50" s="2"/>
      <c r="N50" s="4"/>
      <c r="O50" s="4"/>
      <c r="P50" s="4"/>
      <c r="Q50" s="4"/>
      <c r="R50" s="5" t="str">
        <f t="shared" si="6"/>
        <v/>
      </c>
      <c r="S50" s="5" t="str">
        <f t="shared" si="7"/>
        <v/>
      </c>
      <c r="T50" s="2"/>
      <c r="U50" s="44"/>
      <c r="V50" s="6" t="str">
        <f t="shared" ca="1" si="8"/>
        <v/>
      </c>
      <c r="W50" s="2" t="str">
        <f t="shared" ca="1" si="9"/>
        <v/>
      </c>
      <c r="X50" s="2"/>
      <c r="Y50" s="2"/>
      <c r="Z50" s="2"/>
    </row>
    <row r="51" spans="1:26" x14ac:dyDescent="0.25">
      <c r="A51" s="2"/>
      <c r="B51" s="44"/>
      <c r="C51" s="2" t="str">
        <f t="shared" si="5"/>
        <v/>
      </c>
      <c r="D51" s="2"/>
      <c r="E51" s="3"/>
      <c r="F51" s="3"/>
      <c r="G51" s="2"/>
      <c r="H51" s="2"/>
      <c r="I51" s="2"/>
      <c r="J51" s="2"/>
      <c r="K51" s="2"/>
      <c r="L51" s="2"/>
      <c r="M51" s="2"/>
      <c r="N51" s="4"/>
      <c r="O51" s="4"/>
      <c r="P51" s="4"/>
      <c r="Q51" s="4"/>
      <c r="R51" s="5" t="str">
        <f t="shared" si="6"/>
        <v/>
      </c>
      <c r="S51" s="5" t="str">
        <f t="shared" si="7"/>
        <v/>
      </c>
      <c r="T51" s="2"/>
      <c r="U51" s="44"/>
      <c r="V51" s="6" t="str">
        <f t="shared" ca="1" si="8"/>
        <v/>
      </c>
      <c r="W51" s="2" t="str">
        <f t="shared" ca="1" si="9"/>
        <v/>
      </c>
      <c r="X51" s="2"/>
      <c r="Y51" s="2"/>
      <c r="Z51" s="2"/>
    </row>
    <row r="52" spans="1:26" x14ac:dyDescent="0.25">
      <c r="A52" s="2"/>
      <c r="B52" s="44"/>
      <c r="C52" s="2" t="str">
        <f t="shared" si="5"/>
        <v/>
      </c>
      <c r="D52" s="2"/>
      <c r="E52" s="3"/>
      <c r="F52" s="3"/>
      <c r="G52" s="2"/>
      <c r="H52" s="2"/>
      <c r="I52" s="2"/>
      <c r="J52" s="2"/>
      <c r="K52" s="2"/>
      <c r="L52" s="2"/>
      <c r="M52" s="2"/>
      <c r="N52" s="4"/>
      <c r="O52" s="4"/>
      <c r="P52" s="4"/>
      <c r="Q52" s="4"/>
      <c r="R52" s="5" t="str">
        <f t="shared" si="6"/>
        <v/>
      </c>
      <c r="S52" s="5" t="str">
        <f t="shared" si="7"/>
        <v/>
      </c>
      <c r="T52" s="2"/>
      <c r="U52" s="44"/>
      <c r="V52" s="6" t="str">
        <f t="shared" ca="1" si="8"/>
        <v/>
      </c>
      <c r="W52" s="2" t="str">
        <f t="shared" ca="1" si="9"/>
        <v/>
      </c>
      <c r="X52" s="2"/>
      <c r="Y52" s="2"/>
      <c r="Z52" s="2"/>
    </row>
    <row r="53" spans="1:26" x14ac:dyDescent="0.25">
      <c r="A53" s="2"/>
      <c r="B53" s="44"/>
      <c r="C53" s="2" t="str">
        <f t="shared" si="5"/>
        <v/>
      </c>
      <c r="D53" s="2"/>
      <c r="E53" s="3"/>
      <c r="F53" s="3"/>
      <c r="G53" s="2"/>
      <c r="H53" s="2"/>
      <c r="I53" s="2"/>
      <c r="J53" s="2"/>
      <c r="K53" s="2"/>
      <c r="L53" s="2"/>
      <c r="M53" s="2"/>
      <c r="N53" s="4"/>
      <c r="O53" s="4"/>
      <c r="P53" s="4"/>
      <c r="Q53" s="4"/>
      <c r="R53" s="5" t="str">
        <f t="shared" si="6"/>
        <v/>
      </c>
      <c r="S53" s="5" t="str">
        <f t="shared" si="7"/>
        <v/>
      </c>
      <c r="T53" s="2"/>
      <c r="U53" s="44"/>
      <c r="V53" s="6" t="str">
        <f t="shared" ca="1" si="8"/>
        <v/>
      </c>
      <c r="W53" s="2" t="str">
        <f t="shared" ca="1" si="9"/>
        <v/>
      </c>
      <c r="X53" s="2"/>
      <c r="Y53" s="2"/>
      <c r="Z53" s="2"/>
    </row>
    <row r="54" spans="1:26" x14ac:dyDescent="0.25">
      <c r="A54" s="2"/>
      <c r="B54" s="44"/>
      <c r="C54" s="2" t="str">
        <f t="shared" si="5"/>
        <v/>
      </c>
      <c r="D54" s="2"/>
      <c r="E54" s="3"/>
      <c r="F54" s="3"/>
      <c r="G54" s="2"/>
      <c r="H54" s="2"/>
      <c r="I54" s="2"/>
      <c r="J54" s="2"/>
      <c r="K54" s="2"/>
      <c r="L54" s="2"/>
      <c r="M54" s="2"/>
      <c r="N54" s="4"/>
      <c r="O54" s="4"/>
      <c r="P54" s="4"/>
      <c r="Q54" s="4"/>
      <c r="R54" s="5" t="str">
        <f t="shared" si="6"/>
        <v/>
      </c>
      <c r="S54" s="5" t="str">
        <f t="shared" si="7"/>
        <v/>
      </c>
      <c r="T54" s="2"/>
      <c r="U54" s="44"/>
      <c r="V54" s="6" t="str">
        <f t="shared" ca="1" si="8"/>
        <v/>
      </c>
      <c r="W54" s="2" t="str">
        <f t="shared" ca="1" si="9"/>
        <v/>
      </c>
      <c r="X54" s="2"/>
      <c r="Y54" s="2"/>
      <c r="Z54" s="2"/>
    </row>
    <row r="55" spans="1:26" x14ac:dyDescent="0.25">
      <c r="A55" s="2"/>
      <c r="B55" s="44"/>
      <c r="C55" s="2" t="str">
        <f t="shared" si="5"/>
        <v/>
      </c>
      <c r="D55" s="2"/>
      <c r="E55" s="3"/>
      <c r="F55" s="3"/>
      <c r="G55" s="2"/>
      <c r="H55" s="2"/>
      <c r="I55" s="2"/>
      <c r="J55" s="2"/>
      <c r="K55" s="2"/>
      <c r="L55" s="2"/>
      <c r="M55" s="2"/>
      <c r="N55" s="4"/>
      <c r="O55" s="4"/>
      <c r="P55" s="4"/>
      <c r="Q55" s="4"/>
      <c r="R55" s="5" t="str">
        <f t="shared" si="6"/>
        <v/>
      </c>
      <c r="S55" s="5" t="str">
        <f t="shared" si="7"/>
        <v/>
      </c>
      <c r="T55" s="2"/>
      <c r="U55" s="44"/>
      <c r="V55" s="6" t="str">
        <f t="shared" ca="1" si="8"/>
        <v/>
      </c>
      <c r="W55" s="2" t="str">
        <f t="shared" ca="1" si="9"/>
        <v/>
      </c>
      <c r="X55" s="2"/>
      <c r="Y55" s="2"/>
      <c r="Z55" s="2"/>
    </row>
    <row r="56" spans="1:26" x14ac:dyDescent="0.25">
      <c r="A56" s="2"/>
      <c r="B56" s="44"/>
      <c r="C56" s="2" t="str">
        <f t="shared" si="5"/>
        <v/>
      </c>
      <c r="D56" s="2"/>
      <c r="E56" s="3"/>
      <c r="F56" s="3"/>
      <c r="G56" s="2"/>
      <c r="H56" s="2"/>
      <c r="I56" s="2"/>
      <c r="J56" s="2"/>
      <c r="K56" s="2"/>
      <c r="L56" s="2"/>
      <c r="M56" s="2"/>
      <c r="N56" s="4"/>
      <c r="O56" s="4"/>
      <c r="P56" s="4"/>
      <c r="Q56" s="4"/>
      <c r="R56" s="5" t="str">
        <f t="shared" si="6"/>
        <v/>
      </c>
      <c r="S56" s="5" t="str">
        <f t="shared" si="7"/>
        <v/>
      </c>
      <c r="T56" s="2"/>
      <c r="U56" s="44"/>
      <c r="V56" s="6" t="str">
        <f t="shared" ca="1" si="8"/>
        <v/>
      </c>
      <c r="W56" s="2" t="str">
        <f t="shared" ca="1" si="9"/>
        <v/>
      </c>
      <c r="X56" s="2"/>
      <c r="Y56" s="2"/>
      <c r="Z56" s="2"/>
    </row>
    <row r="57" spans="1:26" x14ac:dyDescent="0.25">
      <c r="A57" s="2"/>
      <c r="B57" s="44"/>
      <c r="C57" s="2" t="str">
        <f t="shared" si="5"/>
        <v/>
      </c>
      <c r="D57" s="2"/>
      <c r="E57" s="3"/>
      <c r="F57" s="3"/>
      <c r="G57" s="2"/>
      <c r="H57" s="2"/>
      <c r="I57" s="2"/>
      <c r="J57" s="2"/>
      <c r="K57" s="2"/>
      <c r="L57" s="2"/>
      <c r="M57" s="2"/>
      <c r="N57" s="4"/>
      <c r="O57" s="4"/>
      <c r="P57" s="4"/>
      <c r="Q57" s="4"/>
      <c r="R57" s="5" t="str">
        <f t="shared" si="6"/>
        <v/>
      </c>
      <c r="S57" s="5" t="str">
        <f t="shared" si="7"/>
        <v/>
      </c>
      <c r="T57" s="2"/>
      <c r="U57" s="44"/>
      <c r="V57" s="6" t="str">
        <f t="shared" ca="1" si="8"/>
        <v/>
      </c>
      <c r="W57" s="2" t="str">
        <f t="shared" ca="1" si="9"/>
        <v/>
      </c>
      <c r="X57" s="2"/>
      <c r="Y57" s="2"/>
      <c r="Z57" s="2"/>
    </row>
    <row r="58" spans="1:26" x14ac:dyDescent="0.25">
      <c r="A58" s="2"/>
      <c r="B58" s="44"/>
      <c r="C58" s="2" t="str">
        <f t="shared" si="5"/>
        <v/>
      </c>
      <c r="D58" s="2"/>
      <c r="E58" s="3"/>
      <c r="F58" s="3"/>
      <c r="G58" s="2"/>
      <c r="H58" s="2"/>
      <c r="I58" s="2"/>
      <c r="J58" s="2"/>
      <c r="K58" s="2"/>
      <c r="L58" s="2"/>
      <c r="M58" s="2"/>
      <c r="N58" s="4"/>
      <c r="O58" s="4"/>
      <c r="P58" s="4"/>
      <c r="Q58" s="4"/>
      <c r="R58" s="5" t="str">
        <f t="shared" si="6"/>
        <v/>
      </c>
      <c r="S58" s="5" t="str">
        <f t="shared" si="7"/>
        <v/>
      </c>
      <c r="T58" s="2"/>
      <c r="U58" s="44"/>
      <c r="V58" s="6" t="str">
        <f t="shared" ca="1" si="8"/>
        <v/>
      </c>
      <c r="W58" s="2" t="str">
        <f t="shared" ca="1" si="9"/>
        <v/>
      </c>
      <c r="X58" s="2"/>
      <c r="Y58" s="2"/>
      <c r="Z58" s="2"/>
    </row>
    <row r="59" spans="1:26" x14ac:dyDescent="0.25">
      <c r="A59" s="2"/>
      <c r="B59" s="44"/>
      <c r="C59" s="2" t="str">
        <f t="shared" si="5"/>
        <v/>
      </c>
      <c r="D59" s="2"/>
      <c r="E59" s="3"/>
      <c r="F59" s="3"/>
      <c r="G59" s="2"/>
      <c r="H59" s="2"/>
      <c r="I59" s="2"/>
      <c r="J59" s="2"/>
      <c r="K59" s="2"/>
      <c r="L59" s="2"/>
      <c r="M59" s="2"/>
      <c r="N59" s="4"/>
      <c r="O59" s="4"/>
      <c r="P59" s="4"/>
      <c r="Q59" s="4"/>
      <c r="R59" s="5" t="str">
        <f t="shared" si="6"/>
        <v/>
      </c>
      <c r="S59" s="5" t="str">
        <f t="shared" si="7"/>
        <v/>
      </c>
      <c r="T59" s="2"/>
      <c r="U59" s="44"/>
      <c r="V59" s="6" t="str">
        <f t="shared" ca="1" si="8"/>
        <v/>
      </c>
      <c r="W59" s="2" t="str">
        <f t="shared" ca="1" si="9"/>
        <v/>
      </c>
      <c r="X59" s="2"/>
      <c r="Y59" s="2"/>
      <c r="Z59" s="2"/>
    </row>
    <row r="60" spans="1:26" x14ac:dyDescent="0.25">
      <c r="A60" s="2"/>
      <c r="B60" s="44"/>
      <c r="C60" s="2" t="str">
        <f t="shared" si="5"/>
        <v/>
      </c>
      <c r="D60" s="2"/>
      <c r="E60" s="3"/>
      <c r="F60" s="3"/>
      <c r="G60" s="2"/>
      <c r="H60" s="2"/>
      <c r="I60" s="2"/>
      <c r="J60" s="2"/>
      <c r="K60" s="2"/>
      <c r="L60" s="2"/>
      <c r="M60" s="2"/>
      <c r="N60" s="4"/>
      <c r="O60" s="4"/>
      <c r="P60" s="4"/>
      <c r="Q60" s="4"/>
      <c r="R60" s="5" t="str">
        <f t="shared" si="6"/>
        <v/>
      </c>
      <c r="S60" s="5" t="str">
        <f t="shared" si="7"/>
        <v/>
      </c>
      <c r="T60" s="2"/>
      <c r="U60" s="44"/>
      <c r="V60" s="6" t="str">
        <f t="shared" ca="1" si="8"/>
        <v/>
      </c>
      <c r="W60" s="2" t="str">
        <f t="shared" ca="1" si="9"/>
        <v/>
      </c>
      <c r="X60" s="2"/>
      <c r="Y60" s="2"/>
      <c r="Z60" s="2"/>
    </row>
    <row r="61" spans="1:26" x14ac:dyDescent="0.25">
      <c r="A61" s="2"/>
      <c r="B61" s="44"/>
      <c r="C61" s="2" t="str">
        <f t="shared" si="5"/>
        <v/>
      </c>
      <c r="D61" s="2"/>
      <c r="E61" s="3"/>
      <c r="F61" s="3"/>
      <c r="G61" s="2"/>
      <c r="H61" s="2"/>
      <c r="I61" s="2"/>
      <c r="J61" s="2"/>
      <c r="K61" s="2"/>
      <c r="L61" s="2"/>
      <c r="M61" s="2"/>
      <c r="N61" s="4"/>
      <c r="O61" s="4"/>
      <c r="P61" s="4"/>
      <c r="Q61" s="4"/>
      <c r="R61" s="5" t="str">
        <f t="shared" si="6"/>
        <v/>
      </c>
      <c r="S61" s="5" t="str">
        <f t="shared" si="7"/>
        <v/>
      </c>
      <c r="T61" s="2"/>
      <c r="U61" s="44"/>
      <c r="V61" s="6" t="str">
        <f t="shared" ca="1" si="8"/>
        <v/>
      </c>
      <c r="W61" s="2" t="str">
        <f t="shared" ca="1" si="9"/>
        <v/>
      </c>
      <c r="X61" s="2"/>
      <c r="Y61" s="2"/>
      <c r="Z61" s="2"/>
    </row>
    <row r="62" spans="1:26" x14ac:dyDescent="0.25">
      <c r="A62" s="2"/>
      <c r="B62" s="44"/>
      <c r="C62" s="2" t="str">
        <f t="shared" si="5"/>
        <v/>
      </c>
      <c r="D62" s="2"/>
      <c r="E62" s="3"/>
      <c r="F62" s="3"/>
      <c r="G62" s="2"/>
      <c r="H62" s="2"/>
      <c r="I62" s="2"/>
      <c r="J62" s="2"/>
      <c r="K62" s="2"/>
      <c r="L62" s="2"/>
      <c r="M62" s="2"/>
      <c r="N62" s="4"/>
      <c r="O62" s="4"/>
      <c r="P62" s="4"/>
      <c r="Q62" s="4"/>
      <c r="R62" s="5" t="str">
        <f t="shared" si="6"/>
        <v/>
      </c>
      <c r="S62" s="5" t="str">
        <f t="shared" si="7"/>
        <v/>
      </c>
      <c r="T62" s="2"/>
      <c r="U62" s="44"/>
      <c r="V62" s="6" t="str">
        <f t="shared" ca="1" si="8"/>
        <v/>
      </c>
      <c r="W62" s="2" t="str">
        <f t="shared" ca="1" si="9"/>
        <v/>
      </c>
      <c r="X62" s="2"/>
      <c r="Y62" s="2"/>
      <c r="Z62" s="2"/>
    </row>
    <row r="63" spans="1:26" x14ac:dyDescent="0.25">
      <c r="A63" s="2"/>
      <c r="B63" s="44"/>
      <c r="C63" s="2" t="str">
        <f t="shared" si="5"/>
        <v/>
      </c>
      <c r="D63" s="2"/>
      <c r="E63" s="3"/>
      <c r="F63" s="3"/>
      <c r="G63" s="2"/>
      <c r="H63" s="2"/>
      <c r="I63" s="2"/>
      <c r="J63" s="2"/>
      <c r="K63" s="2"/>
      <c r="L63" s="2"/>
      <c r="M63" s="2"/>
      <c r="N63" s="4"/>
      <c r="O63" s="4"/>
      <c r="P63" s="4"/>
      <c r="Q63" s="4"/>
      <c r="R63" s="5" t="str">
        <f t="shared" si="6"/>
        <v/>
      </c>
      <c r="S63" s="5" t="str">
        <f t="shared" si="7"/>
        <v/>
      </c>
      <c r="T63" s="2"/>
      <c r="U63" s="44"/>
      <c r="V63" s="6" t="str">
        <f t="shared" ca="1" si="8"/>
        <v/>
      </c>
      <c r="W63" s="2" t="str">
        <f t="shared" ca="1" si="9"/>
        <v/>
      </c>
      <c r="X63" s="2"/>
      <c r="Y63" s="2"/>
      <c r="Z63" s="2"/>
    </row>
    <row r="64" spans="1:26" x14ac:dyDescent="0.25">
      <c r="A64" s="2"/>
      <c r="B64" s="44"/>
      <c r="C64" s="2" t="str">
        <f t="shared" si="5"/>
        <v/>
      </c>
      <c r="D64" s="2"/>
      <c r="E64" s="3"/>
      <c r="F64" s="3"/>
      <c r="G64" s="2"/>
      <c r="H64" s="2"/>
      <c r="I64" s="2"/>
      <c r="J64" s="2"/>
      <c r="K64" s="2"/>
      <c r="L64" s="2"/>
      <c r="M64" s="2"/>
      <c r="N64" s="4"/>
      <c r="O64" s="4"/>
      <c r="P64" s="4"/>
      <c r="Q64" s="4"/>
      <c r="R64" s="5" t="str">
        <f t="shared" si="6"/>
        <v/>
      </c>
      <c r="S64" s="5" t="str">
        <f t="shared" si="7"/>
        <v/>
      </c>
      <c r="T64" s="2"/>
      <c r="U64" s="44"/>
      <c r="V64" s="6" t="str">
        <f t="shared" ca="1" si="8"/>
        <v/>
      </c>
      <c r="W64" s="2" t="str">
        <f t="shared" ca="1" si="9"/>
        <v/>
      </c>
      <c r="X64" s="2"/>
      <c r="Y64" s="2"/>
      <c r="Z64" s="2"/>
    </row>
    <row r="65" spans="1:26" x14ac:dyDescent="0.25">
      <c r="A65" s="2"/>
      <c r="B65" s="44"/>
      <c r="C65" s="2" t="str">
        <f t="shared" si="5"/>
        <v/>
      </c>
      <c r="D65" s="2"/>
      <c r="E65" s="3"/>
      <c r="F65" s="3"/>
      <c r="G65" s="2"/>
      <c r="H65" s="2"/>
      <c r="I65" s="2"/>
      <c r="J65" s="2"/>
      <c r="K65" s="2"/>
      <c r="L65" s="2"/>
      <c r="M65" s="2"/>
      <c r="N65" s="4"/>
      <c r="O65" s="4"/>
      <c r="P65" s="4"/>
      <c r="Q65" s="4"/>
      <c r="R65" s="5" t="str">
        <f t="shared" si="6"/>
        <v/>
      </c>
      <c r="S65" s="5" t="str">
        <f t="shared" si="7"/>
        <v/>
      </c>
      <c r="T65" s="2"/>
      <c r="U65" s="44"/>
      <c r="V65" s="6" t="str">
        <f t="shared" ca="1" si="8"/>
        <v/>
      </c>
      <c r="W65" s="2" t="str">
        <f t="shared" ca="1" si="9"/>
        <v/>
      </c>
      <c r="X65" s="2"/>
      <c r="Y65" s="2"/>
      <c r="Z65" s="2"/>
    </row>
    <row r="66" spans="1:26" x14ac:dyDescent="0.25">
      <c r="A66" s="2"/>
      <c r="B66" s="44"/>
      <c r="C66" s="2" t="str">
        <f t="shared" si="5"/>
        <v/>
      </c>
      <c r="D66" s="2"/>
      <c r="E66" s="3"/>
      <c r="F66" s="3"/>
      <c r="G66" s="2"/>
      <c r="H66" s="2"/>
      <c r="I66" s="2"/>
      <c r="J66" s="2"/>
      <c r="K66" s="2"/>
      <c r="L66" s="2"/>
      <c r="M66" s="2"/>
      <c r="N66" s="4"/>
      <c r="O66" s="4"/>
      <c r="P66" s="4"/>
      <c r="Q66" s="4"/>
      <c r="R66" s="5" t="str">
        <f t="shared" si="6"/>
        <v/>
      </c>
      <c r="S66" s="5" t="str">
        <f t="shared" si="7"/>
        <v/>
      </c>
      <c r="T66" s="2"/>
      <c r="U66" s="44"/>
      <c r="V66" s="6" t="str">
        <f t="shared" ca="1" si="8"/>
        <v/>
      </c>
      <c r="W66" s="2" t="str">
        <f t="shared" ca="1" si="9"/>
        <v/>
      </c>
      <c r="X66" s="2"/>
      <c r="Y66" s="2"/>
      <c r="Z66" s="2"/>
    </row>
    <row r="67" spans="1:26" x14ac:dyDescent="0.25">
      <c r="A67" s="2"/>
      <c r="B67" s="44"/>
      <c r="C67" s="2" t="str">
        <f t="shared" si="5"/>
        <v/>
      </c>
      <c r="D67" s="2"/>
      <c r="E67" s="3"/>
      <c r="F67" s="3"/>
      <c r="G67" s="2"/>
      <c r="H67" s="2"/>
      <c r="I67" s="2"/>
      <c r="J67" s="2"/>
      <c r="K67" s="2"/>
      <c r="L67" s="2"/>
      <c r="M67" s="2"/>
      <c r="N67" s="4"/>
      <c r="O67" s="4"/>
      <c r="P67" s="4"/>
      <c r="Q67" s="4"/>
      <c r="R67" s="5" t="str">
        <f t="shared" si="6"/>
        <v/>
      </c>
      <c r="S67" s="5" t="str">
        <f t="shared" si="7"/>
        <v/>
      </c>
      <c r="T67" s="2"/>
      <c r="U67" s="44"/>
      <c r="V67" s="6" t="str">
        <f t="shared" ca="1" si="8"/>
        <v/>
      </c>
      <c r="W67" s="2" t="str">
        <f t="shared" ca="1" si="9"/>
        <v/>
      </c>
      <c r="X67" s="2"/>
      <c r="Y67" s="2"/>
      <c r="Z67" s="2"/>
    </row>
    <row r="68" spans="1:26" x14ac:dyDescent="0.25">
      <c r="A68" s="2"/>
      <c r="B68" s="44"/>
      <c r="C68" s="2" t="str">
        <f t="shared" si="5"/>
        <v/>
      </c>
      <c r="D68" s="2"/>
      <c r="E68" s="3"/>
      <c r="F68" s="3"/>
      <c r="G68" s="2"/>
      <c r="H68" s="2"/>
      <c r="I68" s="2"/>
      <c r="J68" s="2"/>
      <c r="K68" s="2"/>
      <c r="L68" s="2"/>
      <c r="M68" s="2"/>
      <c r="N68" s="4"/>
      <c r="O68" s="4"/>
      <c r="P68" s="4"/>
      <c r="Q68" s="4"/>
      <c r="R68" s="5" t="str">
        <f t="shared" si="6"/>
        <v/>
      </c>
      <c r="S68" s="5" t="str">
        <f t="shared" si="7"/>
        <v/>
      </c>
      <c r="T68" s="2"/>
      <c r="U68" s="44"/>
      <c r="V68" s="6" t="str">
        <f t="shared" ca="1" si="8"/>
        <v/>
      </c>
      <c r="W68" s="2" t="str">
        <f t="shared" ca="1" si="9"/>
        <v/>
      </c>
      <c r="X68" s="2"/>
      <c r="Y68" s="2"/>
      <c r="Z68" s="2"/>
    </row>
    <row r="69" spans="1:26" x14ac:dyDescent="0.25">
      <c r="A69" s="2"/>
      <c r="B69" s="44"/>
      <c r="C69" s="2" t="str">
        <f t="shared" si="5"/>
        <v/>
      </c>
      <c r="D69" s="2"/>
      <c r="E69" s="3"/>
      <c r="F69" s="3"/>
      <c r="G69" s="2"/>
      <c r="H69" s="2"/>
      <c r="I69" s="2"/>
      <c r="J69" s="2"/>
      <c r="K69" s="2"/>
      <c r="L69" s="2"/>
      <c r="M69" s="2"/>
      <c r="N69" s="4"/>
      <c r="O69" s="4"/>
      <c r="P69" s="4"/>
      <c r="Q69" s="4"/>
      <c r="R69" s="5" t="str">
        <f t="shared" si="6"/>
        <v/>
      </c>
      <c r="S69" s="5" t="str">
        <f t="shared" si="7"/>
        <v/>
      </c>
      <c r="T69" s="2"/>
      <c r="U69" s="44"/>
      <c r="V69" s="6" t="str">
        <f t="shared" ca="1" si="8"/>
        <v/>
      </c>
      <c r="W69" s="2" t="str">
        <f t="shared" ca="1" si="9"/>
        <v/>
      </c>
      <c r="X69" s="2"/>
      <c r="Y69" s="2"/>
      <c r="Z69" s="2"/>
    </row>
    <row r="70" spans="1:26" x14ac:dyDescent="0.25">
      <c r="A70" s="2"/>
      <c r="B70" s="44"/>
      <c r="C70" s="2" t="str">
        <f t="shared" si="5"/>
        <v/>
      </c>
      <c r="D70" s="2"/>
      <c r="E70" s="3"/>
      <c r="F70" s="3"/>
      <c r="G70" s="2"/>
      <c r="H70" s="2"/>
      <c r="I70" s="2"/>
      <c r="J70" s="2"/>
      <c r="K70" s="2"/>
      <c r="L70" s="2"/>
      <c r="M70" s="2"/>
      <c r="N70" s="4"/>
      <c r="O70" s="4"/>
      <c r="P70" s="4"/>
      <c r="Q70" s="4"/>
      <c r="R70" s="5" t="str">
        <f t="shared" si="6"/>
        <v/>
      </c>
      <c r="S70" s="5" t="str">
        <f t="shared" si="7"/>
        <v/>
      </c>
      <c r="T70" s="2"/>
      <c r="U70" s="44"/>
      <c r="V70" s="6" t="str">
        <f t="shared" ca="1" si="8"/>
        <v/>
      </c>
      <c r="W70" s="2" t="str">
        <f t="shared" ca="1" si="9"/>
        <v/>
      </c>
      <c r="X70" s="2"/>
      <c r="Y70" s="2"/>
      <c r="Z70" s="2"/>
    </row>
    <row r="71" spans="1:26" x14ac:dyDescent="0.25">
      <c r="A71" s="2"/>
      <c r="B71" s="44"/>
      <c r="C71" s="2" t="str">
        <f t="shared" si="5"/>
        <v/>
      </c>
      <c r="D71" s="2"/>
      <c r="E71" s="3"/>
      <c r="F71" s="3"/>
      <c r="G71" s="2"/>
      <c r="H71" s="2"/>
      <c r="I71" s="2"/>
      <c r="J71" s="2"/>
      <c r="K71" s="2"/>
      <c r="L71" s="2"/>
      <c r="M71" s="2"/>
      <c r="N71" s="4"/>
      <c r="O71" s="4"/>
      <c r="P71" s="4"/>
      <c r="Q71" s="4"/>
      <c r="R71" s="5" t="str">
        <f t="shared" si="6"/>
        <v/>
      </c>
      <c r="S71" s="5" t="str">
        <f t="shared" si="7"/>
        <v/>
      </c>
      <c r="T71" s="2"/>
      <c r="U71" s="44"/>
      <c r="V71" s="6" t="str">
        <f t="shared" ca="1" si="8"/>
        <v/>
      </c>
      <c r="W71" s="2" t="str">
        <f t="shared" ca="1" si="9"/>
        <v/>
      </c>
      <c r="X71" s="2"/>
      <c r="Y71" s="2"/>
      <c r="Z71" s="2"/>
    </row>
    <row r="72" spans="1:26" x14ac:dyDescent="0.25">
      <c r="A72" s="2"/>
      <c r="B72" s="44"/>
      <c r="C72" s="2" t="str">
        <f t="shared" si="5"/>
        <v/>
      </c>
      <c r="D72" s="2"/>
      <c r="E72" s="3"/>
      <c r="F72" s="3"/>
      <c r="G72" s="2"/>
      <c r="H72" s="2"/>
      <c r="I72" s="2"/>
      <c r="J72" s="2"/>
      <c r="K72" s="2"/>
      <c r="L72" s="2"/>
      <c r="M72" s="2"/>
      <c r="N72" s="4"/>
      <c r="O72" s="4"/>
      <c r="P72" s="4"/>
      <c r="Q72" s="4"/>
      <c r="R72" s="5" t="str">
        <f t="shared" si="6"/>
        <v/>
      </c>
      <c r="S72" s="5" t="str">
        <f t="shared" si="7"/>
        <v/>
      </c>
      <c r="T72" s="2"/>
      <c r="U72" s="44"/>
      <c r="V72" s="6" t="str">
        <f t="shared" ca="1" si="8"/>
        <v/>
      </c>
      <c r="W72" s="2" t="str">
        <f t="shared" ca="1" si="9"/>
        <v/>
      </c>
      <c r="X72" s="2"/>
      <c r="Y72" s="2"/>
      <c r="Z72" s="2"/>
    </row>
    <row r="73" spans="1:26" x14ac:dyDescent="0.25">
      <c r="A73" s="2"/>
      <c r="B73" s="44"/>
      <c r="C73" s="2" t="str">
        <f t="shared" si="5"/>
        <v/>
      </c>
      <c r="D73" s="2"/>
      <c r="E73" s="3"/>
      <c r="F73" s="3"/>
      <c r="G73" s="2"/>
      <c r="H73" s="2"/>
      <c r="I73" s="2"/>
      <c r="J73" s="2"/>
      <c r="K73" s="2"/>
      <c r="L73" s="2"/>
      <c r="M73" s="2"/>
      <c r="N73" s="4"/>
      <c r="O73" s="4"/>
      <c r="P73" s="4"/>
      <c r="Q73" s="4"/>
      <c r="R73" s="5" t="str">
        <f t="shared" si="6"/>
        <v/>
      </c>
      <c r="S73" s="5" t="str">
        <f t="shared" si="7"/>
        <v/>
      </c>
      <c r="T73" s="2"/>
      <c r="U73" s="44"/>
      <c r="V73" s="6" t="str">
        <f t="shared" ca="1" si="8"/>
        <v/>
      </c>
      <c r="W73" s="2" t="str">
        <f t="shared" ca="1" si="9"/>
        <v/>
      </c>
      <c r="X73" s="2"/>
      <c r="Y73" s="2"/>
      <c r="Z73" s="2"/>
    </row>
    <row r="74" spans="1:26" x14ac:dyDescent="0.25">
      <c r="A74" s="2"/>
      <c r="B74" s="44"/>
      <c r="C74" s="2" t="str">
        <f t="shared" si="5"/>
        <v/>
      </c>
      <c r="D74" s="2"/>
      <c r="E74" s="3"/>
      <c r="F74" s="3"/>
      <c r="G74" s="2"/>
      <c r="H74" s="2"/>
      <c r="I74" s="2"/>
      <c r="J74" s="2"/>
      <c r="K74" s="2"/>
      <c r="L74" s="2"/>
      <c r="M74" s="2"/>
      <c r="N74" s="4"/>
      <c r="O74" s="4"/>
      <c r="P74" s="4"/>
      <c r="Q74" s="4"/>
      <c r="R74" s="5" t="str">
        <f t="shared" si="6"/>
        <v/>
      </c>
      <c r="S74" s="5" t="str">
        <f t="shared" si="7"/>
        <v/>
      </c>
      <c r="T74" s="2"/>
      <c r="U74" s="44"/>
      <c r="V74" s="6" t="str">
        <f t="shared" ca="1" si="8"/>
        <v/>
      </c>
      <c r="W74" s="2" t="str">
        <f t="shared" ca="1" si="9"/>
        <v/>
      </c>
      <c r="X74" s="2"/>
      <c r="Y74" s="2"/>
      <c r="Z74" s="2"/>
    </row>
    <row r="75" spans="1:26" x14ac:dyDescent="0.25">
      <c r="A75" s="2"/>
      <c r="B75" s="44"/>
      <c r="C75" s="2" t="str">
        <f t="shared" ref="C75:C106" si="10">IF(B75="","",WEEKNUM(B75,21))</f>
        <v/>
      </c>
      <c r="D75" s="2"/>
      <c r="E75" s="3"/>
      <c r="F75" s="3"/>
      <c r="G75" s="2"/>
      <c r="H75" s="2"/>
      <c r="I75" s="2"/>
      <c r="J75" s="2"/>
      <c r="K75" s="2"/>
      <c r="L75" s="2"/>
      <c r="M75" s="2"/>
      <c r="N75" s="4"/>
      <c r="O75" s="4"/>
      <c r="P75" s="4"/>
      <c r="Q75" s="4"/>
      <c r="R75" s="5" t="str">
        <f t="shared" ref="R75:R110" si="11">IF(OR(O75="",O75=0),"",(O75-P75)/O75)</f>
        <v/>
      </c>
      <c r="S75" s="5" t="str">
        <f t="shared" ref="S75:S110" si="12">IF(OR(N75="",N75=0),"",O75/N75)</f>
        <v/>
      </c>
      <c r="T75" s="2"/>
      <c r="U75" s="44"/>
      <c r="V75" s="6" t="str">
        <f t="shared" ref="V75:V110" ca="1" si="13">IF(OR(K75="Erledigt",B75=""),"",TODAY()-B75)</f>
        <v/>
      </c>
      <c r="W75" s="2" t="str">
        <f t="shared" ref="W75:W106" ca="1" si="14">IF(B75="","",IF(K75="Erledigt","OK",IF(AND(J75="Kritisch",K75&lt;&gt;"Erledigt"),"Sofort prüfen",IF(AND(U75&lt;TODAY(),K75&lt;&gt;"Erledigt"),"Überfällig",IF(AND(J75="Hoch",V75&gt;1),"Überfällig","Im Plan")))))</f>
        <v/>
      </c>
      <c r="X75" s="2"/>
      <c r="Y75" s="2"/>
      <c r="Z75" s="2"/>
    </row>
    <row r="76" spans="1:26" x14ac:dyDescent="0.25">
      <c r="A76" s="2"/>
      <c r="B76" s="44"/>
      <c r="C76" s="2" t="str">
        <f t="shared" si="10"/>
        <v/>
      </c>
      <c r="D76" s="2"/>
      <c r="E76" s="3"/>
      <c r="F76" s="3"/>
      <c r="G76" s="2"/>
      <c r="H76" s="2"/>
      <c r="I76" s="2"/>
      <c r="J76" s="2"/>
      <c r="K76" s="2"/>
      <c r="L76" s="2"/>
      <c r="M76" s="2"/>
      <c r="N76" s="4"/>
      <c r="O76" s="4"/>
      <c r="P76" s="4"/>
      <c r="Q76" s="4"/>
      <c r="R76" s="5" t="str">
        <f t="shared" si="11"/>
        <v/>
      </c>
      <c r="S76" s="5" t="str">
        <f t="shared" si="12"/>
        <v/>
      </c>
      <c r="T76" s="2"/>
      <c r="U76" s="44"/>
      <c r="V76" s="6" t="str">
        <f t="shared" ca="1" si="13"/>
        <v/>
      </c>
      <c r="W76" s="2" t="str">
        <f t="shared" ca="1" si="14"/>
        <v/>
      </c>
      <c r="X76" s="2"/>
      <c r="Y76" s="2"/>
      <c r="Z76" s="2"/>
    </row>
    <row r="77" spans="1:26" x14ac:dyDescent="0.25">
      <c r="A77" s="2"/>
      <c r="B77" s="44"/>
      <c r="C77" s="2" t="str">
        <f t="shared" si="10"/>
        <v/>
      </c>
      <c r="D77" s="2"/>
      <c r="E77" s="3"/>
      <c r="F77" s="3"/>
      <c r="G77" s="2"/>
      <c r="H77" s="2"/>
      <c r="I77" s="2"/>
      <c r="J77" s="2"/>
      <c r="K77" s="2"/>
      <c r="L77" s="2"/>
      <c r="M77" s="2"/>
      <c r="N77" s="4"/>
      <c r="O77" s="4"/>
      <c r="P77" s="4"/>
      <c r="Q77" s="4"/>
      <c r="R77" s="5" t="str">
        <f t="shared" si="11"/>
        <v/>
      </c>
      <c r="S77" s="5" t="str">
        <f t="shared" si="12"/>
        <v/>
      </c>
      <c r="T77" s="2"/>
      <c r="U77" s="44"/>
      <c r="V77" s="6" t="str">
        <f t="shared" ca="1" si="13"/>
        <v/>
      </c>
      <c r="W77" s="2" t="str">
        <f t="shared" ca="1" si="14"/>
        <v/>
      </c>
      <c r="X77" s="2"/>
      <c r="Y77" s="2"/>
      <c r="Z77" s="2"/>
    </row>
    <row r="78" spans="1:26" x14ac:dyDescent="0.25">
      <c r="A78" s="2"/>
      <c r="B78" s="44"/>
      <c r="C78" s="2" t="str">
        <f t="shared" si="10"/>
        <v/>
      </c>
      <c r="D78" s="2"/>
      <c r="E78" s="3"/>
      <c r="F78" s="3"/>
      <c r="G78" s="2"/>
      <c r="H78" s="2"/>
      <c r="I78" s="2"/>
      <c r="J78" s="2"/>
      <c r="K78" s="2"/>
      <c r="L78" s="2"/>
      <c r="M78" s="2"/>
      <c r="N78" s="4"/>
      <c r="O78" s="4"/>
      <c r="P78" s="4"/>
      <c r="Q78" s="4"/>
      <c r="R78" s="5" t="str">
        <f t="shared" si="11"/>
        <v/>
      </c>
      <c r="S78" s="5" t="str">
        <f t="shared" si="12"/>
        <v/>
      </c>
      <c r="T78" s="2"/>
      <c r="U78" s="44"/>
      <c r="V78" s="6" t="str">
        <f t="shared" ca="1" si="13"/>
        <v/>
      </c>
      <c r="W78" s="2" t="str">
        <f t="shared" ca="1" si="14"/>
        <v/>
      </c>
      <c r="X78" s="2"/>
      <c r="Y78" s="2"/>
      <c r="Z78" s="2"/>
    </row>
    <row r="79" spans="1:26" x14ac:dyDescent="0.25">
      <c r="A79" s="2"/>
      <c r="B79" s="44"/>
      <c r="C79" s="2" t="str">
        <f t="shared" si="10"/>
        <v/>
      </c>
      <c r="D79" s="2"/>
      <c r="E79" s="3"/>
      <c r="F79" s="3"/>
      <c r="G79" s="2"/>
      <c r="H79" s="2"/>
      <c r="I79" s="2"/>
      <c r="J79" s="2"/>
      <c r="K79" s="2"/>
      <c r="L79" s="2"/>
      <c r="M79" s="2"/>
      <c r="N79" s="4"/>
      <c r="O79" s="4"/>
      <c r="P79" s="4"/>
      <c r="Q79" s="4"/>
      <c r="R79" s="5" t="str">
        <f t="shared" si="11"/>
        <v/>
      </c>
      <c r="S79" s="5" t="str">
        <f t="shared" si="12"/>
        <v/>
      </c>
      <c r="T79" s="2"/>
      <c r="U79" s="44"/>
      <c r="V79" s="6" t="str">
        <f t="shared" ca="1" si="13"/>
        <v/>
      </c>
      <c r="W79" s="2" t="str">
        <f t="shared" ca="1" si="14"/>
        <v/>
      </c>
      <c r="X79" s="2"/>
      <c r="Y79" s="2"/>
      <c r="Z79" s="2"/>
    </row>
    <row r="80" spans="1:26" x14ac:dyDescent="0.25">
      <c r="A80" s="2"/>
      <c r="B80" s="44"/>
      <c r="C80" s="2" t="str">
        <f t="shared" si="10"/>
        <v/>
      </c>
      <c r="D80" s="2"/>
      <c r="E80" s="3"/>
      <c r="F80" s="3"/>
      <c r="G80" s="2"/>
      <c r="H80" s="2"/>
      <c r="I80" s="2"/>
      <c r="J80" s="2"/>
      <c r="K80" s="2"/>
      <c r="L80" s="2"/>
      <c r="M80" s="2"/>
      <c r="N80" s="4"/>
      <c r="O80" s="4"/>
      <c r="P80" s="4"/>
      <c r="Q80" s="4"/>
      <c r="R80" s="5" t="str">
        <f t="shared" si="11"/>
        <v/>
      </c>
      <c r="S80" s="5" t="str">
        <f t="shared" si="12"/>
        <v/>
      </c>
      <c r="T80" s="2"/>
      <c r="U80" s="44"/>
      <c r="V80" s="6" t="str">
        <f t="shared" ca="1" si="13"/>
        <v/>
      </c>
      <c r="W80" s="2" t="str">
        <f t="shared" ca="1" si="14"/>
        <v/>
      </c>
      <c r="X80" s="2"/>
      <c r="Y80" s="2"/>
      <c r="Z80" s="2"/>
    </row>
    <row r="81" spans="1:26" x14ac:dyDescent="0.25">
      <c r="A81" s="2"/>
      <c r="B81" s="44"/>
      <c r="C81" s="2" t="str">
        <f t="shared" si="10"/>
        <v/>
      </c>
      <c r="D81" s="2"/>
      <c r="E81" s="3"/>
      <c r="F81" s="3"/>
      <c r="G81" s="2"/>
      <c r="H81" s="2"/>
      <c r="I81" s="2"/>
      <c r="J81" s="2"/>
      <c r="K81" s="2"/>
      <c r="L81" s="2"/>
      <c r="M81" s="2"/>
      <c r="N81" s="4"/>
      <c r="O81" s="4"/>
      <c r="P81" s="4"/>
      <c r="Q81" s="4"/>
      <c r="R81" s="5" t="str">
        <f t="shared" si="11"/>
        <v/>
      </c>
      <c r="S81" s="5" t="str">
        <f t="shared" si="12"/>
        <v/>
      </c>
      <c r="T81" s="2"/>
      <c r="U81" s="44"/>
      <c r="V81" s="6" t="str">
        <f t="shared" ca="1" si="13"/>
        <v/>
      </c>
      <c r="W81" s="2" t="str">
        <f t="shared" ca="1" si="14"/>
        <v/>
      </c>
      <c r="X81" s="2"/>
      <c r="Y81" s="2"/>
      <c r="Z81" s="2"/>
    </row>
    <row r="82" spans="1:26" x14ac:dyDescent="0.25">
      <c r="A82" s="2"/>
      <c r="B82" s="44"/>
      <c r="C82" s="2" t="str">
        <f t="shared" si="10"/>
        <v/>
      </c>
      <c r="D82" s="2"/>
      <c r="E82" s="3"/>
      <c r="F82" s="3"/>
      <c r="G82" s="2"/>
      <c r="H82" s="2"/>
      <c r="I82" s="2"/>
      <c r="J82" s="2"/>
      <c r="K82" s="2"/>
      <c r="L82" s="2"/>
      <c r="M82" s="2"/>
      <c r="N82" s="4"/>
      <c r="O82" s="4"/>
      <c r="P82" s="4"/>
      <c r="Q82" s="4"/>
      <c r="R82" s="5" t="str">
        <f t="shared" si="11"/>
        <v/>
      </c>
      <c r="S82" s="5" t="str">
        <f t="shared" si="12"/>
        <v/>
      </c>
      <c r="T82" s="2"/>
      <c r="U82" s="44"/>
      <c r="V82" s="6" t="str">
        <f t="shared" ca="1" si="13"/>
        <v/>
      </c>
      <c r="W82" s="2" t="str">
        <f t="shared" ca="1" si="14"/>
        <v/>
      </c>
      <c r="X82" s="2"/>
      <c r="Y82" s="2"/>
      <c r="Z82" s="2"/>
    </row>
    <row r="83" spans="1:26" x14ac:dyDescent="0.25">
      <c r="A83" s="2"/>
      <c r="B83" s="44"/>
      <c r="C83" s="2" t="str">
        <f t="shared" si="10"/>
        <v/>
      </c>
      <c r="D83" s="2"/>
      <c r="E83" s="3"/>
      <c r="F83" s="3"/>
      <c r="G83" s="2"/>
      <c r="H83" s="2"/>
      <c r="I83" s="2"/>
      <c r="J83" s="2"/>
      <c r="K83" s="2"/>
      <c r="L83" s="2"/>
      <c r="M83" s="2"/>
      <c r="N83" s="4"/>
      <c r="O83" s="4"/>
      <c r="P83" s="4"/>
      <c r="Q83" s="4"/>
      <c r="R83" s="5" t="str">
        <f t="shared" si="11"/>
        <v/>
      </c>
      <c r="S83" s="5" t="str">
        <f t="shared" si="12"/>
        <v/>
      </c>
      <c r="T83" s="2"/>
      <c r="U83" s="44"/>
      <c r="V83" s="6" t="str">
        <f t="shared" ca="1" si="13"/>
        <v/>
      </c>
      <c r="W83" s="2" t="str">
        <f t="shared" ca="1" si="14"/>
        <v/>
      </c>
      <c r="X83" s="2"/>
      <c r="Y83" s="2"/>
      <c r="Z83" s="2"/>
    </row>
    <row r="84" spans="1:26" x14ac:dyDescent="0.25">
      <c r="A84" s="2"/>
      <c r="B84" s="44"/>
      <c r="C84" s="2" t="str">
        <f t="shared" si="10"/>
        <v/>
      </c>
      <c r="D84" s="2"/>
      <c r="E84" s="3"/>
      <c r="F84" s="3"/>
      <c r="G84" s="2"/>
      <c r="H84" s="2"/>
      <c r="I84" s="2"/>
      <c r="J84" s="2"/>
      <c r="K84" s="2"/>
      <c r="L84" s="2"/>
      <c r="M84" s="2"/>
      <c r="N84" s="4"/>
      <c r="O84" s="4"/>
      <c r="P84" s="4"/>
      <c r="Q84" s="4"/>
      <c r="R84" s="5" t="str">
        <f t="shared" si="11"/>
        <v/>
      </c>
      <c r="S84" s="5" t="str">
        <f t="shared" si="12"/>
        <v/>
      </c>
      <c r="T84" s="2"/>
      <c r="U84" s="44"/>
      <c r="V84" s="6" t="str">
        <f t="shared" ca="1" si="13"/>
        <v/>
      </c>
      <c r="W84" s="2" t="str">
        <f t="shared" ca="1" si="14"/>
        <v/>
      </c>
      <c r="X84" s="2"/>
      <c r="Y84" s="2"/>
      <c r="Z84" s="2"/>
    </row>
    <row r="85" spans="1:26" x14ac:dyDescent="0.25">
      <c r="A85" s="2"/>
      <c r="B85" s="44"/>
      <c r="C85" s="2" t="str">
        <f t="shared" si="10"/>
        <v/>
      </c>
      <c r="D85" s="2"/>
      <c r="E85" s="3"/>
      <c r="F85" s="3"/>
      <c r="G85" s="2"/>
      <c r="H85" s="2"/>
      <c r="I85" s="2"/>
      <c r="J85" s="2"/>
      <c r="K85" s="2"/>
      <c r="L85" s="2"/>
      <c r="M85" s="2"/>
      <c r="N85" s="4"/>
      <c r="O85" s="4"/>
      <c r="P85" s="4"/>
      <c r="Q85" s="4"/>
      <c r="R85" s="5" t="str">
        <f t="shared" si="11"/>
        <v/>
      </c>
      <c r="S85" s="5" t="str">
        <f t="shared" si="12"/>
        <v/>
      </c>
      <c r="T85" s="2"/>
      <c r="U85" s="44"/>
      <c r="V85" s="6" t="str">
        <f t="shared" ca="1" si="13"/>
        <v/>
      </c>
      <c r="W85" s="2" t="str">
        <f t="shared" ca="1" si="14"/>
        <v/>
      </c>
      <c r="X85" s="2"/>
      <c r="Y85" s="2"/>
      <c r="Z85" s="2"/>
    </row>
    <row r="86" spans="1:26" x14ac:dyDescent="0.25">
      <c r="A86" s="2"/>
      <c r="B86" s="44"/>
      <c r="C86" s="2" t="str">
        <f t="shared" si="10"/>
        <v/>
      </c>
      <c r="D86" s="2"/>
      <c r="E86" s="3"/>
      <c r="F86" s="3"/>
      <c r="G86" s="2"/>
      <c r="H86" s="2"/>
      <c r="I86" s="2"/>
      <c r="J86" s="2"/>
      <c r="K86" s="2"/>
      <c r="L86" s="2"/>
      <c r="M86" s="2"/>
      <c r="N86" s="4"/>
      <c r="O86" s="4"/>
      <c r="P86" s="4"/>
      <c r="Q86" s="4"/>
      <c r="R86" s="5" t="str">
        <f t="shared" si="11"/>
        <v/>
      </c>
      <c r="S86" s="5" t="str">
        <f t="shared" si="12"/>
        <v/>
      </c>
      <c r="T86" s="2"/>
      <c r="U86" s="44"/>
      <c r="V86" s="6" t="str">
        <f t="shared" ca="1" si="13"/>
        <v/>
      </c>
      <c r="W86" s="2" t="str">
        <f t="shared" ca="1" si="14"/>
        <v/>
      </c>
      <c r="X86" s="2"/>
      <c r="Y86" s="2"/>
      <c r="Z86" s="2"/>
    </row>
    <row r="87" spans="1:26" x14ac:dyDescent="0.25">
      <c r="A87" s="2"/>
      <c r="B87" s="44"/>
      <c r="C87" s="2" t="str">
        <f t="shared" si="10"/>
        <v/>
      </c>
      <c r="D87" s="2"/>
      <c r="E87" s="3"/>
      <c r="F87" s="3"/>
      <c r="G87" s="2"/>
      <c r="H87" s="2"/>
      <c r="I87" s="2"/>
      <c r="J87" s="2"/>
      <c r="K87" s="2"/>
      <c r="L87" s="2"/>
      <c r="M87" s="2"/>
      <c r="N87" s="4"/>
      <c r="O87" s="4"/>
      <c r="P87" s="4"/>
      <c r="Q87" s="4"/>
      <c r="R87" s="5" t="str">
        <f t="shared" si="11"/>
        <v/>
      </c>
      <c r="S87" s="5" t="str">
        <f t="shared" si="12"/>
        <v/>
      </c>
      <c r="T87" s="2"/>
      <c r="U87" s="44"/>
      <c r="V87" s="6" t="str">
        <f t="shared" ca="1" si="13"/>
        <v/>
      </c>
      <c r="W87" s="2" t="str">
        <f t="shared" ca="1" si="14"/>
        <v/>
      </c>
      <c r="X87" s="2"/>
      <c r="Y87" s="2"/>
      <c r="Z87" s="2"/>
    </row>
    <row r="88" spans="1:26" x14ac:dyDescent="0.25">
      <c r="A88" s="2"/>
      <c r="B88" s="44"/>
      <c r="C88" s="2" t="str">
        <f t="shared" si="10"/>
        <v/>
      </c>
      <c r="D88" s="2"/>
      <c r="E88" s="3"/>
      <c r="F88" s="3"/>
      <c r="G88" s="2"/>
      <c r="H88" s="2"/>
      <c r="I88" s="2"/>
      <c r="J88" s="2"/>
      <c r="K88" s="2"/>
      <c r="L88" s="2"/>
      <c r="M88" s="2"/>
      <c r="N88" s="4"/>
      <c r="O88" s="4"/>
      <c r="P88" s="4"/>
      <c r="Q88" s="4"/>
      <c r="R88" s="5" t="str">
        <f t="shared" si="11"/>
        <v/>
      </c>
      <c r="S88" s="5" t="str">
        <f t="shared" si="12"/>
        <v/>
      </c>
      <c r="T88" s="2"/>
      <c r="U88" s="44"/>
      <c r="V88" s="6" t="str">
        <f t="shared" ca="1" si="13"/>
        <v/>
      </c>
      <c r="W88" s="2" t="str">
        <f t="shared" ca="1" si="14"/>
        <v/>
      </c>
      <c r="X88" s="2"/>
      <c r="Y88" s="2"/>
      <c r="Z88" s="2"/>
    </row>
    <row r="89" spans="1:26" x14ac:dyDescent="0.25">
      <c r="A89" s="2"/>
      <c r="B89" s="44"/>
      <c r="C89" s="2" t="str">
        <f t="shared" si="10"/>
        <v/>
      </c>
      <c r="D89" s="2"/>
      <c r="E89" s="3"/>
      <c r="F89" s="3"/>
      <c r="G89" s="2"/>
      <c r="H89" s="2"/>
      <c r="I89" s="2"/>
      <c r="J89" s="2"/>
      <c r="K89" s="2"/>
      <c r="L89" s="2"/>
      <c r="M89" s="2"/>
      <c r="N89" s="4"/>
      <c r="O89" s="4"/>
      <c r="P89" s="4"/>
      <c r="Q89" s="4"/>
      <c r="R89" s="5" t="str">
        <f t="shared" si="11"/>
        <v/>
      </c>
      <c r="S89" s="5" t="str">
        <f t="shared" si="12"/>
        <v/>
      </c>
      <c r="T89" s="2"/>
      <c r="U89" s="44"/>
      <c r="V89" s="6" t="str">
        <f t="shared" ca="1" si="13"/>
        <v/>
      </c>
      <c r="W89" s="2" t="str">
        <f t="shared" ca="1" si="14"/>
        <v/>
      </c>
      <c r="X89" s="2"/>
      <c r="Y89" s="2"/>
      <c r="Z89" s="2"/>
    </row>
    <row r="90" spans="1:26" x14ac:dyDescent="0.25">
      <c r="A90" s="2"/>
      <c r="B90" s="44"/>
      <c r="C90" s="2" t="str">
        <f t="shared" si="10"/>
        <v/>
      </c>
      <c r="D90" s="2"/>
      <c r="E90" s="3"/>
      <c r="F90" s="3"/>
      <c r="G90" s="2"/>
      <c r="H90" s="2"/>
      <c r="I90" s="2"/>
      <c r="J90" s="2"/>
      <c r="K90" s="2"/>
      <c r="L90" s="2"/>
      <c r="M90" s="2"/>
      <c r="N90" s="4"/>
      <c r="O90" s="4"/>
      <c r="P90" s="4"/>
      <c r="Q90" s="4"/>
      <c r="R90" s="5" t="str">
        <f t="shared" si="11"/>
        <v/>
      </c>
      <c r="S90" s="5" t="str">
        <f t="shared" si="12"/>
        <v/>
      </c>
      <c r="T90" s="2"/>
      <c r="U90" s="44"/>
      <c r="V90" s="6" t="str">
        <f t="shared" ca="1" si="13"/>
        <v/>
      </c>
      <c r="W90" s="2" t="str">
        <f t="shared" ca="1" si="14"/>
        <v/>
      </c>
      <c r="X90" s="2"/>
      <c r="Y90" s="2"/>
      <c r="Z90" s="2"/>
    </row>
    <row r="91" spans="1:26" x14ac:dyDescent="0.25">
      <c r="A91" s="2"/>
      <c r="B91" s="44"/>
      <c r="C91" s="2" t="str">
        <f t="shared" si="10"/>
        <v/>
      </c>
      <c r="D91" s="2"/>
      <c r="E91" s="3"/>
      <c r="F91" s="3"/>
      <c r="G91" s="2"/>
      <c r="H91" s="2"/>
      <c r="I91" s="2"/>
      <c r="J91" s="2"/>
      <c r="K91" s="2"/>
      <c r="L91" s="2"/>
      <c r="M91" s="2"/>
      <c r="N91" s="4"/>
      <c r="O91" s="4"/>
      <c r="P91" s="4"/>
      <c r="Q91" s="4"/>
      <c r="R91" s="5" t="str">
        <f t="shared" si="11"/>
        <v/>
      </c>
      <c r="S91" s="5" t="str">
        <f t="shared" si="12"/>
        <v/>
      </c>
      <c r="T91" s="2"/>
      <c r="U91" s="44"/>
      <c r="V91" s="6" t="str">
        <f t="shared" ca="1" si="13"/>
        <v/>
      </c>
      <c r="W91" s="2" t="str">
        <f t="shared" ca="1" si="14"/>
        <v/>
      </c>
      <c r="X91" s="2"/>
      <c r="Y91" s="2"/>
      <c r="Z91" s="2"/>
    </row>
    <row r="92" spans="1:26" x14ac:dyDescent="0.25">
      <c r="A92" s="2"/>
      <c r="B92" s="44"/>
      <c r="C92" s="2" t="str">
        <f t="shared" si="10"/>
        <v/>
      </c>
      <c r="D92" s="2"/>
      <c r="E92" s="3"/>
      <c r="F92" s="3"/>
      <c r="G92" s="2"/>
      <c r="H92" s="2"/>
      <c r="I92" s="2"/>
      <c r="J92" s="2"/>
      <c r="K92" s="2"/>
      <c r="L92" s="2"/>
      <c r="M92" s="2"/>
      <c r="N92" s="4"/>
      <c r="O92" s="4"/>
      <c r="P92" s="4"/>
      <c r="Q92" s="4"/>
      <c r="R92" s="5" t="str">
        <f t="shared" si="11"/>
        <v/>
      </c>
      <c r="S92" s="5" t="str">
        <f t="shared" si="12"/>
        <v/>
      </c>
      <c r="T92" s="2"/>
      <c r="U92" s="44"/>
      <c r="V92" s="6" t="str">
        <f t="shared" ca="1" si="13"/>
        <v/>
      </c>
      <c r="W92" s="2" t="str">
        <f t="shared" ca="1" si="14"/>
        <v/>
      </c>
      <c r="X92" s="2"/>
      <c r="Y92" s="2"/>
      <c r="Z92" s="2"/>
    </row>
    <row r="93" spans="1:26" x14ac:dyDescent="0.25">
      <c r="A93" s="2"/>
      <c r="B93" s="44"/>
      <c r="C93" s="2" t="str">
        <f t="shared" si="10"/>
        <v/>
      </c>
      <c r="D93" s="2"/>
      <c r="E93" s="3"/>
      <c r="F93" s="3"/>
      <c r="G93" s="2"/>
      <c r="H93" s="2"/>
      <c r="I93" s="2"/>
      <c r="J93" s="2"/>
      <c r="K93" s="2"/>
      <c r="L93" s="2"/>
      <c r="M93" s="2"/>
      <c r="N93" s="4"/>
      <c r="O93" s="4"/>
      <c r="P93" s="4"/>
      <c r="Q93" s="4"/>
      <c r="R93" s="5" t="str">
        <f t="shared" si="11"/>
        <v/>
      </c>
      <c r="S93" s="5" t="str">
        <f t="shared" si="12"/>
        <v/>
      </c>
      <c r="T93" s="2"/>
      <c r="U93" s="44"/>
      <c r="V93" s="6" t="str">
        <f t="shared" ca="1" si="13"/>
        <v/>
      </c>
      <c r="W93" s="2" t="str">
        <f t="shared" ca="1" si="14"/>
        <v/>
      </c>
      <c r="X93" s="2"/>
      <c r="Y93" s="2"/>
      <c r="Z93" s="2"/>
    </row>
    <row r="94" spans="1:26" x14ac:dyDescent="0.25">
      <c r="A94" s="2"/>
      <c r="B94" s="44"/>
      <c r="C94" s="2" t="str">
        <f t="shared" si="10"/>
        <v/>
      </c>
      <c r="D94" s="2"/>
      <c r="E94" s="3"/>
      <c r="F94" s="3"/>
      <c r="G94" s="2"/>
      <c r="H94" s="2"/>
      <c r="I94" s="2"/>
      <c r="J94" s="2"/>
      <c r="K94" s="2"/>
      <c r="L94" s="2"/>
      <c r="M94" s="2"/>
      <c r="N94" s="4"/>
      <c r="O94" s="4"/>
      <c r="P94" s="4"/>
      <c r="Q94" s="4"/>
      <c r="R94" s="5" t="str">
        <f t="shared" si="11"/>
        <v/>
      </c>
      <c r="S94" s="5" t="str">
        <f t="shared" si="12"/>
        <v/>
      </c>
      <c r="T94" s="2"/>
      <c r="U94" s="44"/>
      <c r="V94" s="6" t="str">
        <f t="shared" ca="1" si="13"/>
        <v/>
      </c>
      <c r="W94" s="2" t="str">
        <f t="shared" ca="1" si="14"/>
        <v/>
      </c>
      <c r="X94" s="2"/>
      <c r="Y94" s="2"/>
      <c r="Z94" s="2"/>
    </row>
    <row r="95" spans="1:26" x14ac:dyDescent="0.25">
      <c r="A95" s="2"/>
      <c r="B95" s="44"/>
      <c r="C95" s="2" t="str">
        <f t="shared" si="10"/>
        <v/>
      </c>
      <c r="D95" s="2"/>
      <c r="E95" s="3"/>
      <c r="F95" s="3"/>
      <c r="G95" s="2"/>
      <c r="H95" s="2"/>
      <c r="I95" s="2"/>
      <c r="J95" s="2"/>
      <c r="K95" s="2"/>
      <c r="L95" s="2"/>
      <c r="M95" s="2"/>
      <c r="N95" s="4"/>
      <c r="O95" s="4"/>
      <c r="P95" s="4"/>
      <c r="Q95" s="4"/>
      <c r="R95" s="5" t="str">
        <f t="shared" si="11"/>
        <v/>
      </c>
      <c r="S95" s="5" t="str">
        <f t="shared" si="12"/>
        <v/>
      </c>
      <c r="T95" s="2"/>
      <c r="U95" s="44"/>
      <c r="V95" s="6" t="str">
        <f t="shared" ca="1" si="13"/>
        <v/>
      </c>
      <c r="W95" s="2" t="str">
        <f t="shared" ca="1" si="14"/>
        <v/>
      </c>
      <c r="X95" s="2"/>
      <c r="Y95" s="2"/>
      <c r="Z95" s="2"/>
    </row>
    <row r="96" spans="1:26" x14ac:dyDescent="0.25">
      <c r="A96" s="2"/>
      <c r="B96" s="44"/>
      <c r="C96" s="2" t="str">
        <f t="shared" si="10"/>
        <v/>
      </c>
      <c r="D96" s="2"/>
      <c r="E96" s="3"/>
      <c r="F96" s="3"/>
      <c r="G96" s="2"/>
      <c r="H96" s="2"/>
      <c r="I96" s="2"/>
      <c r="J96" s="2"/>
      <c r="K96" s="2"/>
      <c r="L96" s="2"/>
      <c r="M96" s="2"/>
      <c r="N96" s="4"/>
      <c r="O96" s="4"/>
      <c r="P96" s="4"/>
      <c r="Q96" s="4"/>
      <c r="R96" s="5" t="str">
        <f t="shared" si="11"/>
        <v/>
      </c>
      <c r="S96" s="5" t="str">
        <f t="shared" si="12"/>
        <v/>
      </c>
      <c r="T96" s="2"/>
      <c r="U96" s="44"/>
      <c r="V96" s="6" t="str">
        <f t="shared" ca="1" si="13"/>
        <v/>
      </c>
      <c r="W96" s="2" t="str">
        <f t="shared" ca="1" si="14"/>
        <v/>
      </c>
      <c r="X96" s="2"/>
      <c r="Y96" s="2"/>
      <c r="Z96" s="2"/>
    </row>
    <row r="97" spans="1:26" x14ac:dyDescent="0.25">
      <c r="A97" s="2"/>
      <c r="B97" s="44"/>
      <c r="C97" s="2" t="str">
        <f t="shared" si="10"/>
        <v/>
      </c>
      <c r="D97" s="2"/>
      <c r="E97" s="3"/>
      <c r="F97" s="3"/>
      <c r="G97" s="2"/>
      <c r="H97" s="2"/>
      <c r="I97" s="2"/>
      <c r="J97" s="2"/>
      <c r="K97" s="2"/>
      <c r="L97" s="2"/>
      <c r="M97" s="2"/>
      <c r="N97" s="4"/>
      <c r="O97" s="4"/>
      <c r="P97" s="4"/>
      <c r="Q97" s="4"/>
      <c r="R97" s="5" t="str">
        <f t="shared" si="11"/>
        <v/>
      </c>
      <c r="S97" s="5" t="str">
        <f t="shared" si="12"/>
        <v/>
      </c>
      <c r="T97" s="2"/>
      <c r="U97" s="44"/>
      <c r="V97" s="6" t="str">
        <f t="shared" ca="1" si="13"/>
        <v/>
      </c>
      <c r="W97" s="2" t="str">
        <f t="shared" ca="1" si="14"/>
        <v/>
      </c>
      <c r="X97" s="2"/>
      <c r="Y97" s="2"/>
      <c r="Z97" s="2"/>
    </row>
    <row r="98" spans="1:26" x14ac:dyDescent="0.25">
      <c r="A98" s="2"/>
      <c r="B98" s="44"/>
      <c r="C98" s="2" t="str">
        <f t="shared" si="10"/>
        <v/>
      </c>
      <c r="D98" s="2"/>
      <c r="E98" s="3"/>
      <c r="F98" s="3"/>
      <c r="G98" s="2"/>
      <c r="H98" s="2"/>
      <c r="I98" s="2"/>
      <c r="J98" s="2"/>
      <c r="K98" s="2"/>
      <c r="L98" s="2"/>
      <c r="M98" s="2"/>
      <c r="N98" s="4"/>
      <c r="O98" s="4"/>
      <c r="P98" s="4"/>
      <c r="Q98" s="4"/>
      <c r="R98" s="5" t="str">
        <f t="shared" si="11"/>
        <v/>
      </c>
      <c r="S98" s="5" t="str">
        <f t="shared" si="12"/>
        <v/>
      </c>
      <c r="T98" s="2"/>
      <c r="U98" s="44"/>
      <c r="V98" s="6" t="str">
        <f t="shared" ca="1" si="13"/>
        <v/>
      </c>
      <c r="W98" s="2" t="str">
        <f t="shared" ca="1" si="14"/>
        <v/>
      </c>
      <c r="X98" s="2"/>
      <c r="Y98" s="2"/>
      <c r="Z98" s="2"/>
    </row>
    <row r="99" spans="1:26" x14ac:dyDescent="0.25">
      <c r="A99" s="2"/>
      <c r="B99" s="44"/>
      <c r="C99" s="2" t="str">
        <f t="shared" si="10"/>
        <v/>
      </c>
      <c r="D99" s="2"/>
      <c r="E99" s="3"/>
      <c r="F99" s="3"/>
      <c r="G99" s="2"/>
      <c r="H99" s="2"/>
      <c r="I99" s="2"/>
      <c r="J99" s="2"/>
      <c r="K99" s="2"/>
      <c r="L99" s="2"/>
      <c r="M99" s="2"/>
      <c r="N99" s="4"/>
      <c r="O99" s="4"/>
      <c r="P99" s="4"/>
      <c r="Q99" s="4"/>
      <c r="R99" s="5" t="str">
        <f t="shared" si="11"/>
        <v/>
      </c>
      <c r="S99" s="5" t="str">
        <f t="shared" si="12"/>
        <v/>
      </c>
      <c r="T99" s="2"/>
      <c r="U99" s="44"/>
      <c r="V99" s="6" t="str">
        <f t="shared" ca="1" si="13"/>
        <v/>
      </c>
      <c r="W99" s="2" t="str">
        <f t="shared" ca="1" si="14"/>
        <v/>
      </c>
      <c r="X99" s="2"/>
      <c r="Y99" s="2"/>
      <c r="Z99" s="2"/>
    </row>
    <row r="100" spans="1:26" x14ac:dyDescent="0.25">
      <c r="A100" s="2"/>
      <c r="B100" s="44"/>
      <c r="C100" s="2" t="str">
        <f t="shared" si="10"/>
        <v/>
      </c>
      <c r="D100" s="2"/>
      <c r="E100" s="3"/>
      <c r="F100" s="3"/>
      <c r="G100" s="2"/>
      <c r="H100" s="2"/>
      <c r="I100" s="2"/>
      <c r="J100" s="2"/>
      <c r="K100" s="2"/>
      <c r="L100" s="2"/>
      <c r="M100" s="2"/>
      <c r="N100" s="4"/>
      <c r="O100" s="4"/>
      <c r="P100" s="4"/>
      <c r="Q100" s="4"/>
      <c r="R100" s="5" t="str">
        <f t="shared" si="11"/>
        <v/>
      </c>
      <c r="S100" s="5" t="str">
        <f t="shared" si="12"/>
        <v/>
      </c>
      <c r="T100" s="2"/>
      <c r="U100" s="44"/>
      <c r="V100" s="6" t="str">
        <f t="shared" ca="1" si="13"/>
        <v/>
      </c>
      <c r="W100" s="2" t="str">
        <f t="shared" ca="1" si="14"/>
        <v/>
      </c>
      <c r="X100" s="2"/>
      <c r="Y100" s="2"/>
      <c r="Z100" s="2"/>
    </row>
    <row r="101" spans="1:26" x14ac:dyDescent="0.25">
      <c r="A101" s="2"/>
      <c r="B101" s="44"/>
      <c r="C101" s="2" t="str">
        <f t="shared" si="10"/>
        <v/>
      </c>
      <c r="D101" s="2"/>
      <c r="E101" s="3"/>
      <c r="F101" s="3"/>
      <c r="G101" s="2"/>
      <c r="H101" s="2"/>
      <c r="I101" s="2"/>
      <c r="J101" s="2"/>
      <c r="K101" s="2"/>
      <c r="L101" s="2"/>
      <c r="M101" s="2"/>
      <c r="N101" s="4"/>
      <c r="O101" s="4"/>
      <c r="P101" s="4"/>
      <c r="Q101" s="4"/>
      <c r="R101" s="5" t="str">
        <f t="shared" si="11"/>
        <v/>
      </c>
      <c r="S101" s="5" t="str">
        <f t="shared" si="12"/>
        <v/>
      </c>
      <c r="T101" s="2"/>
      <c r="U101" s="44"/>
      <c r="V101" s="6" t="str">
        <f t="shared" ca="1" si="13"/>
        <v/>
      </c>
      <c r="W101" s="2" t="str">
        <f t="shared" ca="1" si="14"/>
        <v/>
      </c>
      <c r="X101" s="2"/>
      <c r="Y101" s="2"/>
      <c r="Z101" s="2"/>
    </row>
    <row r="102" spans="1:26" x14ac:dyDescent="0.25">
      <c r="A102" s="2"/>
      <c r="B102" s="44"/>
      <c r="C102" s="2" t="str">
        <f t="shared" si="10"/>
        <v/>
      </c>
      <c r="D102" s="2"/>
      <c r="E102" s="3"/>
      <c r="F102" s="3"/>
      <c r="G102" s="2"/>
      <c r="H102" s="2"/>
      <c r="I102" s="2"/>
      <c r="J102" s="2"/>
      <c r="K102" s="2"/>
      <c r="L102" s="2"/>
      <c r="M102" s="2"/>
      <c r="N102" s="4"/>
      <c r="O102" s="4"/>
      <c r="P102" s="4"/>
      <c r="Q102" s="4"/>
      <c r="R102" s="5" t="str">
        <f t="shared" si="11"/>
        <v/>
      </c>
      <c r="S102" s="5" t="str">
        <f t="shared" si="12"/>
        <v/>
      </c>
      <c r="T102" s="2"/>
      <c r="U102" s="44"/>
      <c r="V102" s="6" t="str">
        <f t="shared" ca="1" si="13"/>
        <v/>
      </c>
      <c r="W102" s="2" t="str">
        <f t="shared" ca="1" si="14"/>
        <v/>
      </c>
      <c r="X102" s="2"/>
      <c r="Y102" s="2"/>
      <c r="Z102" s="2"/>
    </row>
    <row r="103" spans="1:26" x14ac:dyDescent="0.25">
      <c r="A103" s="2"/>
      <c r="B103" s="44"/>
      <c r="C103" s="2" t="str">
        <f t="shared" si="10"/>
        <v/>
      </c>
      <c r="D103" s="2"/>
      <c r="E103" s="3"/>
      <c r="F103" s="3"/>
      <c r="G103" s="2"/>
      <c r="H103" s="2"/>
      <c r="I103" s="2"/>
      <c r="J103" s="2"/>
      <c r="K103" s="2"/>
      <c r="L103" s="2"/>
      <c r="M103" s="2"/>
      <c r="N103" s="4"/>
      <c r="O103" s="4"/>
      <c r="P103" s="4"/>
      <c r="Q103" s="4"/>
      <c r="R103" s="5" t="str">
        <f t="shared" si="11"/>
        <v/>
      </c>
      <c r="S103" s="5" t="str">
        <f t="shared" si="12"/>
        <v/>
      </c>
      <c r="T103" s="2"/>
      <c r="U103" s="44"/>
      <c r="V103" s="6" t="str">
        <f t="shared" ca="1" si="13"/>
        <v/>
      </c>
      <c r="W103" s="2" t="str">
        <f t="shared" ca="1" si="14"/>
        <v/>
      </c>
      <c r="X103" s="2"/>
      <c r="Y103" s="2"/>
      <c r="Z103" s="2"/>
    </row>
    <row r="104" spans="1:26" x14ac:dyDescent="0.25">
      <c r="A104" s="2"/>
      <c r="B104" s="44"/>
      <c r="C104" s="2" t="str">
        <f t="shared" si="10"/>
        <v/>
      </c>
      <c r="D104" s="2"/>
      <c r="E104" s="3"/>
      <c r="F104" s="3"/>
      <c r="G104" s="2"/>
      <c r="H104" s="2"/>
      <c r="I104" s="2"/>
      <c r="J104" s="2"/>
      <c r="K104" s="2"/>
      <c r="L104" s="2"/>
      <c r="M104" s="2"/>
      <c r="N104" s="4"/>
      <c r="O104" s="4"/>
      <c r="P104" s="4"/>
      <c r="Q104" s="4"/>
      <c r="R104" s="5" t="str">
        <f t="shared" si="11"/>
        <v/>
      </c>
      <c r="S104" s="5" t="str">
        <f t="shared" si="12"/>
        <v/>
      </c>
      <c r="T104" s="2"/>
      <c r="U104" s="44"/>
      <c r="V104" s="6" t="str">
        <f t="shared" ca="1" si="13"/>
        <v/>
      </c>
      <c r="W104" s="2" t="str">
        <f t="shared" ca="1" si="14"/>
        <v/>
      </c>
      <c r="X104" s="2"/>
      <c r="Y104" s="2"/>
      <c r="Z104" s="2"/>
    </row>
    <row r="105" spans="1:26" x14ac:dyDescent="0.25">
      <c r="A105" s="2"/>
      <c r="B105" s="44"/>
      <c r="C105" s="2" t="str">
        <f t="shared" si="10"/>
        <v/>
      </c>
      <c r="D105" s="2"/>
      <c r="E105" s="3"/>
      <c r="F105" s="3"/>
      <c r="G105" s="2"/>
      <c r="H105" s="2"/>
      <c r="I105" s="2"/>
      <c r="J105" s="2"/>
      <c r="K105" s="2"/>
      <c r="L105" s="2"/>
      <c r="M105" s="2"/>
      <c r="N105" s="4"/>
      <c r="O105" s="4"/>
      <c r="P105" s="4"/>
      <c r="Q105" s="4"/>
      <c r="R105" s="5" t="str">
        <f t="shared" si="11"/>
        <v/>
      </c>
      <c r="S105" s="5" t="str">
        <f t="shared" si="12"/>
        <v/>
      </c>
      <c r="T105" s="2"/>
      <c r="U105" s="44"/>
      <c r="V105" s="6" t="str">
        <f t="shared" ca="1" si="13"/>
        <v/>
      </c>
      <c r="W105" s="2" t="str">
        <f t="shared" ca="1" si="14"/>
        <v/>
      </c>
      <c r="X105" s="2"/>
      <c r="Y105" s="2"/>
      <c r="Z105" s="2"/>
    </row>
    <row r="106" spans="1:26" x14ac:dyDescent="0.25">
      <c r="A106" s="2"/>
      <c r="B106" s="44"/>
      <c r="C106" s="2" t="str">
        <f t="shared" si="10"/>
        <v/>
      </c>
      <c r="D106" s="2"/>
      <c r="E106" s="3"/>
      <c r="F106" s="3"/>
      <c r="G106" s="2"/>
      <c r="H106" s="2"/>
      <c r="I106" s="2"/>
      <c r="J106" s="2"/>
      <c r="K106" s="2"/>
      <c r="L106" s="2"/>
      <c r="M106" s="2"/>
      <c r="N106" s="4"/>
      <c r="O106" s="4"/>
      <c r="P106" s="4"/>
      <c r="Q106" s="4"/>
      <c r="R106" s="5" t="str">
        <f t="shared" si="11"/>
        <v/>
      </c>
      <c r="S106" s="5" t="str">
        <f t="shared" si="12"/>
        <v/>
      </c>
      <c r="T106" s="2"/>
      <c r="U106" s="44"/>
      <c r="V106" s="6" t="str">
        <f t="shared" ca="1" si="13"/>
        <v/>
      </c>
      <c r="W106" s="2" t="str">
        <f t="shared" ca="1" si="14"/>
        <v/>
      </c>
      <c r="X106" s="2"/>
      <c r="Y106" s="2"/>
      <c r="Z106" s="2"/>
    </row>
    <row r="107" spans="1:26" x14ac:dyDescent="0.25">
      <c r="A107" s="2"/>
      <c r="B107" s="44"/>
      <c r="C107" s="2" t="str">
        <f t="shared" ref="C107:C110" si="15">IF(B107="","",WEEKNUM(B107,21))</f>
        <v/>
      </c>
      <c r="D107" s="2"/>
      <c r="E107" s="3"/>
      <c r="F107" s="3"/>
      <c r="G107" s="2"/>
      <c r="H107" s="2"/>
      <c r="I107" s="2"/>
      <c r="J107" s="2"/>
      <c r="K107" s="2"/>
      <c r="L107" s="2"/>
      <c r="M107" s="2"/>
      <c r="N107" s="4"/>
      <c r="O107" s="4"/>
      <c r="P107" s="4"/>
      <c r="Q107" s="4"/>
      <c r="R107" s="5" t="str">
        <f t="shared" si="11"/>
        <v/>
      </c>
      <c r="S107" s="5" t="str">
        <f t="shared" si="12"/>
        <v/>
      </c>
      <c r="T107" s="2"/>
      <c r="U107" s="44"/>
      <c r="V107" s="6" t="str">
        <f t="shared" ca="1" si="13"/>
        <v/>
      </c>
      <c r="W107" s="2" t="str">
        <f t="shared" ref="W107:W110" ca="1" si="16">IF(B107="","",IF(K107="Erledigt","OK",IF(AND(J107="Kritisch",K107&lt;&gt;"Erledigt"),"Sofort prüfen",IF(AND(U107&lt;TODAY(),K107&lt;&gt;"Erledigt"),"Überfällig",IF(AND(J107="Hoch",V107&gt;1),"Überfällig","Im Plan")))))</f>
        <v/>
      </c>
      <c r="X107" s="2"/>
      <c r="Y107" s="2"/>
      <c r="Z107" s="2"/>
    </row>
    <row r="108" spans="1:26" x14ac:dyDescent="0.25">
      <c r="A108" s="2"/>
      <c r="B108" s="44"/>
      <c r="C108" s="2" t="str">
        <f t="shared" si="15"/>
        <v/>
      </c>
      <c r="D108" s="2"/>
      <c r="E108" s="3"/>
      <c r="F108" s="3"/>
      <c r="G108" s="2"/>
      <c r="H108" s="2"/>
      <c r="I108" s="2"/>
      <c r="J108" s="2"/>
      <c r="K108" s="2"/>
      <c r="L108" s="2"/>
      <c r="M108" s="2"/>
      <c r="N108" s="4"/>
      <c r="O108" s="4"/>
      <c r="P108" s="4"/>
      <c r="Q108" s="4"/>
      <c r="R108" s="5" t="str">
        <f t="shared" si="11"/>
        <v/>
      </c>
      <c r="S108" s="5" t="str">
        <f t="shared" si="12"/>
        <v/>
      </c>
      <c r="T108" s="2"/>
      <c r="U108" s="44"/>
      <c r="V108" s="6" t="str">
        <f t="shared" ca="1" si="13"/>
        <v/>
      </c>
      <c r="W108" s="2" t="str">
        <f t="shared" ca="1" si="16"/>
        <v/>
      </c>
      <c r="X108" s="2"/>
      <c r="Y108" s="2"/>
      <c r="Z108" s="2"/>
    </row>
    <row r="109" spans="1:26" x14ac:dyDescent="0.25">
      <c r="A109" s="2"/>
      <c r="B109" s="44"/>
      <c r="C109" s="2" t="str">
        <f t="shared" si="15"/>
        <v/>
      </c>
      <c r="D109" s="2"/>
      <c r="E109" s="3"/>
      <c r="F109" s="3"/>
      <c r="G109" s="2"/>
      <c r="H109" s="2"/>
      <c r="I109" s="2"/>
      <c r="J109" s="2"/>
      <c r="K109" s="2"/>
      <c r="L109" s="2"/>
      <c r="M109" s="2"/>
      <c r="N109" s="4"/>
      <c r="O109" s="4"/>
      <c r="P109" s="4"/>
      <c r="Q109" s="4"/>
      <c r="R109" s="5" t="str">
        <f t="shared" si="11"/>
        <v/>
      </c>
      <c r="S109" s="5" t="str">
        <f t="shared" si="12"/>
        <v/>
      </c>
      <c r="T109" s="2"/>
      <c r="U109" s="44"/>
      <c r="V109" s="6" t="str">
        <f t="shared" ca="1" si="13"/>
        <v/>
      </c>
      <c r="W109" s="2" t="str">
        <f t="shared" ca="1" si="16"/>
        <v/>
      </c>
      <c r="X109" s="2"/>
      <c r="Y109" s="2"/>
      <c r="Z109" s="2"/>
    </row>
    <row r="110" spans="1:26" x14ac:dyDescent="0.25">
      <c r="A110" s="2"/>
      <c r="B110" s="44"/>
      <c r="C110" s="2" t="str">
        <f t="shared" si="15"/>
        <v/>
      </c>
      <c r="D110" s="2"/>
      <c r="E110" s="3"/>
      <c r="F110" s="3"/>
      <c r="G110" s="2"/>
      <c r="H110" s="2"/>
      <c r="I110" s="2"/>
      <c r="J110" s="2"/>
      <c r="K110" s="2"/>
      <c r="L110" s="2"/>
      <c r="M110" s="2"/>
      <c r="N110" s="4"/>
      <c r="O110" s="4"/>
      <c r="P110" s="4"/>
      <c r="Q110" s="4"/>
      <c r="R110" s="5" t="str">
        <f t="shared" si="11"/>
        <v/>
      </c>
      <c r="S110" s="5" t="str">
        <f t="shared" si="12"/>
        <v/>
      </c>
      <c r="T110" s="2"/>
      <c r="U110" s="44"/>
      <c r="V110" s="6" t="str">
        <f t="shared" ca="1" si="13"/>
        <v/>
      </c>
      <c r="W110" s="2" t="str">
        <f t="shared" ca="1" si="16"/>
        <v/>
      </c>
      <c r="X110" s="2"/>
      <c r="Y110" s="2"/>
      <c r="Z110" s="2"/>
    </row>
    <row r="111" spans="1:26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</sheetData>
  <mergeCells count="2">
    <mergeCell ref="A1:Z1"/>
    <mergeCell ref="A3:Z4"/>
  </mergeCells>
  <conditionalFormatting sqref="J11:J110">
    <cfRule type="expression" dxfId="14" priority="1">
      <formula>J11="Kritisch"</formula>
    </cfRule>
    <cfRule type="expression" dxfId="13" priority="2">
      <formula>J11="Hoch"</formula>
    </cfRule>
  </conditionalFormatting>
  <conditionalFormatting sqref="K11:K110">
    <cfRule type="expression" dxfId="12" priority="3">
      <formula>K11="Erledigt"</formula>
    </cfRule>
    <cfRule type="expression" dxfId="11" priority="4">
      <formula>K11="Offen"</formula>
    </cfRule>
  </conditionalFormatting>
  <conditionalFormatting sqref="Q11:Q110">
    <cfRule type="dataBar" priority="9">
      <dataBar>
        <cfvo type="min"/>
        <cfvo type="max"/>
        <color rgb="FF5B9BD5"/>
      </dataBar>
    </cfRule>
    <cfRule type="dataBar" priority="16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{9C5EB9DB-73F6-9DD6-18A6-E65420A58F9D}</x14:id>
        </ext>
      </extLst>
    </cfRule>
  </conditionalFormatting>
  <conditionalFormatting sqref="R11:R110">
    <cfRule type="expression" dxfId="10" priority="10">
      <formula>AND(R11&lt;&gt;"",R11&lt;0.95)</formula>
    </cfRule>
    <cfRule type="expression" dxfId="9" priority="11">
      <formula>AND(R11&gt;=0.95,R11&lt;0.98)</formula>
    </cfRule>
    <cfRule type="expression" dxfId="8" priority="12">
      <formula>AND(R11&gt;=0.98)</formula>
    </cfRule>
  </conditionalFormatting>
  <conditionalFormatting sqref="S11:S110">
    <cfRule type="expression" dxfId="7" priority="13">
      <formula>AND(S11&lt;&gt;"",S11&lt;0.95)</formula>
    </cfRule>
    <cfRule type="expression" dxfId="6" priority="14">
      <formula>AND(S11&gt;=0.95,S11&lt;0.98)</formula>
    </cfRule>
    <cfRule type="expression" dxfId="5" priority="15">
      <formula>AND(S11&gt;=0.98)</formula>
    </cfRule>
  </conditionalFormatting>
  <conditionalFormatting sqref="W11:W110">
    <cfRule type="expression" dxfId="4" priority="5">
      <formula>W11="Sofort prüfen"</formula>
    </cfRule>
    <cfRule type="expression" dxfId="3" priority="6">
      <formula>W11="Überfällig"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C5EB9DB-73F6-9DD6-18A6-E65420A58F9D}">
            <x14:dataBar>
              <x14:cfvo type="min"/>
              <x14:cfvo type="max"/>
              <x14:negativeFillColor auto="1"/>
              <x14:axisColor auto="1"/>
            </x14:dataBar>
          </x14:cfRule>
          <xm:sqref>Q11:Q110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xr:uid="{00000000-0002-0000-0100-000000000000}">
          <x14:formula1>
            <xm:f>Listen!$A$2:$A$4</xm:f>
          </x14:formula1>
          <xm:sqref>D11:D110</xm:sqref>
        </x14:dataValidation>
        <x14:dataValidation type="list" xr:uid="{00000000-0002-0000-0100-000001000000}">
          <x14:formula1>
            <xm:f>Listen!$B$2:$B$7</xm:f>
          </x14:formula1>
          <xm:sqref>G11:G110</xm:sqref>
        </x14:dataValidation>
        <x14:dataValidation type="list" xr:uid="{00000000-0002-0000-0100-000002000000}">
          <x14:formula1>
            <xm:f>Listen!$C$2:$C$10</xm:f>
          </x14:formula1>
          <xm:sqref>H11:H110</xm:sqref>
        </x14:dataValidation>
        <x14:dataValidation type="list" xr:uid="{00000000-0002-0000-0100-000003000000}">
          <x14:formula1>
            <xm:f>Listen!$D$2:$D$10</xm:f>
          </x14:formula1>
          <xm:sqref>I11:I110</xm:sqref>
        </x14:dataValidation>
        <x14:dataValidation type="list" xr:uid="{00000000-0002-0000-0100-000004000000}">
          <x14:formula1>
            <xm:f>Listen!$E$2:$E$5</xm:f>
          </x14:formula1>
          <xm:sqref>J11:J110</xm:sqref>
        </x14:dataValidation>
        <x14:dataValidation type="list" xr:uid="{00000000-0002-0000-0100-000005000000}">
          <x14:formula1>
            <xm:f>Listen!$F$2:$F$6</xm:f>
          </x14:formula1>
          <xm:sqref>K11:K110</xm:sqref>
        </x14:dataValidation>
        <x14:dataValidation type="list" xr:uid="{00000000-0002-0000-0100-000006000000}">
          <x14:formula1>
            <xm:f>Listen!$H$2:$H$10</xm:f>
          </x14:formula1>
          <xm:sqref>L11:M110</xm:sqref>
        </x14:dataValidation>
        <x14:dataValidation type="list" xr:uid="{00000000-0002-0000-0100-000007000000}">
          <x14:formula1>
            <xm:f>Listen!$G$2:$G$3</xm:f>
          </x14:formula1>
          <xm:sqref>T11:T110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baseColWidth="10" defaultColWidth="9" defaultRowHeight="15" x14ac:dyDescent="0.25"/>
  <cols>
    <col min="1" max="1" width="18" customWidth="1"/>
    <col min="2" max="2" width="48" customWidth="1"/>
    <col min="3" max="3" width="14" customWidth="1"/>
    <col min="4" max="4" width="10" customWidth="1"/>
    <col min="5" max="5" width="40" customWidth="1"/>
    <col min="6" max="11" width="14" customWidth="1"/>
  </cols>
  <sheetData>
    <row r="1" spans="1:26" ht="33.950000000000003" customHeight="1" x14ac:dyDescent="0.25">
      <c r="A1" s="1" t="s">
        <v>138</v>
      </c>
      <c r="B1" s="1"/>
      <c r="C1" s="1"/>
      <c r="D1" s="1"/>
      <c r="E1" s="1"/>
      <c r="F1" s="1"/>
      <c r="G1" s="1"/>
      <c r="H1" s="1"/>
      <c r="I1" s="1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57" t="s">
        <v>139</v>
      </c>
      <c r="B3" s="57"/>
      <c r="C3" s="38" t="s">
        <v>5</v>
      </c>
      <c r="D3" s="37" t="s">
        <v>14</v>
      </c>
      <c r="E3" s="37" t="s">
        <v>18</v>
      </c>
      <c r="F3" s="17"/>
      <c r="G3" s="17"/>
      <c r="H3" s="17"/>
      <c r="I3" s="17"/>
      <c r="J3" s="43">
        <f>DATE(VALUE(RIGHT(C3,4)),VALUE(MID(C3,4,2)),VALUE(LEFT(C3,2)))</f>
        <v>46154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25">
      <c r="A5" s="56" t="s">
        <v>140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5">
      <c r="A6" s="58" t="s">
        <v>141</v>
      </c>
      <c r="B6" s="59"/>
      <c r="C6" s="39">
        <f>COUNTIFS(Schichtbuch!$T$11:$T$110,"Ja",Schichtbuch!$K$11:$K$110,"&lt;&gt;Erledigt")</f>
        <v>9</v>
      </c>
      <c r="D6" s="59" t="s">
        <v>142</v>
      </c>
      <c r="E6" s="59"/>
      <c r="F6" s="39">
        <f>COUNTIFS(Schichtbuch!$T$11:$T$110,"Ja",Schichtbuch!$K$11:$K$110,"&lt;&gt;Erledigt",Schichtbuch!$J$11:$J$110,"Kritisch")</f>
        <v>2</v>
      </c>
      <c r="G6" s="59" t="s">
        <v>143</v>
      </c>
      <c r="H6" s="59"/>
      <c r="I6" s="40">
        <f>SUMIFS(Schichtbuch!$Q$11:$Q$110,Schichtbuch!$B$11:$B$110,$J$3)</f>
        <v>42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30" x14ac:dyDescent="0.25">
      <c r="A9" s="36" t="s">
        <v>46</v>
      </c>
      <c r="B9" s="36" t="s">
        <v>47</v>
      </c>
      <c r="C9" s="36" t="s">
        <v>14</v>
      </c>
      <c r="D9" s="36" t="s">
        <v>34</v>
      </c>
      <c r="E9" s="36" t="s">
        <v>12</v>
      </c>
      <c r="F9" s="36" t="s">
        <v>24</v>
      </c>
      <c r="G9" s="36" t="s">
        <v>52</v>
      </c>
      <c r="H9" s="36" t="s">
        <v>61</v>
      </c>
      <c r="I9" s="36" t="s">
        <v>63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5">
      <c r="A10" s="7">
        <v>2</v>
      </c>
      <c r="B10" s="45"/>
      <c r="C10" s="7"/>
      <c r="D10" s="7"/>
      <c r="E10" s="7"/>
      <c r="F10" s="7"/>
      <c r="G10" s="7"/>
      <c r="H10" s="7"/>
      <c r="I10" s="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x14ac:dyDescent="0.25">
      <c r="A11" s="7"/>
      <c r="B11" s="45"/>
      <c r="C11" s="7"/>
      <c r="D11" s="7"/>
      <c r="E11" s="7"/>
      <c r="F11" s="7"/>
      <c r="G11" s="7"/>
      <c r="H11" s="7"/>
      <c r="I11" s="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x14ac:dyDescent="0.25">
      <c r="A12" s="7"/>
      <c r="B12" s="45"/>
      <c r="C12" s="7"/>
      <c r="D12" s="7"/>
      <c r="E12" s="7"/>
      <c r="F12" s="7"/>
      <c r="G12" s="7"/>
      <c r="H12" s="7"/>
      <c r="I12" s="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x14ac:dyDescent="0.25">
      <c r="A13" s="7"/>
      <c r="B13" s="45"/>
      <c r="C13" s="7"/>
      <c r="D13" s="7"/>
      <c r="E13" s="7"/>
      <c r="F13" s="7"/>
      <c r="G13" s="7"/>
      <c r="H13" s="7"/>
      <c r="I13" s="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x14ac:dyDescent="0.25">
      <c r="A14" s="7"/>
      <c r="B14" s="45"/>
      <c r="C14" s="7"/>
      <c r="D14" s="7"/>
      <c r="E14" s="7"/>
      <c r="F14" s="7"/>
      <c r="G14" s="7"/>
      <c r="H14" s="7"/>
      <c r="I14" s="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x14ac:dyDescent="0.25">
      <c r="A15" s="7"/>
      <c r="B15" s="45"/>
      <c r="C15" s="7"/>
      <c r="D15" s="7"/>
      <c r="E15" s="7"/>
      <c r="F15" s="7"/>
      <c r="G15" s="7"/>
      <c r="H15" s="7"/>
      <c r="I15" s="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x14ac:dyDescent="0.25">
      <c r="A16" s="7"/>
      <c r="B16" s="45"/>
      <c r="C16" s="7"/>
      <c r="D16" s="7"/>
      <c r="E16" s="7"/>
      <c r="F16" s="7"/>
      <c r="G16" s="7"/>
      <c r="H16" s="7"/>
      <c r="I16" s="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5">
      <c r="A17" s="7"/>
      <c r="B17" s="45"/>
      <c r="C17" s="7"/>
      <c r="D17" s="7"/>
      <c r="E17" s="7"/>
      <c r="F17" s="7"/>
      <c r="G17" s="7"/>
      <c r="H17" s="7"/>
      <c r="I17" s="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x14ac:dyDescent="0.25">
      <c r="A18" s="7"/>
      <c r="B18" s="45"/>
      <c r="C18" s="7"/>
      <c r="D18" s="7"/>
      <c r="E18" s="7"/>
      <c r="F18" s="7"/>
      <c r="G18" s="7"/>
      <c r="H18" s="7"/>
      <c r="I18" s="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x14ac:dyDescent="0.25">
      <c r="A19" s="7"/>
      <c r="B19" s="45"/>
      <c r="C19" s="7"/>
      <c r="D19" s="7"/>
      <c r="E19" s="7"/>
      <c r="F19" s="7"/>
      <c r="G19" s="7"/>
      <c r="H19" s="7"/>
      <c r="I19" s="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7"/>
      <c r="B20" s="45"/>
      <c r="C20" s="7"/>
      <c r="D20" s="7"/>
      <c r="E20" s="7"/>
      <c r="F20" s="7"/>
      <c r="G20" s="7"/>
      <c r="H20" s="7"/>
      <c r="I20" s="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x14ac:dyDescent="0.25">
      <c r="A21" s="7"/>
      <c r="B21" s="45"/>
      <c r="C21" s="7"/>
      <c r="D21" s="7"/>
      <c r="E21" s="7"/>
      <c r="F21" s="7"/>
      <c r="G21" s="7"/>
      <c r="H21" s="7"/>
      <c r="I21" s="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x14ac:dyDescent="0.25">
      <c r="A22" s="7"/>
      <c r="B22" s="45"/>
      <c r="C22" s="7"/>
      <c r="D22" s="7"/>
      <c r="E22" s="7"/>
      <c r="F22" s="7"/>
      <c r="G22" s="7"/>
      <c r="H22" s="7"/>
      <c r="I22" s="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x14ac:dyDescent="0.25">
      <c r="A23" s="47" t="s">
        <v>144</v>
      </c>
      <c r="B23" s="48"/>
      <c r="C23" s="48"/>
      <c r="D23" s="48"/>
      <c r="E23" s="48"/>
      <c r="F23" s="48"/>
      <c r="G23" s="48"/>
      <c r="H23" s="48"/>
      <c r="I23" s="48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x14ac:dyDescent="0.25">
      <c r="A25" s="56" t="s">
        <v>145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x14ac:dyDescent="0.25">
      <c r="A26" s="8" t="s">
        <v>51</v>
      </c>
      <c r="B26" s="9" t="s">
        <v>146</v>
      </c>
      <c r="C26" s="9" t="s">
        <v>52</v>
      </c>
      <c r="D26" s="9" t="s">
        <v>147</v>
      </c>
      <c r="E26" s="10" t="s">
        <v>148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x14ac:dyDescent="0.25">
      <c r="A27" s="11" t="s">
        <v>149</v>
      </c>
      <c r="B27" s="12" t="s">
        <v>150</v>
      </c>
      <c r="C27" s="12" t="s">
        <v>73</v>
      </c>
      <c r="D27" s="12" t="s">
        <v>151</v>
      </c>
      <c r="E27" s="13" t="s">
        <v>152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x14ac:dyDescent="0.25">
      <c r="A28" s="11" t="s">
        <v>17</v>
      </c>
      <c r="B28" s="12" t="s">
        <v>153</v>
      </c>
      <c r="C28" s="12" t="s">
        <v>101</v>
      </c>
      <c r="D28" s="12"/>
      <c r="E28" s="13" t="s">
        <v>154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x14ac:dyDescent="0.25">
      <c r="A29" s="11" t="s">
        <v>19</v>
      </c>
      <c r="B29" s="12" t="s">
        <v>155</v>
      </c>
      <c r="C29" s="12" t="s">
        <v>73</v>
      </c>
      <c r="D29" s="12" t="s">
        <v>156</v>
      </c>
      <c r="E29" s="13" t="s">
        <v>157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x14ac:dyDescent="0.25">
      <c r="A30" s="11" t="s">
        <v>91</v>
      </c>
      <c r="B30" s="12" t="s">
        <v>158</v>
      </c>
      <c r="C30" s="12" t="s">
        <v>101</v>
      </c>
      <c r="D30" s="12" t="s">
        <v>159</v>
      </c>
      <c r="E30" s="13" t="s">
        <v>160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x14ac:dyDescent="0.25">
      <c r="A31" s="11" t="s">
        <v>85</v>
      </c>
      <c r="B31" s="12" t="s">
        <v>161</v>
      </c>
      <c r="C31" s="12" t="s">
        <v>65</v>
      </c>
      <c r="D31" s="12" t="s">
        <v>162</v>
      </c>
      <c r="E31" s="13" t="s">
        <v>163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x14ac:dyDescent="0.25">
      <c r="A32" s="11" t="s">
        <v>23</v>
      </c>
      <c r="B32" s="12" t="s">
        <v>164</v>
      </c>
      <c r="C32" s="12" t="s">
        <v>65</v>
      </c>
      <c r="D32" s="12" t="s">
        <v>165</v>
      </c>
      <c r="E32" s="13" t="s">
        <v>166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x14ac:dyDescent="0.25">
      <c r="A33" s="11" t="s">
        <v>167</v>
      </c>
      <c r="B33" s="12" t="s">
        <v>168</v>
      </c>
      <c r="C33" s="12" t="s">
        <v>73</v>
      </c>
      <c r="D33" s="12"/>
      <c r="E33" s="13" t="s">
        <v>169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x14ac:dyDescent="0.25">
      <c r="A34" s="11"/>
      <c r="B34" s="12"/>
      <c r="C34" s="12"/>
      <c r="D34" s="12"/>
      <c r="E34" s="13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x14ac:dyDescent="0.25">
      <c r="A35" s="11"/>
      <c r="B35" s="12"/>
      <c r="C35" s="12"/>
      <c r="D35" s="12"/>
      <c r="E35" s="13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x14ac:dyDescent="0.25">
      <c r="A36" s="11"/>
      <c r="B36" s="12"/>
      <c r="C36" s="12"/>
      <c r="D36" s="12"/>
      <c r="E36" s="13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x14ac:dyDescent="0.25">
      <c r="A37" s="11"/>
      <c r="B37" s="12"/>
      <c r="C37" s="12"/>
      <c r="D37" s="12"/>
      <c r="E37" s="13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x14ac:dyDescent="0.25">
      <c r="A38" s="11"/>
      <c r="B38" s="12"/>
      <c r="C38" s="12"/>
      <c r="D38" s="12"/>
      <c r="E38" s="13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x14ac:dyDescent="0.25">
      <c r="A39" s="11"/>
      <c r="B39" s="12"/>
      <c r="C39" s="12"/>
      <c r="D39" s="12"/>
      <c r="E39" s="13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x14ac:dyDescent="0.25">
      <c r="A40" s="14"/>
      <c r="B40" s="15"/>
      <c r="C40" s="15"/>
      <c r="D40" s="15"/>
      <c r="E40" s="16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</sheetData>
  <mergeCells count="7">
    <mergeCell ref="A25:K25"/>
    <mergeCell ref="A23:I23"/>
    <mergeCell ref="A3:B3"/>
    <mergeCell ref="A5:K5"/>
    <mergeCell ref="A6:B6"/>
    <mergeCell ref="D6:E6"/>
    <mergeCell ref="G6:H6"/>
  </mergeCells>
  <conditionalFormatting sqref="C27:C40">
    <cfRule type="expression" dxfId="2" priority="1">
      <formula>C27="Erledigt"</formula>
    </cfRule>
    <cfRule type="expression" dxfId="1" priority="2">
      <formula>C27="Offen"</formula>
    </cfRule>
    <cfRule type="expression" dxfId="0" priority="3">
      <formula>C27="In Arbeit"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200-000000000000}">
          <x14:formula1>
            <xm:f>Listen!$A$2:$A$4</xm:f>
          </x14:formula1>
          <xm:sqref>E3</xm:sqref>
        </x14:dataValidation>
        <x14:dataValidation type="list" xr:uid="{00000000-0002-0000-0200-000001000000}">
          <x14:formula1>
            <xm:f>Listen!$I$2:$I$5</xm:f>
          </x14:formula1>
          <xm:sqref>C27:C40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00"/>
  <sheetViews>
    <sheetView workbookViewId="0"/>
  </sheetViews>
  <sheetFormatPr baseColWidth="10" defaultColWidth="9" defaultRowHeight="15" x14ac:dyDescent="0.25"/>
  <cols>
    <col min="1" max="1" width="7.75" customWidth="1"/>
    <col min="2" max="2" width="15" customWidth="1"/>
    <col min="3" max="3" width="11.625" customWidth="1"/>
    <col min="4" max="4" width="9" customWidth="1"/>
    <col min="5" max="5" width="8.75" customWidth="1"/>
    <col min="6" max="6" width="12.125" customWidth="1"/>
    <col min="7" max="7" width="6.25" customWidth="1"/>
    <col min="8" max="8" width="12.25" customWidth="1"/>
    <col min="9" max="9" width="11.125" customWidth="1"/>
  </cols>
  <sheetData>
    <row r="1" spans="1:26" x14ac:dyDescent="0.25">
      <c r="A1" s="41" t="s">
        <v>170</v>
      </c>
      <c r="B1" s="41" t="s">
        <v>171</v>
      </c>
      <c r="C1" s="41" t="s">
        <v>172</v>
      </c>
      <c r="D1" s="41" t="s">
        <v>173</v>
      </c>
      <c r="E1" s="41" t="s">
        <v>174</v>
      </c>
      <c r="F1" s="41" t="s">
        <v>52</v>
      </c>
      <c r="G1" s="41" t="s">
        <v>175</v>
      </c>
      <c r="H1" s="41" t="s">
        <v>176</v>
      </c>
      <c r="I1" s="41" t="s">
        <v>177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42" t="s">
        <v>16</v>
      </c>
      <c r="B2" s="42" t="s">
        <v>64</v>
      </c>
      <c r="C2" s="42" t="s">
        <v>35</v>
      </c>
      <c r="D2" s="42" t="s">
        <v>15</v>
      </c>
      <c r="E2" s="42" t="s">
        <v>28</v>
      </c>
      <c r="F2" s="42" t="s">
        <v>101</v>
      </c>
      <c r="G2" s="42" t="s">
        <v>76</v>
      </c>
      <c r="H2" s="42" t="s">
        <v>66</v>
      </c>
      <c r="I2" s="42" t="s">
        <v>101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42" t="s">
        <v>18</v>
      </c>
      <c r="B3" s="42" t="s">
        <v>72</v>
      </c>
      <c r="C3" s="42" t="s">
        <v>36</v>
      </c>
      <c r="D3" s="42" t="s">
        <v>17</v>
      </c>
      <c r="E3" s="42" t="s">
        <v>30</v>
      </c>
      <c r="F3" s="42" t="s">
        <v>73</v>
      </c>
      <c r="G3" s="42" t="s">
        <v>68</v>
      </c>
      <c r="H3" s="42" t="s">
        <v>67</v>
      </c>
      <c r="I3" s="42" t="s">
        <v>73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42" t="s">
        <v>20</v>
      </c>
      <c r="B4" s="42" t="s">
        <v>85</v>
      </c>
      <c r="C4" s="42" t="s">
        <v>37</v>
      </c>
      <c r="D4" s="42" t="s">
        <v>19</v>
      </c>
      <c r="E4" s="42" t="s">
        <v>32</v>
      </c>
      <c r="F4" s="42" t="s">
        <v>114</v>
      </c>
      <c r="G4" s="42"/>
      <c r="H4" s="42" t="s">
        <v>74</v>
      </c>
      <c r="I4" s="42" t="s">
        <v>65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25">
      <c r="A5" s="42"/>
      <c r="B5" s="42" t="s">
        <v>91</v>
      </c>
      <c r="C5" s="42" t="s">
        <v>38</v>
      </c>
      <c r="D5" s="42" t="s">
        <v>21</v>
      </c>
      <c r="E5" s="42" t="s">
        <v>33</v>
      </c>
      <c r="F5" s="42" t="s">
        <v>65</v>
      </c>
      <c r="G5" s="42"/>
      <c r="H5" s="42" t="s">
        <v>75</v>
      </c>
      <c r="I5" s="42" t="s">
        <v>178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5">
      <c r="A6" s="42"/>
      <c r="B6" s="42" t="s">
        <v>80</v>
      </c>
      <c r="C6" s="42" t="s">
        <v>39</v>
      </c>
      <c r="D6" s="42" t="s">
        <v>22</v>
      </c>
      <c r="E6" s="42"/>
      <c r="F6" s="42" t="s">
        <v>179</v>
      </c>
      <c r="G6" s="42"/>
      <c r="H6" s="42" t="s">
        <v>81</v>
      </c>
      <c r="I6" s="42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5">
      <c r="A7" s="42"/>
      <c r="B7" s="42" t="s">
        <v>96</v>
      </c>
      <c r="C7" s="42" t="s">
        <v>40</v>
      </c>
      <c r="D7" s="42" t="s">
        <v>23</v>
      </c>
      <c r="E7" s="42"/>
      <c r="F7" s="42"/>
      <c r="G7" s="42"/>
      <c r="H7" s="42" t="s">
        <v>86</v>
      </c>
      <c r="I7" s="42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5">
      <c r="A8" s="42"/>
      <c r="B8" s="42"/>
      <c r="C8" s="42" t="s">
        <v>41</v>
      </c>
      <c r="D8" s="42" t="s">
        <v>27</v>
      </c>
      <c r="E8" s="42"/>
      <c r="F8" s="42"/>
      <c r="G8" s="42"/>
      <c r="H8" s="42" t="s">
        <v>87</v>
      </c>
      <c r="I8" s="42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25">
      <c r="A9" s="42"/>
      <c r="B9" s="42"/>
      <c r="C9" s="42" t="s">
        <v>42</v>
      </c>
      <c r="D9" s="42" t="s">
        <v>29</v>
      </c>
      <c r="E9" s="42"/>
      <c r="F9" s="42"/>
      <c r="G9" s="42"/>
      <c r="H9" s="42" t="s">
        <v>92</v>
      </c>
      <c r="I9" s="42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5">
      <c r="A10" s="42"/>
      <c r="B10" s="42"/>
      <c r="C10" s="42" t="s">
        <v>43</v>
      </c>
      <c r="D10" s="42" t="s">
        <v>31</v>
      </c>
      <c r="E10" s="42"/>
      <c r="F10" s="42"/>
      <c r="G10" s="42"/>
      <c r="H10" s="42" t="s">
        <v>97</v>
      </c>
      <c r="I10" s="42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32.1" customHeight="1" x14ac:dyDescent="0.25">
      <c r="A12" s="47" t="s">
        <v>180</v>
      </c>
      <c r="B12" s="48"/>
      <c r="C12" s="48"/>
      <c r="D12" s="48"/>
      <c r="E12" s="48"/>
      <c r="F12" s="48"/>
      <c r="G12" s="48"/>
      <c r="H12" s="48"/>
      <c r="I12" s="48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</sheetData>
  <mergeCells count="1">
    <mergeCell ref="A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Schichtbuch</vt:lpstr>
      <vt:lpstr>Übergabe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2026-05-23T11:16:30Z</dcterms:modified>
</cp:coreProperties>
</file>