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490359C-D325-4DA2-BAB2-10810C96B4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enstplan_Jun_2026" sheetId="1" r:id="rId1"/>
    <sheet name="Mitarbeiterübersicht" sheetId="2" r:id="rId2"/>
    <sheet name="Konfiguration" sheetId="3" r:id="rId3"/>
  </sheets>
  <definedNames>
    <definedName name="_xlnm.Print_Titles" localSheetId="0">Dienstplan_Jun_2026!$1:$6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3" i="2" l="1"/>
  <c r="I13" i="2"/>
  <c r="H13" i="2"/>
  <c r="G13" i="2"/>
  <c r="D13" i="2"/>
  <c r="L12" i="2"/>
  <c r="K12" i="2"/>
  <c r="J12" i="2"/>
  <c r="I12" i="2"/>
  <c r="H12" i="2"/>
  <c r="G12" i="2"/>
  <c r="D12" i="2"/>
  <c r="L11" i="2"/>
  <c r="K11" i="2"/>
  <c r="J11" i="2"/>
  <c r="I11" i="2"/>
  <c r="H11" i="2"/>
  <c r="G11" i="2"/>
  <c r="D11" i="2"/>
  <c r="L10" i="2"/>
  <c r="K10" i="2"/>
  <c r="J10" i="2"/>
  <c r="I10" i="2"/>
  <c r="H10" i="2"/>
  <c r="G10" i="2"/>
  <c r="D10" i="2"/>
  <c r="L9" i="2"/>
  <c r="K9" i="2"/>
  <c r="J9" i="2"/>
  <c r="I9" i="2"/>
  <c r="H9" i="2"/>
  <c r="G9" i="2"/>
  <c r="D9" i="2"/>
  <c r="L8" i="2"/>
  <c r="K8" i="2"/>
  <c r="J8" i="2"/>
  <c r="I8" i="2"/>
  <c r="H8" i="2"/>
  <c r="G8" i="2"/>
  <c r="D8" i="2"/>
  <c r="L7" i="2"/>
  <c r="I7" i="2"/>
  <c r="H7" i="2"/>
  <c r="G7" i="2"/>
  <c r="D7" i="2"/>
  <c r="L6" i="2"/>
  <c r="K6" i="2"/>
  <c r="J6" i="2"/>
  <c r="I6" i="2"/>
  <c r="H6" i="2"/>
  <c r="G6" i="2"/>
  <c r="D6" i="2"/>
  <c r="L5" i="2"/>
  <c r="K5" i="2"/>
  <c r="J5" i="2"/>
  <c r="I5" i="2"/>
  <c r="H5" i="2"/>
  <c r="G5" i="2"/>
  <c r="D5" i="2"/>
  <c r="L4" i="2"/>
  <c r="L14" i="2" s="1"/>
  <c r="K4" i="2"/>
  <c r="J4" i="2"/>
  <c r="I4" i="2"/>
  <c r="I14" i="2" s="1"/>
  <c r="H4" i="2"/>
  <c r="H14" i="2" s="1"/>
  <c r="G4" i="2"/>
  <c r="D4" i="2"/>
  <c r="D14" i="2" s="1"/>
  <c r="AI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M16" i="1"/>
  <c r="K13" i="2" s="1"/>
  <c r="AL16" i="1"/>
  <c r="J13" i="2" s="1"/>
  <c r="AJ16" i="1"/>
  <c r="AM15" i="1"/>
  <c r="AL15" i="1"/>
  <c r="AJ15" i="1"/>
  <c r="AM14" i="1"/>
  <c r="AL14" i="1"/>
  <c r="AJ14" i="1"/>
  <c r="AM13" i="1"/>
  <c r="AL13" i="1"/>
  <c r="AJ13" i="1"/>
  <c r="AM12" i="1"/>
  <c r="AL12" i="1"/>
  <c r="AJ12" i="1"/>
  <c r="AM11" i="1"/>
  <c r="AL11" i="1"/>
  <c r="AJ11" i="1"/>
  <c r="AM10" i="1"/>
  <c r="AL10" i="1"/>
  <c r="AJ10" i="1"/>
  <c r="AM9" i="1"/>
  <c r="AL9" i="1"/>
  <c r="AK9" i="1"/>
  <c r="F6" i="2" s="1"/>
  <c r="AJ9" i="1"/>
  <c r="E6" i="2" s="1"/>
  <c r="AM8" i="1"/>
  <c r="AL8" i="1"/>
  <c r="AJ8" i="1"/>
  <c r="AM7" i="1"/>
  <c r="AL7" i="1"/>
  <c r="AJ7" i="1"/>
  <c r="G14" i="2" l="1"/>
  <c r="K7" i="2"/>
  <c r="K14" i="2" s="1"/>
  <c r="AM17" i="1"/>
  <c r="J7" i="2"/>
  <c r="J14" i="2" s="1"/>
  <c r="AL17" i="1"/>
  <c r="E13" i="2"/>
  <c r="AK16" i="1"/>
  <c r="F13" i="2" s="1"/>
  <c r="E12" i="2"/>
  <c r="AK15" i="1"/>
  <c r="F12" i="2" s="1"/>
  <c r="E11" i="2"/>
  <c r="AK14" i="1"/>
  <c r="F11" i="2" s="1"/>
  <c r="E10" i="2"/>
  <c r="AK13" i="1"/>
  <c r="F10" i="2" s="1"/>
  <c r="E9" i="2"/>
  <c r="AK12" i="1"/>
  <c r="F9" i="2" s="1"/>
  <c r="E8" i="2"/>
  <c r="AK11" i="1"/>
  <c r="F8" i="2" s="1"/>
  <c r="E7" i="2"/>
  <c r="AK10" i="1"/>
  <c r="F7" i="2" s="1"/>
  <c r="E5" i="2"/>
  <c r="AK8" i="1"/>
  <c r="F5" i="2" s="1"/>
  <c r="E4" i="2"/>
  <c r="AJ17" i="1"/>
  <c r="AK7" i="1"/>
  <c r="AK17" i="1" l="1"/>
  <c r="F4" i="2"/>
  <c r="F14" i="2" s="1"/>
  <c r="E14" i="2"/>
</calcChain>
</file>

<file path=xl/sharedStrings.xml><?xml version="1.0" encoding="utf-8"?>
<sst xmlns="http://schemas.openxmlformats.org/spreadsheetml/2006/main" count="427" uniqueCount="92">
  <si>
    <t>Gasthaus Zum Goldenen Hirsch  |  Abt.: Service &amp; Theke  |  Dienstplaner/in: Sabine Keller</t>
  </si>
  <si>
    <t>LEGENDE</t>
  </si>
  <si>
    <t>F</t>
  </si>
  <si>
    <t>Frühschicht (06–14 Uhr)</t>
  </si>
  <si>
    <t>S</t>
  </si>
  <si>
    <t>Spätschicht (14–22 Uhr)</t>
  </si>
  <si>
    <t>N</t>
  </si>
  <si>
    <t>Nachtschicht (22–06 Uhr)</t>
  </si>
  <si>
    <t>T</t>
  </si>
  <si>
    <t>Teildienst (Splitschicht)</t>
  </si>
  <si>
    <t>U</t>
  </si>
  <si>
    <t>Urlaub</t>
  </si>
  <si>
    <t>K</t>
  </si>
  <si>
    <t>Krank / AU</t>
  </si>
  <si>
    <t>-</t>
  </si>
  <si>
    <t>Frei / Ruhetag</t>
  </si>
  <si>
    <t>MITARBEITER/IN</t>
  </si>
  <si>
    <t>POSITION</t>
  </si>
  <si>
    <t>Mo
01</t>
  </si>
  <si>
    <t>Di
02</t>
  </si>
  <si>
    <t>Mi
03</t>
  </si>
  <si>
    <t>Do
04</t>
  </si>
  <si>
    <t>Fr
05</t>
  </si>
  <si>
    <t>Sa
06</t>
  </si>
  <si>
    <t>So
07</t>
  </si>
  <si>
    <t>Mo
08</t>
  </si>
  <si>
    <t>Di
09</t>
  </si>
  <si>
    <t>Mi
10</t>
  </si>
  <si>
    <t>Do
11</t>
  </si>
  <si>
    <t>Fr
12</t>
  </si>
  <si>
    <t>Sa
13</t>
  </si>
  <si>
    <t>So
14</t>
  </si>
  <si>
    <t>Mo
15</t>
  </si>
  <si>
    <t>Di
16</t>
  </si>
  <si>
    <t>Mi
17</t>
  </si>
  <si>
    <t>Do
18</t>
  </si>
  <si>
    <t>Fr
19</t>
  </si>
  <si>
    <t>Sa
20</t>
  </si>
  <si>
    <t>So
21</t>
  </si>
  <si>
    <t>Mo
22</t>
  </si>
  <si>
    <t>Di
23</t>
  </si>
  <si>
    <t>Mi
24</t>
  </si>
  <si>
    <t>Do
25</t>
  </si>
  <si>
    <t>Fr
26</t>
  </si>
  <si>
    <t>Sa
27</t>
  </si>
  <si>
    <t>So
28</t>
  </si>
  <si>
    <t>Mo
29</t>
  </si>
  <si>
    <t>Di
30</t>
  </si>
  <si>
    <t>SOLL
Std.</t>
  </si>
  <si>
    <t>IST
Std.</t>
  </si>
  <si>
    <t>DIFF.</t>
  </si>
  <si>
    <t>URLAUB
Tage</t>
  </si>
  <si>
    <t>KRANK
Tage</t>
  </si>
  <si>
    <t>Anna Bauer</t>
  </si>
  <si>
    <t>Servicekraft</t>
  </si>
  <si>
    <t>Klaus Zimmermann</t>
  </si>
  <si>
    <t>Barkeeper</t>
  </si>
  <si>
    <t>Petra Hofmann</t>
  </si>
  <si>
    <t>Schichtleiterin</t>
  </si>
  <si>
    <t>Michael Schreiber</t>
  </si>
  <si>
    <t>Julia Neumann</t>
  </si>
  <si>
    <t>Thekenaushilfe</t>
  </si>
  <si>
    <t>Stefan Braun</t>
  </si>
  <si>
    <t>Nachtkraft</t>
  </si>
  <si>
    <t>Laura Krüger</t>
  </si>
  <si>
    <t>Thomas Fischer</t>
  </si>
  <si>
    <t>Bar-Assistent</t>
  </si>
  <si>
    <t>Monika Schulz</t>
  </si>
  <si>
    <t>Ralf Meier</t>
  </si>
  <si>
    <t>Nachtverantwortlicher</t>
  </si>
  <si>
    <t>SUM / MONAT</t>
  </si>
  <si>
    <t>MITARBEITERÜBERSICHT – JUNI 2026</t>
  </si>
  <si>
    <t>SOLL Std.</t>
  </si>
  <si>
    <t>IST Std.</t>
  </si>
  <si>
    <t>DIFFERENZ</t>
  </si>
  <si>
    <t>FRÜH-
SCHICHT</t>
  </si>
  <si>
    <t>SPÄT-
SCHICHT</t>
  </si>
  <si>
    <t>NACHT-
SCHICHT</t>
  </si>
  <si>
    <t>FREI
Tage</t>
  </si>
  <si>
    <t>GESAMTSUM</t>
  </si>
  <si>
    <t>KONFIGURATION – SCHICHTCODES &amp; PARAMETER</t>
  </si>
  <si>
    <t>CODE</t>
  </si>
  <si>
    <t>BESCHREIBUNG</t>
  </si>
  <si>
    <t>STD./TAG</t>
  </si>
  <si>
    <t>Frühschicht (06:00 – 14:00 Uhr)</t>
  </si>
  <si>
    <t>Spätschicht (14:00 – 22:00 Uhr)</t>
  </si>
  <si>
    <t>Nachtschicht (22:00 – 06:00 Uhr)</t>
  </si>
  <si>
    <t>Teildienst / Splitschicht</t>
  </si>
  <si>
    <t>Urlaub (Jahresurlaub)</t>
  </si>
  <si>
    <t>Krank / Arbeitsunfähigkeit</t>
  </si>
  <si>
    <t>ℹ️  Tragen Sie den Schichtcode in die jeweilige Tagesspalte des Mitarbeiters im Blatt 'Dienstplan_Jun_2026' ein. Alle Summen und die Übersicht aktualisieren sich automatisch.</t>
  </si>
  <si>
    <t>DIENSTPLAN MONATSPLANUNG – JUNI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</si>
</sst>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FFFFFF"/>
      <name val="Arial"/>
      <charset val="1"/>
    </font>
    <font>
      <sz val="8"/>
      <color rgb="FF1F3864"/>
      <name val="Arial"/>
      <charset val="1"/>
    </font>
    <font>
      <b/>
      <sz val="8"/>
      <color rgb="FFFFFFFF"/>
      <name val="Arial"/>
      <charset val="1"/>
    </font>
    <font>
      <b/>
      <sz val="9"/>
      <color rgb="FF1F3864"/>
      <name val="Arial"/>
      <charset val="1"/>
    </font>
    <font>
      <sz val="8"/>
      <color rgb="FF555555"/>
      <name val="Arial"/>
      <charset val="1"/>
    </font>
    <font>
      <b/>
      <sz val="8"/>
      <color rgb="FF1A7A4E"/>
      <name val="Arial"/>
      <charset val="1"/>
    </font>
    <font>
      <b/>
      <sz val="8"/>
      <color rgb="FF7F8C8D"/>
      <name val="Arial"/>
      <charset val="1"/>
    </font>
    <font>
      <b/>
      <sz val="8"/>
      <color rgb="FF1F5C99"/>
      <name val="Arial"/>
      <charset val="1"/>
    </font>
    <font>
      <sz val="9"/>
      <color rgb="FF1F3864"/>
      <name val="Arial"/>
      <charset val="1"/>
    </font>
    <font>
      <b/>
      <sz val="8"/>
      <color rgb="FFB85C00"/>
      <name val="Arial"/>
      <charset val="1"/>
    </font>
    <font>
      <b/>
      <sz val="8"/>
      <color rgb="FF4A235A"/>
      <name val="Arial"/>
      <charset val="1"/>
    </font>
    <font>
      <b/>
      <sz val="8"/>
      <color rgb="FF7D6608"/>
      <name val="Arial"/>
      <charset val="1"/>
    </font>
    <font>
      <b/>
      <sz val="8"/>
      <color rgb="FF922B21"/>
      <name val="Arial"/>
      <charset val="1"/>
    </font>
    <font>
      <b/>
      <sz val="14"/>
      <color rgb="FFFFFFFF"/>
      <name val="Arial"/>
      <charset val="1"/>
    </font>
    <font>
      <b/>
      <sz val="10"/>
      <color rgb="FF1A7A4E"/>
      <name val="Arial"/>
      <charset val="1"/>
    </font>
    <font>
      <b/>
      <sz val="10"/>
      <color rgb="FF1F5C99"/>
      <name val="Arial"/>
      <charset val="1"/>
    </font>
    <font>
      <b/>
      <sz val="10"/>
      <color rgb="FF4A235A"/>
      <name val="Arial"/>
      <charset val="1"/>
    </font>
    <font>
      <b/>
      <sz val="10"/>
      <color rgb="FF7D6608"/>
      <name val="Arial"/>
      <charset val="1"/>
    </font>
    <font>
      <b/>
      <sz val="10"/>
      <color rgb="FFB85C00"/>
      <name val="Arial"/>
      <charset val="1"/>
    </font>
    <font>
      <b/>
      <sz val="10"/>
      <color rgb="FF922B21"/>
      <name val="Arial"/>
      <charset val="1"/>
    </font>
    <font>
      <b/>
      <sz val="10"/>
      <color rgb="FF7F8C8D"/>
      <name val="Arial"/>
      <charset val="1"/>
    </font>
    <font>
      <i/>
      <sz val="8"/>
      <color rgb="FF555555"/>
      <name val="Arial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1F5C99"/>
      </patternFill>
    </fill>
    <fill>
      <patternFill patternType="solid">
        <fgColor rgb="FF1A7A4E"/>
        <bgColor rgb="FF008080"/>
      </patternFill>
    </fill>
    <fill>
      <patternFill patternType="solid">
        <fgColor rgb="FFD6F0E3"/>
        <bgColor rgb="FFD6E4F7"/>
      </patternFill>
    </fill>
    <fill>
      <patternFill patternType="solid">
        <fgColor rgb="FF1F5C99"/>
        <bgColor rgb="FF2E75B6"/>
      </patternFill>
    </fill>
    <fill>
      <patternFill patternType="solid">
        <fgColor rgb="FFD6E4F7"/>
        <bgColor rgb="FFD6F0E3"/>
      </patternFill>
    </fill>
    <fill>
      <patternFill patternType="solid">
        <fgColor rgb="FF4A235A"/>
        <bgColor rgb="FF333399"/>
      </patternFill>
    </fill>
    <fill>
      <patternFill patternType="solid">
        <fgColor rgb="FFEAD6F5"/>
        <bgColor rgb="FFFADBD8"/>
      </patternFill>
    </fill>
    <fill>
      <patternFill patternType="solid">
        <fgColor rgb="FF7D6608"/>
        <bgColor rgb="FFB85C00"/>
      </patternFill>
    </fill>
    <fill>
      <patternFill patternType="solid">
        <fgColor rgb="FFFEF9C3"/>
        <bgColor rgb="FFFDE8D0"/>
      </patternFill>
    </fill>
    <fill>
      <patternFill patternType="solid">
        <fgColor rgb="FFB85C00"/>
        <bgColor rgb="FF7D6608"/>
      </patternFill>
    </fill>
    <fill>
      <patternFill patternType="solid">
        <fgColor rgb="FFFDE8D0"/>
        <bgColor rgb="FFFADBD8"/>
      </patternFill>
    </fill>
    <fill>
      <patternFill patternType="solid">
        <fgColor rgb="FF922B21"/>
        <bgColor rgb="FF993366"/>
      </patternFill>
    </fill>
    <fill>
      <patternFill patternType="solid">
        <fgColor rgb="FFFADBD8"/>
        <bgColor rgb="FFFDE8D0"/>
      </patternFill>
    </fill>
    <fill>
      <patternFill patternType="solid">
        <fgColor rgb="FF7F8C8D"/>
        <bgColor rgb="FF969696"/>
      </patternFill>
    </fill>
    <fill>
      <patternFill patternType="solid">
        <fgColor rgb="FFEAECEE"/>
        <bgColor rgb="FFF2F7FC"/>
      </patternFill>
    </fill>
    <fill>
      <patternFill patternType="solid">
        <fgColor rgb="FF8B0000"/>
        <bgColor rgb="FF800000"/>
      </patternFill>
    </fill>
    <fill>
      <patternFill patternType="solid">
        <fgColor rgb="FFF2F7FC"/>
        <bgColor rgb="FFFFFFFF"/>
      </patternFill>
    </fill>
    <fill>
      <patternFill patternType="solid">
        <fgColor rgb="FFFFFFFF"/>
        <bgColor rgb="FFF2F7FC"/>
      </patternFill>
    </fill>
  </fills>
  <borders count="3">
    <border>
      <left/>
      <right/>
      <top/>
      <bottom/>
      <diagonal/>
    </border>
    <border>
      <left style="thin">
        <color rgb="FFB8CDE0"/>
      </left>
      <right style="thin">
        <color rgb="FFB8CDE0"/>
      </right>
      <top style="thin">
        <color rgb="FFB8CDE0"/>
      </top>
      <bottom style="thin">
        <color rgb="FFB8CDE0"/>
      </bottom>
      <diagonal/>
    </border>
    <border>
      <left style="thin">
        <color rgb="FFB8CDE0"/>
      </left>
      <right/>
      <top style="thin">
        <color rgb="FFB8CDE0"/>
      </top>
      <bottom style="thin">
        <color rgb="FFB8CDE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4" fillId="11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4" fillId="17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center" indent="1"/>
    </xf>
    <xf numFmtId="0" fontId="7" fillId="19" borderId="1" xfId="0" applyFont="1" applyFill="1" applyBorder="1" applyAlignment="1">
      <alignment horizontal="left" vertical="center" indent="1"/>
    </xf>
    <xf numFmtId="0" fontId="8" fillId="5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6" fillId="20" borderId="1" xfId="0" applyFont="1" applyFill="1" applyBorder="1" applyAlignment="1">
      <alignment horizontal="left" vertical="center" indent="1"/>
    </xf>
    <xf numFmtId="0" fontId="7" fillId="20" borderId="1" xfId="0" applyFont="1" applyFill="1" applyBorder="1" applyAlignment="1">
      <alignment horizontal="left" vertical="center" indent="1"/>
    </xf>
    <xf numFmtId="0" fontId="11" fillId="20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left" vertical="center" indent="1"/>
    </xf>
    <xf numFmtId="0" fontId="18" fillId="7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left" vertical="center" indent="1"/>
    </xf>
    <xf numFmtId="0" fontId="19" fillId="9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3" fillId="17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5">
    <dxf>
      <font>
        <b/>
        <color rgb="FF922B21"/>
      </font>
      <fill>
        <patternFill>
          <bgColor rgb="FFFADBD8"/>
        </patternFill>
      </fill>
    </dxf>
    <dxf>
      <font>
        <b/>
        <color rgb="FF1A7A4E"/>
      </font>
      <fill>
        <patternFill>
          <bgColor rgb="FFD6F0E3"/>
        </patternFill>
      </fill>
    </dxf>
    <dxf>
      <font>
        <b/>
        <color rgb="FF1F5C99"/>
      </font>
      <fill>
        <patternFill>
          <bgColor rgb="FFD6E4F7"/>
        </patternFill>
      </fill>
    </dxf>
    <dxf>
      <font>
        <b/>
        <color rgb="FF922B21"/>
      </font>
      <fill>
        <patternFill>
          <bgColor rgb="FFFADBD8"/>
        </patternFill>
      </fill>
    </dxf>
    <dxf>
      <font>
        <b/>
        <color rgb="FF1A7A4E"/>
      </font>
      <fill>
        <patternFill>
          <bgColor rgb="FFD6F0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7D6608"/>
      <rgbColor rgb="FF800080"/>
      <rgbColor rgb="FF1A7A4E"/>
      <rgbColor rgb="FFEAD6F5"/>
      <rgbColor rgb="FF7F8C8D"/>
      <rgbColor rgb="FF9999FF"/>
      <rgbColor rgb="FF993366"/>
      <rgbColor rgb="FFFEF9C3"/>
      <rgbColor rgb="FFD6E4F7"/>
      <rgbColor rgb="FF660066"/>
      <rgbColor rgb="FFFF8080"/>
      <rgbColor rgb="FF1F5C99"/>
      <rgbColor rgb="FFB8CD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C"/>
      <rgbColor rgb="FFD6F0E3"/>
      <rgbColor rgb="FFFDE8D0"/>
      <rgbColor rgb="FFEAECEE"/>
      <rgbColor rgb="FFFF99CC"/>
      <rgbColor rgb="FFCC99FF"/>
      <rgbColor rgb="FFFADBD8"/>
      <rgbColor rgb="FF2E75B6"/>
      <rgbColor rgb="FF33CCCC"/>
      <rgbColor rgb="FF99CC00"/>
      <rgbColor rgb="FFFFCC00"/>
      <rgbColor rgb="FFFF9900"/>
      <rgbColor rgb="FFB85C00"/>
      <rgbColor rgb="FF555555"/>
      <rgbColor rgb="FF969696"/>
      <rgbColor rgb="FF1F3864"/>
      <rgbColor rgb="FF339966"/>
      <rgbColor rgb="FF003300"/>
      <rgbColor rgb="FF333300"/>
      <rgbColor rgb="FF922B21"/>
      <rgbColor rgb="FF993366"/>
      <rgbColor rgb="FF333399"/>
      <rgbColor rgb="FF4A23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B1:AM24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S21" sqref="S21"/>
    </sheetView>
  </sheetViews>
  <sheetFormatPr baseColWidth="10" defaultColWidth="8.7109375" defaultRowHeight="15" x14ac:dyDescent="0.25"/>
  <cols>
    <col min="1" max="1" width="1.5703125" customWidth="1"/>
    <col min="2" max="2" width="24" customWidth="1"/>
    <col min="3" max="3" width="16" customWidth="1"/>
    <col min="4" max="34" width="4.42578125" customWidth="1"/>
    <col min="35" max="40" width="8" customWidth="1"/>
  </cols>
  <sheetData>
    <row r="1" spans="2:39" ht="7.5" customHeight="1" x14ac:dyDescent="0.25"/>
    <row r="2" spans="2:39" ht="33.75" customHeight="1" x14ac:dyDescent="0.25">
      <c r="B2" s="14" t="s">
        <v>91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2:39" ht="18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2:39" ht="7.5" customHeight="1" x14ac:dyDescent="0.25"/>
    <row r="5" spans="2:39" ht="19.5" customHeight="1" x14ac:dyDescent="0.25">
      <c r="B5" s="12" t="s">
        <v>1</v>
      </c>
      <c r="C5" s="12"/>
      <c r="D5" s="16" t="s">
        <v>2</v>
      </c>
      <c r="E5" s="11" t="s">
        <v>3</v>
      </c>
      <c r="F5" s="11"/>
      <c r="G5" s="17" t="s">
        <v>4</v>
      </c>
      <c r="H5" s="10" t="s">
        <v>5</v>
      </c>
      <c r="I5" s="10"/>
      <c r="J5" s="18" t="s">
        <v>6</v>
      </c>
      <c r="K5" s="9" t="s">
        <v>7</v>
      </c>
      <c r="L5" s="9"/>
      <c r="M5" s="19" t="s">
        <v>8</v>
      </c>
      <c r="N5" s="8" t="s">
        <v>9</v>
      </c>
      <c r="O5" s="8"/>
      <c r="P5" s="20" t="s">
        <v>10</v>
      </c>
      <c r="Q5" s="7" t="s">
        <v>11</v>
      </c>
      <c r="R5" s="7"/>
      <c r="S5" s="21" t="s">
        <v>12</v>
      </c>
      <c r="T5" s="6" t="s">
        <v>13</v>
      </c>
      <c r="U5" s="6"/>
      <c r="V5" s="22" t="s">
        <v>14</v>
      </c>
      <c r="W5" s="5" t="s">
        <v>15</v>
      </c>
      <c r="X5" s="5"/>
    </row>
    <row r="6" spans="2:39" ht="36" customHeight="1" x14ac:dyDescent="0.25">
      <c r="B6" s="15" t="s">
        <v>16</v>
      </c>
      <c r="C6" s="15" t="s">
        <v>17</v>
      </c>
      <c r="D6" s="23" t="s">
        <v>18</v>
      </c>
      <c r="E6" s="23" t="s">
        <v>19</v>
      </c>
      <c r="F6" s="23" t="s">
        <v>20</v>
      </c>
      <c r="G6" s="23" t="s">
        <v>21</v>
      </c>
      <c r="H6" s="23" t="s">
        <v>22</v>
      </c>
      <c r="I6" s="24" t="s">
        <v>23</v>
      </c>
      <c r="J6" s="24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3" t="s">
        <v>29</v>
      </c>
      <c r="P6" s="24" t="s">
        <v>30</v>
      </c>
      <c r="Q6" s="24" t="s">
        <v>31</v>
      </c>
      <c r="R6" s="23" t="s">
        <v>32</v>
      </c>
      <c r="S6" s="23" t="s">
        <v>33</v>
      </c>
      <c r="T6" s="23" t="s">
        <v>34</v>
      </c>
      <c r="U6" s="23" t="s">
        <v>35</v>
      </c>
      <c r="V6" s="23" t="s">
        <v>36</v>
      </c>
      <c r="W6" s="24" t="s">
        <v>37</v>
      </c>
      <c r="X6" s="24" t="s">
        <v>38</v>
      </c>
      <c r="Y6" s="23" t="s">
        <v>39</v>
      </c>
      <c r="Z6" s="23" t="s">
        <v>40</v>
      </c>
      <c r="AA6" s="23" t="s">
        <v>41</v>
      </c>
      <c r="AB6" s="23" t="s">
        <v>42</v>
      </c>
      <c r="AC6" s="23" t="s">
        <v>43</v>
      </c>
      <c r="AD6" s="24" t="s">
        <v>44</v>
      </c>
      <c r="AE6" s="24" t="s">
        <v>45</v>
      </c>
      <c r="AF6" s="23" t="s">
        <v>46</v>
      </c>
      <c r="AG6" s="23" t="s">
        <v>47</v>
      </c>
      <c r="AI6" s="25" t="s">
        <v>48</v>
      </c>
      <c r="AJ6" s="25" t="s">
        <v>49</v>
      </c>
      <c r="AK6" s="25" t="s">
        <v>50</v>
      </c>
      <c r="AL6" s="25" t="s">
        <v>51</v>
      </c>
      <c r="AM6" s="25" t="s">
        <v>52</v>
      </c>
    </row>
    <row r="7" spans="2:39" ht="21.75" customHeight="1" x14ac:dyDescent="0.25">
      <c r="B7" s="26" t="s">
        <v>53</v>
      </c>
      <c r="C7" s="27" t="s">
        <v>54</v>
      </c>
      <c r="D7" s="28" t="s">
        <v>2</v>
      </c>
      <c r="E7" s="28" t="s">
        <v>2</v>
      </c>
      <c r="F7" s="28" t="s">
        <v>2</v>
      </c>
      <c r="G7" s="29" t="s">
        <v>14</v>
      </c>
      <c r="H7" s="28" t="s">
        <v>2</v>
      </c>
      <c r="I7" s="30" t="s">
        <v>4</v>
      </c>
      <c r="J7" s="30" t="s">
        <v>4</v>
      </c>
      <c r="K7" s="28" t="s">
        <v>2</v>
      </c>
      <c r="L7" s="28" t="s">
        <v>2</v>
      </c>
      <c r="M7" s="28" t="s">
        <v>2</v>
      </c>
      <c r="N7" s="29" t="s">
        <v>14</v>
      </c>
      <c r="O7" s="28" t="s">
        <v>2</v>
      </c>
      <c r="P7" s="30" t="s">
        <v>4</v>
      </c>
      <c r="Q7" s="30" t="s">
        <v>4</v>
      </c>
      <c r="R7" s="28" t="s">
        <v>2</v>
      </c>
      <c r="S7" s="28" t="s">
        <v>2</v>
      </c>
      <c r="T7" s="28" t="s">
        <v>2</v>
      </c>
      <c r="U7" s="29" t="s">
        <v>14</v>
      </c>
      <c r="V7" s="29" t="s">
        <v>14</v>
      </c>
      <c r="W7" s="28" t="s">
        <v>2</v>
      </c>
      <c r="X7" s="30" t="s">
        <v>4</v>
      </c>
      <c r="Y7" s="30" t="s">
        <v>4</v>
      </c>
      <c r="Z7" s="28" t="s">
        <v>2</v>
      </c>
      <c r="AA7" s="28" t="s">
        <v>2</v>
      </c>
      <c r="AB7" s="28" t="s">
        <v>2</v>
      </c>
      <c r="AC7" s="29" t="s">
        <v>14</v>
      </c>
      <c r="AD7" s="28" t="s">
        <v>2</v>
      </c>
      <c r="AE7" s="30" t="s">
        <v>4</v>
      </c>
      <c r="AF7" s="30" t="s">
        <v>4</v>
      </c>
      <c r="AG7" s="28" t="s">
        <v>2</v>
      </c>
      <c r="AI7" s="31">
        <v>176</v>
      </c>
      <c r="AJ7" s="32">
        <f t="shared" ref="AJ7:AJ16" si="0">SUMPRODUCT((D7:AG7="F")*8)+SUMPRODUCT((D7:AG7="S")*8)+SUMPRODUCT((D7:AG7="N")*8)+SUMPRODUCT((D7:AG7="T")*6)</f>
        <v>200</v>
      </c>
      <c r="AK7" s="33">
        <f t="shared" ref="AK7:AK16" si="1">AJ7-AI7</f>
        <v>24</v>
      </c>
      <c r="AL7" s="31">
        <f t="shared" ref="AL7:AL16" si="2">COUNTIF(D7:AG7,"U")</f>
        <v>0</v>
      </c>
      <c r="AM7" s="31">
        <f t="shared" ref="AM7:AM16" si="3">COUNTIF(D7:AG7,"K")</f>
        <v>0</v>
      </c>
    </row>
    <row r="8" spans="2:39" ht="21.75" customHeight="1" x14ac:dyDescent="0.25">
      <c r="B8" s="34" t="s">
        <v>55</v>
      </c>
      <c r="C8" s="35" t="s">
        <v>56</v>
      </c>
      <c r="D8" s="30" t="s">
        <v>4</v>
      </c>
      <c r="E8" s="30" t="s">
        <v>4</v>
      </c>
      <c r="F8" s="30" t="s">
        <v>4</v>
      </c>
      <c r="G8" s="29" t="s">
        <v>14</v>
      </c>
      <c r="H8" s="30" t="s">
        <v>4</v>
      </c>
      <c r="I8" s="28" t="s">
        <v>2</v>
      </c>
      <c r="J8" s="28" t="s">
        <v>2</v>
      </c>
      <c r="K8" s="30" t="s">
        <v>4</v>
      </c>
      <c r="L8" s="30" t="s">
        <v>4</v>
      </c>
      <c r="M8" s="30" t="s">
        <v>4</v>
      </c>
      <c r="N8" s="29" t="s">
        <v>14</v>
      </c>
      <c r="O8" s="30" t="s">
        <v>4</v>
      </c>
      <c r="P8" s="28" t="s">
        <v>2</v>
      </c>
      <c r="Q8" s="28" t="s">
        <v>2</v>
      </c>
      <c r="R8" s="30" t="s">
        <v>4</v>
      </c>
      <c r="S8" s="30" t="s">
        <v>4</v>
      </c>
      <c r="T8" s="30" t="s">
        <v>4</v>
      </c>
      <c r="U8" s="29" t="s">
        <v>14</v>
      </c>
      <c r="V8" s="29" t="s">
        <v>14</v>
      </c>
      <c r="W8" s="30" t="s">
        <v>4</v>
      </c>
      <c r="X8" s="28" t="s">
        <v>2</v>
      </c>
      <c r="Y8" s="28" t="s">
        <v>2</v>
      </c>
      <c r="Z8" s="30" t="s">
        <v>4</v>
      </c>
      <c r="AA8" s="30" t="s">
        <v>4</v>
      </c>
      <c r="AB8" s="30" t="s">
        <v>4</v>
      </c>
      <c r="AC8" s="29" t="s">
        <v>14</v>
      </c>
      <c r="AD8" s="30" t="s">
        <v>4</v>
      </c>
      <c r="AE8" s="28" t="s">
        <v>2</v>
      </c>
      <c r="AF8" s="28" t="s">
        <v>2</v>
      </c>
      <c r="AG8" s="30" t="s">
        <v>4</v>
      </c>
      <c r="AI8" s="36">
        <v>176</v>
      </c>
      <c r="AJ8" s="37">
        <f t="shared" si="0"/>
        <v>200</v>
      </c>
      <c r="AK8" s="38">
        <f t="shared" si="1"/>
        <v>24</v>
      </c>
      <c r="AL8" s="36">
        <f t="shared" si="2"/>
        <v>0</v>
      </c>
      <c r="AM8" s="36">
        <f t="shared" si="3"/>
        <v>0</v>
      </c>
    </row>
    <row r="9" spans="2:39" ht="21.75" customHeight="1" x14ac:dyDescent="0.25">
      <c r="B9" s="26" t="s">
        <v>57</v>
      </c>
      <c r="C9" s="27" t="s">
        <v>58</v>
      </c>
      <c r="D9" s="28" t="s">
        <v>2</v>
      </c>
      <c r="E9" s="28" t="s">
        <v>2</v>
      </c>
      <c r="F9" s="30" t="s">
        <v>4</v>
      </c>
      <c r="G9" s="28" t="s">
        <v>2</v>
      </c>
      <c r="H9" s="29" t="s">
        <v>14</v>
      </c>
      <c r="I9" s="28" t="s">
        <v>2</v>
      </c>
      <c r="J9" s="28" t="s">
        <v>2</v>
      </c>
      <c r="K9" s="28" t="s">
        <v>2</v>
      </c>
      <c r="L9" s="28" t="s">
        <v>2</v>
      </c>
      <c r="M9" s="30" t="s">
        <v>4</v>
      </c>
      <c r="N9" s="28" t="s">
        <v>2</v>
      </c>
      <c r="O9" s="29" t="s">
        <v>14</v>
      </c>
      <c r="P9" s="28" t="s">
        <v>2</v>
      </c>
      <c r="Q9" s="28" t="s">
        <v>2</v>
      </c>
      <c r="R9" s="28" t="s">
        <v>2</v>
      </c>
      <c r="S9" s="28" t="s">
        <v>2</v>
      </c>
      <c r="T9" s="30" t="s">
        <v>4</v>
      </c>
      <c r="U9" s="28" t="s">
        <v>2</v>
      </c>
      <c r="V9" s="29" t="s">
        <v>14</v>
      </c>
      <c r="W9" s="28" t="s">
        <v>2</v>
      </c>
      <c r="X9" s="28" t="s">
        <v>2</v>
      </c>
      <c r="Y9" s="28" t="s">
        <v>2</v>
      </c>
      <c r="Z9" s="28" t="s">
        <v>2</v>
      </c>
      <c r="AA9" s="30" t="s">
        <v>4</v>
      </c>
      <c r="AB9" s="28" t="s">
        <v>2</v>
      </c>
      <c r="AC9" s="29" t="s">
        <v>14</v>
      </c>
      <c r="AD9" s="28" t="s">
        <v>2</v>
      </c>
      <c r="AE9" s="28" t="s">
        <v>2</v>
      </c>
      <c r="AF9" s="28" t="s">
        <v>2</v>
      </c>
      <c r="AG9" s="30" t="s">
        <v>4</v>
      </c>
      <c r="AI9" s="31">
        <v>184</v>
      </c>
      <c r="AJ9" s="32">
        <f t="shared" si="0"/>
        <v>208</v>
      </c>
      <c r="AK9" s="33">
        <f t="shared" si="1"/>
        <v>24</v>
      </c>
      <c r="AL9" s="31">
        <f t="shared" si="2"/>
        <v>0</v>
      </c>
      <c r="AM9" s="31">
        <f t="shared" si="3"/>
        <v>0</v>
      </c>
    </row>
    <row r="10" spans="2:39" ht="21.75" customHeight="1" x14ac:dyDescent="0.25">
      <c r="B10" s="34" t="s">
        <v>59</v>
      </c>
      <c r="C10" s="35" t="s">
        <v>54</v>
      </c>
      <c r="D10" s="30" t="s">
        <v>4</v>
      </c>
      <c r="E10" s="30" t="s">
        <v>4</v>
      </c>
      <c r="F10" s="28" t="s">
        <v>2</v>
      </c>
      <c r="G10" s="30" t="s">
        <v>4</v>
      </c>
      <c r="H10" s="29" t="s">
        <v>14</v>
      </c>
      <c r="I10" s="30" t="s">
        <v>4</v>
      </c>
      <c r="J10" s="30" t="s">
        <v>4</v>
      </c>
      <c r="K10" s="30" t="s">
        <v>4</v>
      </c>
      <c r="L10" s="30" t="s">
        <v>4</v>
      </c>
      <c r="M10" s="28" t="s">
        <v>2</v>
      </c>
      <c r="N10" s="30" t="s">
        <v>4</v>
      </c>
      <c r="O10" s="29" t="s">
        <v>14</v>
      </c>
      <c r="P10" s="30" t="s">
        <v>4</v>
      </c>
      <c r="Q10" s="30" t="s">
        <v>4</v>
      </c>
      <c r="R10" s="30" t="s">
        <v>4</v>
      </c>
      <c r="S10" s="30" t="s">
        <v>4</v>
      </c>
      <c r="T10" s="28" t="s">
        <v>2</v>
      </c>
      <c r="U10" s="30" t="s">
        <v>4</v>
      </c>
      <c r="V10" s="29" t="s">
        <v>14</v>
      </c>
      <c r="W10" s="39" t="s">
        <v>10</v>
      </c>
      <c r="X10" s="39" t="s">
        <v>10</v>
      </c>
      <c r="Y10" s="39" t="s">
        <v>10</v>
      </c>
      <c r="Z10" s="39" t="s">
        <v>10</v>
      </c>
      <c r="AA10" s="39" t="s">
        <v>10</v>
      </c>
      <c r="AB10" s="39" t="s">
        <v>10</v>
      </c>
      <c r="AC10" s="39" t="s">
        <v>10</v>
      </c>
      <c r="AD10" s="39" t="s">
        <v>10</v>
      </c>
      <c r="AE10" s="39" t="s">
        <v>10</v>
      </c>
      <c r="AF10" s="30" t="s">
        <v>4</v>
      </c>
      <c r="AG10" s="30" t="s">
        <v>4</v>
      </c>
      <c r="AI10" s="36">
        <v>128</v>
      </c>
      <c r="AJ10" s="37">
        <f t="shared" si="0"/>
        <v>144</v>
      </c>
      <c r="AK10" s="38">
        <f t="shared" si="1"/>
        <v>16</v>
      </c>
      <c r="AL10" s="36">
        <f t="shared" si="2"/>
        <v>9</v>
      </c>
      <c r="AM10" s="36">
        <f t="shared" si="3"/>
        <v>0</v>
      </c>
    </row>
    <row r="11" spans="2:39" ht="21.75" customHeight="1" x14ac:dyDescent="0.25">
      <c r="B11" s="26" t="s">
        <v>60</v>
      </c>
      <c r="C11" s="27" t="s">
        <v>61</v>
      </c>
      <c r="D11" s="29" t="s">
        <v>14</v>
      </c>
      <c r="E11" s="28" t="s">
        <v>2</v>
      </c>
      <c r="F11" s="28" t="s">
        <v>2</v>
      </c>
      <c r="G11" s="28" t="s">
        <v>2</v>
      </c>
      <c r="H11" s="28" t="s">
        <v>2</v>
      </c>
      <c r="I11" s="29" t="s">
        <v>14</v>
      </c>
      <c r="J11" s="29" t="s">
        <v>14</v>
      </c>
      <c r="K11" s="28" t="s">
        <v>2</v>
      </c>
      <c r="L11" s="28" t="s">
        <v>2</v>
      </c>
      <c r="M11" s="28" t="s">
        <v>2</v>
      </c>
      <c r="N11" s="28" t="s">
        <v>2</v>
      </c>
      <c r="O11" s="28" t="s">
        <v>2</v>
      </c>
      <c r="P11" s="29" t="s">
        <v>14</v>
      </c>
      <c r="Q11" s="29" t="s">
        <v>14</v>
      </c>
      <c r="R11" s="28" t="s">
        <v>2</v>
      </c>
      <c r="S11" s="28" t="s">
        <v>2</v>
      </c>
      <c r="T11" s="28" t="s">
        <v>2</v>
      </c>
      <c r="U11" s="28" t="s">
        <v>2</v>
      </c>
      <c r="V11" s="28" t="s">
        <v>2</v>
      </c>
      <c r="W11" s="29" t="s">
        <v>14</v>
      </c>
      <c r="X11" s="29" t="s">
        <v>14</v>
      </c>
      <c r="Y11" s="28" t="s">
        <v>2</v>
      </c>
      <c r="Z11" s="28" t="s">
        <v>2</v>
      </c>
      <c r="AA11" s="28" t="s">
        <v>2</v>
      </c>
      <c r="AB11" s="28" t="s">
        <v>2</v>
      </c>
      <c r="AC11" s="28" t="s">
        <v>2</v>
      </c>
      <c r="AD11" s="29" t="s">
        <v>14</v>
      </c>
      <c r="AE11" s="29" t="s">
        <v>14</v>
      </c>
      <c r="AF11" s="28" t="s">
        <v>2</v>
      </c>
      <c r="AG11" s="28" t="s">
        <v>2</v>
      </c>
      <c r="AI11" s="31">
        <v>160</v>
      </c>
      <c r="AJ11" s="32">
        <f t="shared" si="0"/>
        <v>168</v>
      </c>
      <c r="AK11" s="33">
        <f t="shared" si="1"/>
        <v>8</v>
      </c>
      <c r="AL11" s="31">
        <f t="shared" si="2"/>
        <v>0</v>
      </c>
      <c r="AM11" s="31">
        <f t="shared" si="3"/>
        <v>0</v>
      </c>
    </row>
    <row r="12" spans="2:39" ht="21.75" customHeight="1" x14ac:dyDescent="0.25">
      <c r="B12" s="34" t="s">
        <v>62</v>
      </c>
      <c r="C12" s="35" t="s">
        <v>63</v>
      </c>
      <c r="D12" s="40" t="s">
        <v>6</v>
      </c>
      <c r="E12" s="40" t="s">
        <v>6</v>
      </c>
      <c r="F12" s="29" t="s">
        <v>14</v>
      </c>
      <c r="G12" s="40" t="s">
        <v>6</v>
      </c>
      <c r="H12" s="40" t="s">
        <v>6</v>
      </c>
      <c r="I12" s="40" t="s">
        <v>6</v>
      </c>
      <c r="J12" s="29" t="s">
        <v>14</v>
      </c>
      <c r="K12" s="40" t="s">
        <v>6</v>
      </c>
      <c r="L12" s="40" t="s">
        <v>6</v>
      </c>
      <c r="M12" s="29" t="s">
        <v>14</v>
      </c>
      <c r="N12" s="40" t="s">
        <v>6</v>
      </c>
      <c r="O12" s="40" t="s">
        <v>6</v>
      </c>
      <c r="P12" s="40" t="s">
        <v>6</v>
      </c>
      <c r="Q12" s="29" t="s">
        <v>14</v>
      </c>
      <c r="R12" s="40" t="s">
        <v>6</v>
      </c>
      <c r="S12" s="40" t="s">
        <v>6</v>
      </c>
      <c r="T12" s="29" t="s">
        <v>14</v>
      </c>
      <c r="U12" s="40" t="s">
        <v>6</v>
      </c>
      <c r="V12" s="40" t="s">
        <v>6</v>
      </c>
      <c r="W12" s="40" t="s">
        <v>6</v>
      </c>
      <c r="X12" s="29" t="s">
        <v>14</v>
      </c>
      <c r="Y12" s="40" t="s">
        <v>6</v>
      </c>
      <c r="Z12" s="40" t="s">
        <v>6</v>
      </c>
      <c r="AA12" s="29" t="s">
        <v>14</v>
      </c>
      <c r="AB12" s="40" t="s">
        <v>6</v>
      </c>
      <c r="AC12" s="40" t="s">
        <v>6</v>
      </c>
      <c r="AD12" s="40" t="s">
        <v>6</v>
      </c>
      <c r="AE12" s="29" t="s">
        <v>14</v>
      </c>
      <c r="AF12" s="40" t="s">
        <v>6</v>
      </c>
      <c r="AG12" s="40" t="s">
        <v>6</v>
      </c>
      <c r="AI12" s="36">
        <v>168</v>
      </c>
      <c r="AJ12" s="37">
        <f t="shared" si="0"/>
        <v>176</v>
      </c>
      <c r="AK12" s="38">
        <f t="shared" si="1"/>
        <v>8</v>
      </c>
      <c r="AL12" s="36">
        <f t="shared" si="2"/>
        <v>0</v>
      </c>
      <c r="AM12" s="36">
        <f t="shared" si="3"/>
        <v>0</v>
      </c>
    </row>
    <row r="13" spans="2:39" ht="21.75" customHeight="1" x14ac:dyDescent="0.25">
      <c r="B13" s="26" t="s">
        <v>64</v>
      </c>
      <c r="C13" s="27" t="s">
        <v>54</v>
      </c>
      <c r="D13" s="28" t="s">
        <v>2</v>
      </c>
      <c r="E13" s="28" t="s">
        <v>2</v>
      </c>
      <c r="F13" s="41" t="s">
        <v>8</v>
      </c>
      <c r="G13" s="29" t="s">
        <v>14</v>
      </c>
      <c r="H13" s="28" t="s">
        <v>2</v>
      </c>
      <c r="I13" s="28" t="s">
        <v>2</v>
      </c>
      <c r="J13" s="28" t="s">
        <v>2</v>
      </c>
      <c r="K13" s="28" t="s">
        <v>2</v>
      </c>
      <c r="L13" s="28" t="s">
        <v>2</v>
      </c>
      <c r="M13" s="41" t="s">
        <v>8</v>
      </c>
      <c r="N13" s="29" t="s">
        <v>14</v>
      </c>
      <c r="O13" s="28" t="s">
        <v>2</v>
      </c>
      <c r="P13" s="28" t="s">
        <v>2</v>
      </c>
      <c r="Q13" s="28" t="s">
        <v>2</v>
      </c>
      <c r="R13" s="28" t="s">
        <v>2</v>
      </c>
      <c r="S13" s="28" t="s">
        <v>2</v>
      </c>
      <c r="T13" s="41" t="s">
        <v>8</v>
      </c>
      <c r="U13" s="29" t="s">
        <v>14</v>
      </c>
      <c r="V13" s="28" t="s">
        <v>2</v>
      </c>
      <c r="W13" s="28" t="s">
        <v>2</v>
      </c>
      <c r="X13" s="28" t="s">
        <v>2</v>
      </c>
      <c r="Y13" s="28" t="s">
        <v>2</v>
      </c>
      <c r="Z13" s="28" t="s">
        <v>2</v>
      </c>
      <c r="AA13" s="41" t="s">
        <v>8</v>
      </c>
      <c r="AB13" s="29" t="s">
        <v>14</v>
      </c>
      <c r="AC13" s="42" t="s">
        <v>12</v>
      </c>
      <c r="AD13" s="42" t="s">
        <v>12</v>
      </c>
      <c r="AE13" s="42" t="s">
        <v>12</v>
      </c>
      <c r="AF13" s="28" t="s">
        <v>2</v>
      </c>
      <c r="AG13" s="28" t="s">
        <v>2</v>
      </c>
      <c r="AI13" s="31">
        <v>152</v>
      </c>
      <c r="AJ13" s="32">
        <f t="shared" si="0"/>
        <v>176</v>
      </c>
      <c r="AK13" s="33">
        <f t="shared" si="1"/>
        <v>24</v>
      </c>
      <c r="AL13" s="31">
        <f t="shared" si="2"/>
        <v>0</v>
      </c>
      <c r="AM13" s="31">
        <f t="shared" si="3"/>
        <v>3</v>
      </c>
    </row>
    <row r="14" spans="2:39" ht="21.75" customHeight="1" x14ac:dyDescent="0.25">
      <c r="B14" s="34" t="s">
        <v>65</v>
      </c>
      <c r="C14" s="35" t="s">
        <v>66</v>
      </c>
      <c r="D14" s="30" t="s">
        <v>4</v>
      </c>
      <c r="E14" s="30" t="s">
        <v>4</v>
      </c>
      <c r="F14" s="30" t="s">
        <v>4</v>
      </c>
      <c r="G14" s="30" t="s">
        <v>4</v>
      </c>
      <c r="H14" s="29" t="s">
        <v>14</v>
      </c>
      <c r="I14" s="30" t="s">
        <v>4</v>
      </c>
      <c r="J14" s="30" t="s">
        <v>4</v>
      </c>
      <c r="K14" s="30" t="s">
        <v>4</v>
      </c>
      <c r="L14" s="30" t="s">
        <v>4</v>
      </c>
      <c r="M14" s="30" t="s">
        <v>4</v>
      </c>
      <c r="N14" s="30" t="s">
        <v>4</v>
      </c>
      <c r="O14" s="29" t="s">
        <v>14</v>
      </c>
      <c r="P14" s="30" t="s">
        <v>4</v>
      </c>
      <c r="Q14" s="30" t="s">
        <v>4</v>
      </c>
      <c r="R14" s="30" t="s">
        <v>4</v>
      </c>
      <c r="S14" s="30" t="s">
        <v>4</v>
      </c>
      <c r="T14" s="30" t="s">
        <v>4</v>
      </c>
      <c r="U14" s="30" t="s">
        <v>4</v>
      </c>
      <c r="V14" s="29" t="s">
        <v>14</v>
      </c>
      <c r="W14" s="30" t="s">
        <v>4</v>
      </c>
      <c r="X14" s="30" t="s">
        <v>4</v>
      </c>
      <c r="Y14" s="30" t="s">
        <v>4</v>
      </c>
      <c r="Z14" s="30" t="s">
        <v>4</v>
      </c>
      <c r="AA14" s="30" t="s">
        <v>4</v>
      </c>
      <c r="AB14" s="30" t="s">
        <v>4</v>
      </c>
      <c r="AC14" s="29" t="s">
        <v>14</v>
      </c>
      <c r="AD14" s="30" t="s">
        <v>4</v>
      </c>
      <c r="AE14" s="30" t="s">
        <v>4</v>
      </c>
      <c r="AF14" s="30" t="s">
        <v>4</v>
      </c>
      <c r="AG14" s="30" t="s">
        <v>4</v>
      </c>
      <c r="AI14" s="36">
        <v>176</v>
      </c>
      <c r="AJ14" s="37">
        <f t="shared" si="0"/>
        <v>208</v>
      </c>
      <c r="AK14" s="38">
        <f t="shared" si="1"/>
        <v>32</v>
      </c>
      <c r="AL14" s="36">
        <f t="shared" si="2"/>
        <v>0</v>
      </c>
      <c r="AM14" s="36">
        <f t="shared" si="3"/>
        <v>0</v>
      </c>
    </row>
    <row r="15" spans="2:39" ht="21.75" customHeight="1" x14ac:dyDescent="0.25">
      <c r="B15" s="26" t="s">
        <v>67</v>
      </c>
      <c r="C15" s="27" t="s">
        <v>54</v>
      </c>
      <c r="D15" s="28" t="s">
        <v>2</v>
      </c>
      <c r="E15" s="29" t="s">
        <v>14</v>
      </c>
      <c r="F15" s="28" t="s">
        <v>2</v>
      </c>
      <c r="G15" s="28" t="s">
        <v>2</v>
      </c>
      <c r="H15" s="28" t="s">
        <v>2</v>
      </c>
      <c r="I15" s="28" t="s">
        <v>2</v>
      </c>
      <c r="J15" s="29" t="s">
        <v>14</v>
      </c>
      <c r="K15" s="28" t="s">
        <v>2</v>
      </c>
      <c r="L15" s="29" t="s">
        <v>14</v>
      </c>
      <c r="M15" s="28" t="s">
        <v>2</v>
      </c>
      <c r="N15" s="28" t="s">
        <v>2</v>
      </c>
      <c r="O15" s="28" t="s">
        <v>2</v>
      </c>
      <c r="P15" s="28" t="s">
        <v>2</v>
      </c>
      <c r="Q15" s="29" t="s">
        <v>14</v>
      </c>
      <c r="R15" s="28" t="s">
        <v>2</v>
      </c>
      <c r="S15" s="29" t="s">
        <v>14</v>
      </c>
      <c r="T15" s="28" t="s">
        <v>2</v>
      </c>
      <c r="U15" s="28" t="s">
        <v>2</v>
      </c>
      <c r="V15" s="28" t="s">
        <v>2</v>
      </c>
      <c r="W15" s="28" t="s">
        <v>2</v>
      </c>
      <c r="X15" s="29" t="s">
        <v>14</v>
      </c>
      <c r="Y15" s="28" t="s">
        <v>2</v>
      </c>
      <c r="Z15" s="29" t="s">
        <v>14</v>
      </c>
      <c r="AA15" s="28" t="s">
        <v>2</v>
      </c>
      <c r="AB15" s="28" t="s">
        <v>2</v>
      </c>
      <c r="AC15" s="28" t="s">
        <v>2</v>
      </c>
      <c r="AD15" s="28" t="s">
        <v>2</v>
      </c>
      <c r="AE15" s="29" t="s">
        <v>14</v>
      </c>
      <c r="AF15" s="28" t="s">
        <v>2</v>
      </c>
      <c r="AG15" s="28" t="s">
        <v>2</v>
      </c>
      <c r="AI15" s="31">
        <v>160</v>
      </c>
      <c r="AJ15" s="32">
        <f t="shared" si="0"/>
        <v>176</v>
      </c>
      <c r="AK15" s="33">
        <f t="shared" si="1"/>
        <v>16</v>
      </c>
      <c r="AL15" s="31">
        <f t="shared" si="2"/>
        <v>0</v>
      </c>
      <c r="AM15" s="31">
        <f t="shared" si="3"/>
        <v>0</v>
      </c>
    </row>
    <row r="16" spans="2:39" ht="21.75" customHeight="1" x14ac:dyDescent="0.25">
      <c r="B16" s="34" t="s">
        <v>68</v>
      </c>
      <c r="C16" s="35" t="s">
        <v>69</v>
      </c>
      <c r="D16" s="40" t="s">
        <v>6</v>
      </c>
      <c r="E16" s="40" t="s">
        <v>6</v>
      </c>
      <c r="F16" s="40" t="s">
        <v>6</v>
      </c>
      <c r="G16" s="29" t="s">
        <v>14</v>
      </c>
      <c r="H16" s="40" t="s">
        <v>6</v>
      </c>
      <c r="I16" s="40" t="s">
        <v>6</v>
      </c>
      <c r="J16" s="29" t="s">
        <v>14</v>
      </c>
      <c r="K16" s="40" t="s">
        <v>6</v>
      </c>
      <c r="L16" s="40" t="s">
        <v>6</v>
      </c>
      <c r="M16" s="40" t="s">
        <v>6</v>
      </c>
      <c r="N16" s="29" t="s">
        <v>14</v>
      </c>
      <c r="O16" s="40" t="s">
        <v>6</v>
      </c>
      <c r="P16" s="40" t="s">
        <v>6</v>
      </c>
      <c r="Q16" s="29" t="s">
        <v>14</v>
      </c>
      <c r="R16" s="40" t="s">
        <v>6</v>
      </c>
      <c r="S16" s="40" t="s">
        <v>6</v>
      </c>
      <c r="T16" s="40" t="s">
        <v>6</v>
      </c>
      <c r="U16" s="29" t="s">
        <v>14</v>
      </c>
      <c r="V16" s="40" t="s">
        <v>6</v>
      </c>
      <c r="W16" s="40" t="s">
        <v>6</v>
      </c>
      <c r="X16" s="29" t="s">
        <v>14</v>
      </c>
      <c r="Y16" s="40" t="s">
        <v>6</v>
      </c>
      <c r="Z16" s="40" t="s">
        <v>6</v>
      </c>
      <c r="AA16" s="40" t="s">
        <v>6</v>
      </c>
      <c r="AB16" s="29" t="s">
        <v>14</v>
      </c>
      <c r="AC16" s="40" t="s">
        <v>6</v>
      </c>
      <c r="AD16" s="40" t="s">
        <v>6</v>
      </c>
      <c r="AE16" s="29" t="s">
        <v>14</v>
      </c>
      <c r="AF16" s="40" t="s">
        <v>6</v>
      </c>
      <c r="AG16" s="40" t="s">
        <v>6</v>
      </c>
      <c r="AI16" s="36">
        <v>160</v>
      </c>
      <c r="AJ16" s="37">
        <f t="shared" si="0"/>
        <v>176</v>
      </c>
      <c r="AK16" s="38">
        <f t="shared" si="1"/>
        <v>16</v>
      </c>
      <c r="AL16" s="36">
        <f t="shared" si="2"/>
        <v>0</v>
      </c>
      <c r="AM16" s="36">
        <f t="shared" si="3"/>
        <v>0</v>
      </c>
    </row>
    <row r="17" spans="2:39" ht="21.75" customHeight="1" x14ac:dyDescent="0.25">
      <c r="B17" s="4" t="s">
        <v>70</v>
      </c>
      <c r="C17" s="4"/>
      <c r="D17" s="43">
        <f t="shared" ref="D17:AG17" si="4">COUNTA(D7:D16)-COUNTIF(D7:D16,"-")-COUNTIF(D7:D16,"U")-COUNTIF(D7:D16,"K")</f>
        <v>9</v>
      </c>
      <c r="E17" s="43">
        <f t="shared" si="4"/>
        <v>9</v>
      </c>
      <c r="F17" s="43">
        <f t="shared" si="4"/>
        <v>9</v>
      </c>
      <c r="G17" s="43">
        <f t="shared" si="4"/>
        <v>6</v>
      </c>
      <c r="H17" s="43">
        <f t="shared" si="4"/>
        <v>7</v>
      </c>
      <c r="I17" s="43">
        <f t="shared" si="4"/>
        <v>9</v>
      </c>
      <c r="J17" s="43">
        <f t="shared" si="4"/>
        <v>6</v>
      </c>
      <c r="K17" s="43">
        <f t="shared" si="4"/>
        <v>10</v>
      </c>
      <c r="L17" s="43">
        <f t="shared" si="4"/>
        <v>9</v>
      </c>
      <c r="M17" s="43">
        <f t="shared" si="4"/>
        <v>9</v>
      </c>
      <c r="N17" s="43">
        <f t="shared" si="4"/>
        <v>6</v>
      </c>
      <c r="O17" s="43">
        <f t="shared" si="4"/>
        <v>7</v>
      </c>
      <c r="P17" s="43">
        <f t="shared" si="4"/>
        <v>9</v>
      </c>
      <c r="Q17" s="43">
        <f t="shared" si="4"/>
        <v>6</v>
      </c>
      <c r="R17" s="43">
        <f t="shared" si="4"/>
        <v>10</v>
      </c>
      <c r="S17" s="43">
        <f t="shared" si="4"/>
        <v>9</v>
      </c>
      <c r="T17" s="43">
        <f t="shared" si="4"/>
        <v>9</v>
      </c>
      <c r="U17" s="43">
        <f t="shared" si="4"/>
        <v>6</v>
      </c>
      <c r="V17" s="43">
        <f t="shared" si="4"/>
        <v>5</v>
      </c>
      <c r="W17" s="43">
        <f t="shared" si="4"/>
        <v>8</v>
      </c>
      <c r="X17" s="43">
        <f t="shared" si="4"/>
        <v>5</v>
      </c>
      <c r="Y17" s="43">
        <f t="shared" si="4"/>
        <v>9</v>
      </c>
      <c r="Z17" s="43">
        <f t="shared" si="4"/>
        <v>8</v>
      </c>
      <c r="AA17" s="43">
        <f t="shared" si="4"/>
        <v>8</v>
      </c>
      <c r="AB17" s="43">
        <f t="shared" si="4"/>
        <v>7</v>
      </c>
      <c r="AC17" s="43">
        <f t="shared" si="4"/>
        <v>4</v>
      </c>
      <c r="AD17" s="43">
        <f t="shared" si="4"/>
        <v>7</v>
      </c>
      <c r="AE17" s="43">
        <f t="shared" si="4"/>
        <v>4</v>
      </c>
      <c r="AF17" s="43">
        <f t="shared" si="4"/>
        <v>10</v>
      </c>
      <c r="AG17" s="43">
        <f t="shared" si="4"/>
        <v>10</v>
      </c>
      <c r="AI17" s="43">
        <f>SUM(AI7:AI16)</f>
        <v>1640</v>
      </c>
      <c r="AJ17" s="43">
        <f>SUM(AJ7:AJ16)</f>
        <v>1832</v>
      </c>
      <c r="AK17" s="43">
        <f>SUM(AK7:AK16)</f>
        <v>192</v>
      </c>
      <c r="AL17" s="43">
        <f>SUM(AL7:AL16)</f>
        <v>9</v>
      </c>
      <c r="AM17" s="43">
        <f>SUM(AM7:AM16)</f>
        <v>3</v>
      </c>
    </row>
    <row r="18" spans="2:39" ht="21.75" customHeight="1" x14ac:dyDescent="0.25"/>
    <row r="19" spans="2:39" ht="21.75" customHeight="1" x14ac:dyDescent="0.25"/>
    <row r="20" spans="2:39" ht="21.75" customHeight="1" x14ac:dyDescent="0.25"/>
    <row r="21" spans="2:39" ht="21.75" customHeight="1" x14ac:dyDescent="0.25"/>
    <row r="22" spans="2:39" ht="21.75" customHeight="1" x14ac:dyDescent="0.25"/>
    <row r="23" spans="2:39" ht="21.75" customHeight="1" x14ac:dyDescent="0.25"/>
    <row r="24" spans="2:39" ht="21.75" customHeight="1" x14ac:dyDescent="0.25"/>
  </sheetData>
  <mergeCells count="11">
    <mergeCell ref="B17:C17"/>
    <mergeCell ref="B2:AI2"/>
    <mergeCell ref="B3:AI3"/>
    <mergeCell ref="B5:C5"/>
    <mergeCell ref="E5:F5"/>
    <mergeCell ref="H5:I5"/>
    <mergeCell ref="K5:L5"/>
    <mergeCell ref="N5:O5"/>
    <mergeCell ref="Q5:R5"/>
    <mergeCell ref="T5:U5"/>
    <mergeCell ref="W5:X5"/>
  </mergeCells>
  <conditionalFormatting sqref="AK7:AK16">
    <cfRule type="cellIs" dxfId="4" priority="2" operator="greaterThan">
      <formula>0</formula>
    </cfRule>
    <cfRule type="cellIs" dxfId="3" priority="3" operator="lessThan">
      <formula>0</formula>
    </cfRule>
    <cfRule type="cellIs" dxfId="2" priority="4" operator="equal">
      <formula>0</formula>
    </cfRule>
  </conditionalFormatting>
  <pageMargins left="0.3" right="0.3" top="1" bottom="1" header="0.511811023622047" footer="0.511811023622047"/>
  <pageSetup paperSize="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B1:L14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.5703125" customWidth="1"/>
    <col min="2" max="2" width="24" customWidth="1"/>
    <col min="3" max="3" width="20" customWidth="1"/>
    <col min="4" max="12" width="11" customWidth="1"/>
  </cols>
  <sheetData>
    <row r="1" spans="2:12" ht="7.5" customHeight="1" x14ac:dyDescent="0.25"/>
    <row r="2" spans="2:12" ht="30" customHeight="1" x14ac:dyDescent="0.25">
      <c r="B2" s="3" t="s">
        <v>71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36" customHeight="1" x14ac:dyDescent="0.25">
      <c r="B3" s="44" t="s">
        <v>16</v>
      </c>
      <c r="C3" s="44" t="s">
        <v>17</v>
      </c>
      <c r="D3" s="44" t="s">
        <v>72</v>
      </c>
      <c r="E3" s="44" t="s">
        <v>73</v>
      </c>
      <c r="F3" s="44" t="s">
        <v>74</v>
      </c>
      <c r="G3" s="44" t="s">
        <v>75</v>
      </c>
      <c r="H3" s="44" t="s">
        <v>76</v>
      </c>
      <c r="I3" s="44" t="s">
        <v>77</v>
      </c>
      <c r="J3" s="44" t="s">
        <v>51</v>
      </c>
      <c r="K3" s="44" t="s">
        <v>52</v>
      </c>
      <c r="L3" s="44" t="s">
        <v>78</v>
      </c>
    </row>
    <row r="4" spans="2:12" ht="19.5" customHeight="1" x14ac:dyDescent="0.25">
      <c r="B4" s="26" t="s">
        <v>53</v>
      </c>
      <c r="C4" s="27" t="s">
        <v>54</v>
      </c>
      <c r="D4" s="31">
        <f>Dienstplan_Jun_2026!AI7</f>
        <v>176</v>
      </c>
      <c r="E4" s="31">
        <f>Dienstplan_Jun_2026!AJ7</f>
        <v>200</v>
      </c>
      <c r="F4" s="31">
        <f>Dienstplan_Jun_2026!AK7</f>
        <v>24</v>
      </c>
      <c r="G4" s="31">
        <f>SUMPRODUCT((Dienstplan_Jun_2026!D7:AH7="F")*1)</f>
        <v>17</v>
      </c>
      <c r="H4" s="31">
        <f>SUMPRODUCT((Dienstplan_Jun_2026!D7:AH7="S")*1)</f>
        <v>8</v>
      </c>
      <c r="I4" s="31">
        <f>SUMPRODUCT((Dienstplan_Jun_2026!D7:AH7="N")*1)</f>
        <v>0</v>
      </c>
      <c r="J4" s="31">
        <f>Dienstplan_Jun_2026!AL7</f>
        <v>0</v>
      </c>
      <c r="K4" s="31">
        <f>Dienstplan_Jun_2026!AM7</f>
        <v>0</v>
      </c>
      <c r="L4" s="31">
        <f>SUMPRODUCT((Dienstplan_Jun_2026!D7:AH7="-")*1)</f>
        <v>5</v>
      </c>
    </row>
    <row r="5" spans="2:12" ht="19.5" customHeight="1" x14ac:dyDescent="0.25">
      <c r="B5" s="34" t="s">
        <v>55</v>
      </c>
      <c r="C5" s="35" t="s">
        <v>56</v>
      </c>
      <c r="D5" s="36">
        <f>Dienstplan_Jun_2026!AI8</f>
        <v>176</v>
      </c>
      <c r="E5" s="36">
        <f>Dienstplan_Jun_2026!AJ8</f>
        <v>200</v>
      </c>
      <c r="F5" s="36">
        <f>Dienstplan_Jun_2026!AK8</f>
        <v>24</v>
      </c>
      <c r="G5" s="36">
        <f>SUMPRODUCT((Dienstplan_Jun_2026!D8:AH8="F")*1)</f>
        <v>8</v>
      </c>
      <c r="H5" s="36">
        <f>SUMPRODUCT((Dienstplan_Jun_2026!D8:AH8="S")*1)</f>
        <v>17</v>
      </c>
      <c r="I5" s="36">
        <f>SUMPRODUCT((Dienstplan_Jun_2026!D8:AH8="N")*1)</f>
        <v>0</v>
      </c>
      <c r="J5" s="36">
        <f>Dienstplan_Jun_2026!AL8</f>
        <v>0</v>
      </c>
      <c r="K5" s="36">
        <f>Dienstplan_Jun_2026!AM8</f>
        <v>0</v>
      </c>
      <c r="L5" s="36">
        <f>SUMPRODUCT((Dienstplan_Jun_2026!D8:AH8="-")*1)</f>
        <v>5</v>
      </c>
    </row>
    <row r="6" spans="2:12" ht="19.5" customHeight="1" x14ac:dyDescent="0.25">
      <c r="B6" s="26" t="s">
        <v>57</v>
      </c>
      <c r="C6" s="27" t="s">
        <v>58</v>
      </c>
      <c r="D6" s="31">
        <f>Dienstplan_Jun_2026!AI9</f>
        <v>184</v>
      </c>
      <c r="E6" s="31">
        <f>Dienstplan_Jun_2026!AJ9</f>
        <v>208</v>
      </c>
      <c r="F6" s="31">
        <f>Dienstplan_Jun_2026!AK9</f>
        <v>24</v>
      </c>
      <c r="G6" s="31">
        <f>SUMPRODUCT((Dienstplan_Jun_2026!D9:AH9="F")*1)</f>
        <v>21</v>
      </c>
      <c r="H6" s="31">
        <f>SUMPRODUCT((Dienstplan_Jun_2026!D9:AH9="S")*1)</f>
        <v>5</v>
      </c>
      <c r="I6" s="31">
        <f>SUMPRODUCT((Dienstplan_Jun_2026!D9:AH9="N")*1)</f>
        <v>0</v>
      </c>
      <c r="J6" s="31">
        <f>Dienstplan_Jun_2026!AL9</f>
        <v>0</v>
      </c>
      <c r="K6" s="31">
        <f>Dienstplan_Jun_2026!AM9</f>
        <v>0</v>
      </c>
      <c r="L6" s="31">
        <f>SUMPRODUCT((Dienstplan_Jun_2026!D9:AH9="-")*1)</f>
        <v>4</v>
      </c>
    </row>
    <row r="7" spans="2:12" ht="19.5" customHeight="1" x14ac:dyDescent="0.25">
      <c r="B7" s="34" t="s">
        <v>59</v>
      </c>
      <c r="C7" s="35" t="s">
        <v>54</v>
      </c>
      <c r="D7" s="36">
        <f>Dienstplan_Jun_2026!AI10</f>
        <v>128</v>
      </c>
      <c r="E7" s="36">
        <f>Dienstplan_Jun_2026!AJ10</f>
        <v>144</v>
      </c>
      <c r="F7" s="36">
        <f>Dienstplan_Jun_2026!AK10</f>
        <v>16</v>
      </c>
      <c r="G7" s="36">
        <f>SUMPRODUCT((Dienstplan_Jun_2026!D10:AH10="F")*1)</f>
        <v>3</v>
      </c>
      <c r="H7" s="36">
        <f>SUMPRODUCT((Dienstplan_Jun_2026!D10:AH10="S")*1)</f>
        <v>15</v>
      </c>
      <c r="I7" s="36">
        <f>SUMPRODUCT((Dienstplan_Jun_2026!D10:AH10="N")*1)</f>
        <v>0</v>
      </c>
      <c r="J7" s="36">
        <f>Dienstplan_Jun_2026!AL10</f>
        <v>9</v>
      </c>
      <c r="K7" s="36">
        <f>Dienstplan_Jun_2026!AM10</f>
        <v>0</v>
      </c>
      <c r="L7" s="36">
        <f>SUMPRODUCT((Dienstplan_Jun_2026!D10:AH10="-")*1)</f>
        <v>3</v>
      </c>
    </row>
    <row r="8" spans="2:12" ht="19.5" customHeight="1" x14ac:dyDescent="0.25">
      <c r="B8" s="26" t="s">
        <v>60</v>
      </c>
      <c r="C8" s="27" t="s">
        <v>61</v>
      </c>
      <c r="D8" s="31">
        <f>Dienstplan_Jun_2026!AI11</f>
        <v>160</v>
      </c>
      <c r="E8" s="31">
        <f>Dienstplan_Jun_2026!AJ11</f>
        <v>168</v>
      </c>
      <c r="F8" s="31">
        <f>Dienstplan_Jun_2026!AK11</f>
        <v>8</v>
      </c>
      <c r="G8" s="31">
        <f>SUMPRODUCT((Dienstplan_Jun_2026!D11:AH11="F")*1)</f>
        <v>21</v>
      </c>
      <c r="H8" s="31">
        <f>SUMPRODUCT((Dienstplan_Jun_2026!D11:AH11="S")*1)</f>
        <v>0</v>
      </c>
      <c r="I8" s="31">
        <f>SUMPRODUCT((Dienstplan_Jun_2026!D11:AH11="N")*1)</f>
        <v>0</v>
      </c>
      <c r="J8" s="31">
        <f>Dienstplan_Jun_2026!AL11</f>
        <v>0</v>
      </c>
      <c r="K8" s="31">
        <f>Dienstplan_Jun_2026!AM11</f>
        <v>0</v>
      </c>
      <c r="L8" s="31">
        <f>SUMPRODUCT((Dienstplan_Jun_2026!D11:AH11="-")*1)</f>
        <v>9</v>
      </c>
    </row>
    <row r="9" spans="2:12" ht="19.5" customHeight="1" x14ac:dyDescent="0.25">
      <c r="B9" s="34" t="s">
        <v>62</v>
      </c>
      <c r="C9" s="35" t="s">
        <v>63</v>
      </c>
      <c r="D9" s="36">
        <f>Dienstplan_Jun_2026!AI12</f>
        <v>168</v>
      </c>
      <c r="E9" s="36">
        <f>Dienstplan_Jun_2026!AJ12</f>
        <v>176</v>
      </c>
      <c r="F9" s="36">
        <f>Dienstplan_Jun_2026!AK12</f>
        <v>8</v>
      </c>
      <c r="G9" s="36">
        <f>SUMPRODUCT((Dienstplan_Jun_2026!D12:AH12="F")*1)</f>
        <v>0</v>
      </c>
      <c r="H9" s="36">
        <f>SUMPRODUCT((Dienstplan_Jun_2026!D12:AH12="S")*1)</f>
        <v>0</v>
      </c>
      <c r="I9" s="36">
        <f>SUMPRODUCT((Dienstplan_Jun_2026!D12:AH12="N")*1)</f>
        <v>22</v>
      </c>
      <c r="J9" s="36">
        <f>Dienstplan_Jun_2026!AL12</f>
        <v>0</v>
      </c>
      <c r="K9" s="36">
        <f>Dienstplan_Jun_2026!AM12</f>
        <v>0</v>
      </c>
      <c r="L9" s="36">
        <f>SUMPRODUCT((Dienstplan_Jun_2026!D12:AH12="-")*1)</f>
        <v>8</v>
      </c>
    </row>
    <row r="10" spans="2:12" ht="19.5" customHeight="1" x14ac:dyDescent="0.25">
      <c r="B10" s="26" t="s">
        <v>64</v>
      </c>
      <c r="C10" s="27" t="s">
        <v>54</v>
      </c>
      <c r="D10" s="31">
        <f>Dienstplan_Jun_2026!AI13</f>
        <v>152</v>
      </c>
      <c r="E10" s="31">
        <f>Dienstplan_Jun_2026!AJ13</f>
        <v>176</v>
      </c>
      <c r="F10" s="31">
        <f>Dienstplan_Jun_2026!AK13</f>
        <v>24</v>
      </c>
      <c r="G10" s="31">
        <f>SUMPRODUCT((Dienstplan_Jun_2026!D13:AH13="F")*1)</f>
        <v>19</v>
      </c>
      <c r="H10" s="31">
        <f>SUMPRODUCT((Dienstplan_Jun_2026!D13:AH13="S")*1)</f>
        <v>0</v>
      </c>
      <c r="I10" s="31">
        <f>SUMPRODUCT((Dienstplan_Jun_2026!D13:AH13="N")*1)</f>
        <v>0</v>
      </c>
      <c r="J10" s="31">
        <f>Dienstplan_Jun_2026!AL13</f>
        <v>0</v>
      </c>
      <c r="K10" s="31">
        <f>Dienstplan_Jun_2026!AM13</f>
        <v>3</v>
      </c>
      <c r="L10" s="31">
        <f>SUMPRODUCT((Dienstplan_Jun_2026!D13:AH13="-")*1)</f>
        <v>4</v>
      </c>
    </row>
    <row r="11" spans="2:12" ht="19.5" customHeight="1" x14ac:dyDescent="0.25">
      <c r="B11" s="34" t="s">
        <v>65</v>
      </c>
      <c r="C11" s="35" t="s">
        <v>66</v>
      </c>
      <c r="D11" s="36">
        <f>Dienstplan_Jun_2026!AI14</f>
        <v>176</v>
      </c>
      <c r="E11" s="36">
        <f>Dienstplan_Jun_2026!AJ14</f>
        <v>208</v>
      </c>
      <c r="F11" s="36">
        <f>Dienstplan_Jun_2026!AK14</f>
        <v>32</v>
      </c>
      <c r="G11" s="36">
        <f>SUMPRODUCT((Dienstplan_Jun_2026!D14:AH14="F")*1)</f>
        <v>0</v>
      </c>
      <c r="H11" s="36">
        <f>SUMPRODUCT((Dienstplan_Jun_2026!D14:AH14="S")*1)</f>
        <v>26</v>
      </c>
      <c r="I11" s="36">
        <f>SUMPRODUCT((Dienstplan_Jun_2026!D14:AH14="N")*1)</f>
        <v>0</v>
      </c>
      <c r="J11" s="36">
        <f>Dienstplan_Jun_2026!AL14</f>
        <v>0</v>
      </c>
      <c r="K11" s="36">
        <f>Dienstplan_Jun_2026!AM14</f>
        <v>0</v>
      </c>
      <c r="L11" s="36">
        <f>SUMPRODUCT((Dienstplan_Jun_2026!D14:AH14="-")*1)</f>
        <v>4</v>
      </c>
    </row>
    <row r="12" spans="2:12" ht="19.5" customHeight="1" x14ac:dyDescent="0.25">
      <c r="B12" s="26" t="s">
        <v>67</v>
      </c>
      <c r="C12" s="27" t="s">
        <v>54</v>
      </c>
      <c r="D12" s="31">
        <f>Dienstplan_Jun_2026!AI15</f>
        <v>160</v>
      </c>
      <c r="E12" s="31">
        <f>Dienstplan_Jun_2026!AJ15</f>
        <v>176</v>
      </c>
      <c r="F12" s="31">
        <f>Dienstplan_Jun_2026!AK15</f>
        <v>16</v>
      </c>
      <c r="G12" s="31">
        <f>SUMPRODUCT((Dienstplan_Jun_2026!D15:AH15="F")*1)</f>
        <v>22</v>
      </c>
      <c r="H12" s="31">
        <f>SUMPRODUCT((Dienstplan_Jun_2026!D15:AH15="S")*1)</f>
        <v>0</v>
      </c>
      <c r="I12" s="31">
        <f>SUMPRODUCT((Dienstplan_Jun_2026!D15:AH15="N")*1)</f>
        <v>0</v>
      </c>
      <c r="J12" s="31">
        <f>Dienstplan_Jun_2026!AL15</f>
        <v>0</v>
      </c>
      <c r="K12" s="31">
        <f>Dienstplan_Jun_2026!AM15</f>
        <v>0</v>
      </c>
      <c r="L12" s="31">
        <f>SUMPRODUCT((Dienstplan_Jun_2026!D15:AH15="-")*1)</f>
        <v>8</v>
      </c>
    </row>
    <row r="13" spans="2:12" ht="19.5" customHeight="1" x14ac:dyDescent="0.25">
      <c r="B13" s="34" t="s">
        <v>68</v>
      </c>
      <c r="C13" s="35" t="s">
        <v>69</v>
      </c>
      <c r="D13" s="36">
        <f>Dienstplan_Jun_2026!AI16</f>
        <v>160</v>
      </c>
      <c r="E13" s="36">
        <f>Dienstplan_Jun_2026!AJ16</f>
        <v>176</v>
      </c>
      <c r="F13" s="36">
        <f>Dienstplan_Jun_2026!AK16</f>
        <v>16</v>
      </c>
      <c r="G13" s="36">
        <f>SUMPRODUCT((Dienstplan_Jun_2026!D16:AH16="F")*1)</f>
        <v>0</v>
      </c>
      <c r="H13" s="36">
        <f>SUMPRODUCT((Dienstplan_Jun_2026!D16:AH16="S")*1)</f>
        <v>0</v>
      </c>
      <c r="I13" s="36">
        <f>SUMPRODUCT((Dienstplan_Jun_2026!D16:AH16="N")*1)</f>
        <v>22</v>
      </c>
      <c r="J13" s="36">
        <f>Dienstplan_Jun_2026!AL16</f>
        <v>0</v>
      </c>
      <c r="K13" s="36">
        <f>Dienstplan_Jun_2026!AM16</f>
        <v>0</v>
      </c>
      <c r="L13" s="36">
        <f>SUMPRODUCT((Dienstplan_Jun_2026!D16:AH16="-")*1)</f>
        <v>8</v>
      </c>
    </row>
    <row r="14" spans="2:12" ht="21.75" customHeight="1" x14ac:dyDescent="0.25">
      <c r="B14" s="2" t="s">
        <v>79</v>
      </c>
      <c r="C14" s="2"/>
      <c r="D14" s="43">
        <f t="shared" ref="D14:L14" si="0">SUM(D4:D13)</f>
        <v>1640</v>
      </c>
      <c r="E14" s="43">
        <f t="shared" si="0"/>
        <v>1832</v>
      </c>
      <c r="F14" s="43">
        <f t="shared" si="0"/>
        <v>192</v>
      </c>
      <c r="G14" s="43">
        <f t="shared" si="0"/>
        <v>111</v>
      </c>
      <c r="H14" s="43">
        <f t="shared" si="0"/>
        <v>71</v>
      </c>
      <c r="I14" s="43">
        <f t="shared" si="0"/>
        <v>44</v>
      </c>
      <c r="J14" s="43">
        <f t="shared" si="0"/>
        <v>9</v>
      </c>
      <c r="K14" s="43">
        <f t="shared" si="0"/>
        <v>3</v>
      </c>
      <c r="L14" s="43">
        <f t="shared" si="0"/>
        <v>58</v>
      </c>
    </row>
  </sheetData>
  <mergeCells count="2">
    <mergeCell ref="B2:L2"/>
    <mergeCell ref="B14:C14"/>
  </mergeCells>
  <conditionalFormatting sqref="F4:F13">
    <cfRule type="cellIs" dxfId="1" priority="2" operator="greaterThan">
      <formula>0</formula>
    </cfRule>
    <cfRule type="cellIs" dxfId="0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F8C8D"/>
  </sheetPr>
  <dimension ref="B1:D13"/>
  <sheetViews>
    <sheetView showGridLines="0" zoomScaleNormal="100" workbookViewId="0">
      <selection activeCell="C30" sqref="C30"/>
    </sheetView>
  </sheetViews>
  <sheetFormatPr baseColWidth="10" defaultColWidth="8.7109375" defaultRowHeight="15" x14ac:dyDescent="0.25"/>
  <cols>
    <col min="1" max="1" width="1.5703125" customWidth="1"/>
    <col min="2" max="2" width="14" customWidth="1"/>
    <col min="3" max="3" width="34" customWidth="1"/>
    <col min="4" max="4" width="14" customWidth="1"/>
  </cols>
  <sheetData>
    <row r="1" spans="2:4" ht="7.5" customHeight="1" x14ac:dyDescent="0.25"/>
    <row r="2" spans="2:4" ht="30" customHeight="1" x14ac:dyDescent="0.25">
      <c r="B2" s="3" t="s">
        <v>80</v>
      </c>
      <c r="C2" s="3"/>
      <c r="D2" s="3"/>
    </row>
    <row r="3" spans="2:4" x14ac:dyDescent="0.25">
      <c r="B3" s="45" t="s">
        <v>81</v>
      </c>
      <c r="C3" s="45" t="s">
        <v>82</v>
      </c>
      <c r="D3" s="45" t="s">
        <v>83</v>
      </c>
    </row>
    <row r="4" spans="2:4" ht="21.75" customHeight="1" x14ac:dyDescent="0.25">
      <c r="B4" s="46" t="s">
        <v>2</v>
      </c>
      <c r="C4" s="47" t="s">
        <v>84</v>
      </c>
      <c r="D4" s="31">
        <v>8</v>
      </c>
    </row>
    <row r="5" spans="2:4" ht="21.75" customHeight="1" x14ac:dyDescent="0.25">
      <c r="B5" s="48" t="s">
        <v>4</v>
      </c>
      <c r="C5" s="49" t="s">
        <v>85</v>
      </c>
      <c r="D5" s="36">
        <v>8</v>
      </c>
    </row>
    <row r="6" spans="2:4" ht="21.75" customHeight="1" x14ac:dyDescent="0.25">
      <c r="B6" s="50" t="s">
        <v>6</v>
      </c>
      <c r="C6" s="47" t="s">
        <v>86</v>
      </c>
      <c r="D6" s="31">
        <v>8</v>
      </c>
    </row>
    <row r="7" spans="2:4" ht="21.75" customHeight="1" x14ac:dyDescent="0.25">
      <c r="B7" s="51" t="s">
        <v>8</v>
      </c>
      <c r="C7" s="49" t="s">
        <v>87</v>
      </c>
      <c r="D7" s="36">
        <v>6</v>
      </c>
    </row>
    <row r="8" spans="2:4" ht="21.75" customHeight="1" x14ac:dyDescent="0.25">
      <c r="B8" s="52" t="s">
        <v>10</v>
      </c>
      <c r="C8" s="47" t="s">
        <v>88</v>
      </c>
      <c r="D8" s="31">
        <v>0</v>
      </c>
    </row>
    <row r="9" spans="2:4" ht="21.75" customHeight="1" x14ac:dyDescent="0.25">
      <c r="B9" s="53" t="s">
        <v>12</v>
      </c>
      <c r="C9" s="49" t="s">
        <v>89</v>
      </c>
      <c r="D9" s="36">
        <v>0</v>
      </c>
    </row>
    <row r="10" spans="2:4" ht="21.75" customHeight="1" x14ac:dyDescent="0.25">
      <c r="B10" s="54" t="s">
        <v>14</v>
      </c>
      <c r="C10" s="47" t="s">
        <v>15</v>
      </c>
      <c r="D10" s="31">
        <v>0</v>
      </c>
    </row>
    <row r="13" spans="2:4" ht="43.5" customHeight="1" x14ac:dyDescent="0.25">
      <c r="B13" s="1" t="s">
        <v>90</v>
      </c>
      <c r="C13" s="1"/>
      <c r="D13" s="1"/>
    </row>
  </sheetData>
  <mergeCells count="2">
    <mergeCell ref="B2:D2"/>
    <mergeCell ref="B13:D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Dienstplan_Jun_2026</vt:lpstr>
      <vt:lpstr>Mitarbeiterübersicht</vt:lpstr>
      <vt:lpstr>Konfiguration</vt:lpstr>
      <vt:lpstr>Dienstplan_Jun_2026!Drucktitel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2026-05-23T10:42:32Z</dcterms:created>
  <dcterms:modified xsi:type="dcterms:W3CDTF">2026-05-23T10:45:00Z</dcterms:modified>
  <dc:language>en-US</dc:language>
</cp:coreProperties>
</file>