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BDA03BE4-9E0D-416E-A93B-F5414516C7C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ienstplan Juni 2025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I26" i="1" l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AQ21" i="1"/>
  <c r="AP21" i="1"/>
  <c r="AO21" i="1"/>
  <c r="AN21" i="1"/>
  <c r="AM21" i="1"/>
  <c r="AL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AQ20" i="1"/>
  <c r="AP20" i="1"/>
  <c r="AO20" i="1"/>
  <c r="AN20" i="1"/>
  <c r="AM20" i="1"/>
  <c r="AL20" i="1"/>
  <c r="AJ20" i="1"/>
  <c r="AK20" i="1" s="1"/>
  <c r="AQ19" i="1"/>
  <c r="AP19" i="1"/>
  <c r="AO19" i="1"/>
  <c r="AN19" i="1"/>
  <c r="AM19" i="1"/>
  <c r="AL19" i="1"/>
  <c r="AJ19" i="1"/>
  <c r="AK19" i="1" s="1"/>
  <c r="AQ18" i="1"/>
  <c r="AP18" i="1"/>
  <c r="AO18" i="1"/>
  <c r="AN18" i="1"/>
  <c r="AM18" i="1"/>
  <c r="AL18" i="1"/>
  <c r="AJ18" i="1"/>
  <c r="AK18" i="1" s="1"/>
  <c r="AQ17" i="1"/>
  <c r="AP17" i="1"/>
  <c r="AO17" i="1"/>
  <c r="AN17" i="1"/>
  <c r="AM17" i="1"/>
  <c r="AL17" i="1"/>
  <c r="AJ17" i="1"/>
  <c r="AK17" i="1" s="1"/>
  <c r="AQ16" i="1"/>
  <c r="AP16" i="1"/>
  <c r="AO16" i="1"/>
  <c r="AN16" i="1"/>
  <c r="AM16" i="1"/>
  <c r="AL16" i="1"/>
  <c r="AJ16" i="1"/>
  <c r="AK16" i="1" s="1"/>
  <c r="AQ15" i="1"/>
  <c r="AP15" i="1"/>
  <c r="AO15" i="1"/>
  <c r="AN15" i="1"/>
  <c r="AM15" i="1"/>
  <c r="AL15" i="1"/>
  <c r="AJ15" i="1"/>
  <c r="AK15" i="1" s="1"/>
  <c r="AQ14" i="1"/>
  <c r="AP14" i="1"/>
  <c r="AO14" i="1"/>
  <c r="AN14" i="1"/>
  <c r="AM14" i="1"/>
  <c r="AL14" i="1"/>
  <c r="AJ14" i="1"/>
  <c r="AK14" i="1" s="1"/>
  <c r="AQ13" i="1"/>
  <c r="AP13" i="1"/>
  <c r="AO13" i="1"/>
  <c r="AN13" i="1"/>
  <c r="AM13" i="1"/>
  <c r="AL13" i="1"/>
  <c r="AJ13" i="1"/>
  <c r="AK13" i="1" s="1"/>
  <c r="AQ12" i="1"/>
  <c r="AP12" i="1"/>
  <c r="AO12" i="1"/>
  <c r="AN12" i="1"/>
  <c r="AM12" i="1"/>
  <c r="AL12" i="1"/>
  <c r="AJ12" i="1"/>
  <c r="AK12" i="1" s="1"/>
  <c r="AQ11" i="1"/>
  <c r="AP11" i="1"/>
  <c r="AO11" i="1"/>
  <c r="AN11" i="1"/>
  <c r="AM11" i="1"/>
  <c r="AL11" i="1"/>
  <c r="AJ11" i="1"/>
  <c r="AK11" i="1" s="1"/>
  <c r="AK21" i="1" l="1"/>
</calcChain>
</file>

<file path=xl/sharedStrings.xml><?xml version="1.0" encoding="utf-8"?>
<sst xmlns="http://schemas.openxmlformats.org/spreadsheetml/2006/main" count="400" uniqueCount="65">
  <si>
    <t>Abteilung:</t>
  </si>
  <si>
    <t>Pflege &amp; Betreuung</t>
  </si>
  <si>
    <t>Planungsstand: 01.06.2025  |  Letzte Änderung: 28.05.2025</t>
  </si>
  <si>
    <t>Verantwortlich:</t>
  </si>
  <si>
    <t>Julia Zimmermann (Stationsleitung)</t>
  </si>
  <si>
    <t>LEGENDE</t>
  </si>
  <si>
    <t>FR</t>
  </si>
  <si>
    <t>Frühdienst 06–14 Uhr</t>
  </si>
  <si>
    <t>SP</t>
  </si>
  <si>
    <t>Spätdienst 14–22 Uhr</t>
  </si>
  <si>
    <t>ND</t>
  </si>
  <si>
    <t>Nachtdienst 22–06 Uhr</t>
  </si>
  <si>
    <t>SD</t>
  </si>
  <si>
    <t>Spätdienst+ 13–21 Uhr</t>
  </si>
  <si>
    <t>BD</t>
  </si>
  <si>
    <t>Bereitschaft</t>
  </si>
  <si>
    <t>U</t>
  </si>
  <si>
    <t>Urlaub</t>
  </si>
  <si>
    <t>K</t>
  </si>
  <si>
    <t>Krank</t>
  </si>
  <si>
    <t>F</t>
  </si>
  <si>
    <t>Frei</t>
  </si>
  <si>
    <t>Nr</t>
  </si>
  <si>
    <t>Mitarbeiter/in</t>
  </si>
  <si>
    <t>Abteilung</t>
  </si>
  <si>
    <t>Soll
(h/Mo)</t>
  </si>
  <si>
    <t>Ist
(h/Mo)</t>
  </si>
  <si>
    <t>+/−
(h)</t>
  </si>
  <si>
    <t>So</t>
  </si>
  <si>
    <t>Mo</t>
  </si>
  <si>
    <t>Di</t>
  </si>
  <si>
    <t>Mi</t>
  </si>
  <si>
    <t>Do</t>
  </si>
  <si>
    <t>Fr</t>
  </si>
  <si>
    <t>Sa</t>
  </si>
  <si>
    <t>M001</t>
  </si>
  <si>
    <t>Bergmann, Anna</t>
  </si>
  <si>
    <t>Pflege</t>
  </si>
  <si>
    <t>M002</t>
  </si>
  <si>
    <t>Keller, Thomas</t>
  </si>
  <si>
    <t>M003</t>
  </si>
  <si>
    <t>Hofmann, Sarah</t>
  </si>
  <si>
    <t>M004</t>
  </si>
  <si>
    <t>Schneider, Marco</t>
  </si>
  <si>
    <t>M005</t>
  </si>
  <si>
    <t>Zimmermann, Julia</t>
  </si>
  <si>
    <t>Leitung</t>
  </si>
  <si>
    <t>M006</t>
  </si>
  <si>
    <t>Fischer, Peter</t>
  </si>
  <si>
    <t>M007</t>
  </si>
  <si>
    <t>Müller, Lena</t>
  </si>
  <si>
    <t>Hauswirtschaft</t>
  </si>
  <si>
    <t>M008</t>
  </si>
  <si>
    <t>Wagner, Klaus</t>
  </si>
  <si>
    <t>M009</t>
  </si>
  <si>
    <t>Braun, Sandra</t>
  </si>
  <si>
    <t>M010</t>
  </si>
  <si>
    <t>Bauer, Felix</t>
  </si>
  <si>
    <t>Betreuung</t>
  </si>
  <si>
    <t>TEAM-SUMME / MONAT</t>
  </si>
  <si>
    <t>▶  Frühdienst (FR)</t>
  </si>
  <si>
    <t>▶  Spätdienst (SP)</t>
  </si>
  <si>
    <t>▶  Nachtdienst (ND)</t>
  </si>
  <si>
    <t>◄  JUNI 2027  –  Tagesplanung  ►</t>
  </si>
  <si>
    <t xml:space="preserve">  DIENSTPLAN  ·  JUNI 2027  ·  MONATSPLANUNG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</si>
</sst>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+0.0;\-0.0;0.0"/>
  </numFmts>
  <fonts count="29" x14ac:knownFonts="1">
    <font>
      <sz val="11"/>
      <color theme="1"/>
      <name val="Calibri"/>
      <family val="2"/>
      <charset val="1"/>
    </font>
    <font>
      <b/>
      <sz val="16"/>
      <color rgb="FFFFFFFF"/>
      <name val="Calibri"/>
      <charset val="1"/>
    </font>
    <font>
      <b/>
      <sz val="9"/>
      <color rgb="FF2E6DA4"/>
      <name val="Calibri"/>
      <charset val="1"/>
    </font>
    <font>
      <sz val="9"/>
      <color rgb="FF1B3A5C"/>
      <name val="Calibri"/>
      <charset val="1"/>
    </font>
    <font>
      <i/>
      <sz val="8"/>
      <color rgb="FF888888"/>
      <name val="Calibri"/>
      <charset val="1"/>
    </font>
    <font>
      <b/>
      <sz val="9"/>
      <color rgb="FFFFFFFF"/>
      <name val="Calibri"/>
      <charset val="1"/>
    </font>
    <font>
      <b/>
      <sz val="10"/>
      <color rgb="FFFFFFFF"/>
      <name val="Calibri"/>
      <charset val="1"/>
    </font>
    <font>
      <b/>
      <sz val="8"/>
      <color rgb="FFFFFFFF"/>
      <name val="Calibri"/>
      <charset val="1"/>
    </font>
    <font>
      <b/>
      <sz val="8"/>
      <color rgb="FF1B3A5C"/>
      <name val="Calibri"/>
      <charset val="1"/>
    </font>
    <font>
      <sz val="8"/>
      <color rgb="FF888888"/>
      <name val="Calibri"/>
      <charset val="1"/>
    </font>
    <font>
      <b/>
      <sz val="9"/>
      <color rgb="FF1B3A5C"/>
      <name val="Calibri"/>
      <charset val="1"/>
    </font>
    <font>
      <b/>
      <sz val="8"/>
      <color rgb="FF276827"/>
      <name val="Calibri"/>
      <charset val="1"/>
    </font>
    <font>
      <b/>
      <sz val="8"/>
      <color rgb="FF1A4A8A"/>
      <name val="Calibri"/>
      <charset val="1"/>
    </font>
    <font>
      <sz val="8"/>
      <color rgb="FF999999"/>
      <name val="Calibri"/>
      <charset val="1"/>
    </font>
    <font>
      <b/>
      <sz val="8"/>
      <color rgb="FF5B1A8A"/>
      <name val="Calibri"/>
      <charset val="1"/>
    </font>
    <font>
      <b/>
      <sz val="8"/>
      <color rgb="FF8A4A1A"/>
      <name val="Calibri"/>
      <charset val="1"/>
    </font>
    <font>
      <b/>
      <sz val="8"/>
      <color rgb="FFAA0000"/>
      <name val="Calibri"/>
      <charset val="1"/>
    </font>
    <font>
      <b/>
      <sz val="8"/>
      <color rgb="FF7A6A00"/>
      <name val="Calibri"/>
      <charset val="1"/>
    </font>
    <font>
      <b/>
      <sz val="8"/>
      <color rgb="FF1A6A60"/>
      <name val="Calibri"/>
      <charset val="1"/>
    </font>
    <font>
      <b/>
      <sz val="8"/>
      <color rgb="FF276827"/>
      <name val="Calibri"/>
      <family val="2"/>
    </font>
    <font>
      <sz val="8"/>
      <color rgb="FF1B3A5C"/>
      <name val="Calibri"/>
      <family val="2"/>
    </font>
    <font>
      <b/>
      <sz val="8"/>
      <color rgb="FF1A4A8A"/>
      <name val="Calibri"/>
      <family val="2"/>
    </font>
    <font>
      <b/>
      <sz val="8"/>
      <color rgb="FF5B1A8A"/>
      <name val="Calibri"/>
      <family val="2"/>
    </font>
    <font>
      <b/>
      <sz val="8"/>
      <color rgb="FF8A4A1A"/>
      <name val="Calibri"/>
      <family val="2"/>
    </font>
    <font>
      <b/>
      <sz val="8"/>
      <color rgb="FF1A6A60"/>
      <name val="Calibri"/>
      <family val="2"/>
    </font>
    <font>
      <b/>
      <sz val="8"/>
      <color rgb="FF7A6A00"/>
      <name val="Calibri"/>
      <family val="2"/>
    </font>
    <font>
      <b/>
      <sz val="8"/>
      <color rgb="FFAA0000"/>
      <name val="Calibri"/>
      <family val="2"/>
    </font>
    <font>
      <b/>
      <sz val="8"/>
      <color rgb="FF888888"/>
      <name val="Calibri"/>
      <family val="2"/>
    </font>
    <font>
      <b/>
      <sz val="16"/>
      <color rgb="FFFFFFFF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1B3A5C"/>
        <bgColor rgb="FF1A4A8A"/>
      </patternFill>
    </fill>
    <fill>
      <patternFill patternType="solid">
        <fgColor rgb="FFEBF3FB"/>
        <bgColor rgb="FFF0F0F0"/>
      </patternFill>
    </fill>
    <fill>
      <patternFill patternType="solid">
        <fgColor rgb="FFD6F5D6"/>
        <bgColor rgb="FFCCF5F0"/>
      </patternFill>
    </fill>
    <fill>
      <patternFill patternType="solid">
        <fgColor rgb="FFD6E8FF"/>
        <bgColor rgb="FFCCF5F0"/>
      </patternFill>
    </fill>
    <fill>
      <patternFill patternType="solid">
        <fgColor rgb="FFE8D6FF"/>
        <bgColor rgb="FFDCDCDC"/>
      </patternFill>
    </fill>
    <fill>
      <patternFill patternType="solid">
        <fgColor rgb="FFFFE8CC"/>
        <bgColor rgb="FFFFFACD"/>
      </patternFill>
    </fill>
    <fill>
      <patternFill patternType="solid">
        <fgColor rgb="FFCCF5F0"/>
        <bgColor rgb="FFD6F5D6"/>
      </patternFill>
    </fill>
    <fill>
      <patternFill patternType="solid">
        <fgColor rgb="FFFFFACD"/>
        <bgColor rgb="FFFFE8CC"/>
      </patternFill>
    </fill>
    <fill>
      <patternFill patternType="solid">
        <fgColor rgb="FFFFD6D6"/>
        <bgColor rgb="FFFFE8CC"/>
      </patternFill>
    </fill>
    <fill>
      <patternFill patternType="solid">
        <fgColor rgb="FFE8E8E8"/>
        <bgColor rgb="FFF0F0F0"/>
      </patternFill>
    </fill>
    <fill>
      <patternFill patternType="solid">
        <fgColor rgb="FF17547A"/>
        <bgColor rgb="FF1A4A8A"/>
      </patternFill>
    </fill>
    <fill>
      <patternFill patternType="solid">
        <fgColor rgb="FF276827"/>
        <bgColor rgb="FF1A6A60"/>
      </patternFill>
    </fill>
    <fill>
      <patternFill patternType="solid">
        <fgColor rgb="FF1A4A8A"/>
        <bgColor rgb="FF17547A"/>
      </patternFill>
    </fill>
    <fill>
      <patternFill patternType="solid">
        <fgColor rgb="FF5B1A8A"/>
        <bgColor rgb="FF800080"/>
      </patternFill>
    </fill>
    <fill>
      <patternFill patternType="solid">
        <fgColor rgb="FF7A6A00"/>
        <bgColor rgb="FF8A4A1A"/>
      </patternFill>
    </fill>
    <fill>
      <patternFill patternType="solid">
        <fgColor rgb="FFAA0000"/>
        <bgColor rgb="FF800000"/>
      </patternFill>
    </fill>
    <fill>
      <patternFill patternType="solid">
        <fgColor rgb="FF1A6A60"/>
        <bgColor rgb="FF17547A"/>
      </patternFill>
    </fill>
    <fill>
      <patternFill patternType="solid">
        <fgColor rgb="FF888888"/>
        <bgColor rgb="FF999999"/>
      </patternFill>
    </fill>
    <fill>
      <patternFill patternType="solid">
        <fgColor rgb="FF2E6DA4"/>
        <bgColor rgb="FF1A6A60"/>
      </patternFill>
    </fill>
    <fill>
      <patternFill patternType="solid">
        <fgColor rgb="FFAAAAAA"/>
        <bgColor rgb="FF999999"/>
      </patternFill>
    </fill>
    <fill>
      <patternFill patternType="solid">
        <fgColor rgb="FFC6D9F1"/>
        <bgColor rgb="FFDCDCDC"/>
      </patternFill>
    </fill>
    <fill>
      <patternFill patternType="solid">
        <fgColor rgb="FFFFFFFF"/>
        <bgColor rgb="FFF4F8FD"/>
      </patternFill>
    </fill>
    <fill>
      <patternFill patternType="solid">
        <fgColor rgb="FFDCDCDC"/>
        <bgColor rgb="FFE8E8E8"/>
      </patternFill>
    </fill>
    <fill>
      <patternFill patternType="solid">
        <fgColor rgb="FFF4F8FD"/>
        <bgColor rgb="FFEBF3FB"/>
      </patternFill>
    </fill>
    <fill>
      <patternFill patternType="solid">
        <fgColor rgb="FFF0F0F0"/>
        <bgColor rgb="FFEBF3FB"/>
      </patternFill>
    </fill>
  </fills>
  <borders count="9">
    <border>
      <left/>
      <right/>
      <top/>
      <bottom/>
      <diagonal/>
    </border>
    <border>
      <left style="thin">
        <color rgb="FFC6D9F1"/>
      </left>
      <right/>
      <top style="thin">
        <color rgb="FFC6D9F1"/>
      </top>
      <bottom style="thin">
        <color rgb="FFC6D9F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1B3A5C"/>
      </left>
      <right style="thin">
        <color rgb="FF1B3A5C"/>
      </right>
      <top style="thin">
        <color rgb="FF1B3A5C"/>
      </top>
      <bottom style="thin">
        <color rgb="FF1B3A5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thin">
        <color rgb="FFC6D9F1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2" borderId="5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5" fillId="17" borderId="4" xfId="0" applyFont="1" applyFill="1" applyBorder="1" applyAlignment="1">
      <alignment horizontal="center" vertical="center" wrapText="1"/>
    </xf>
    <xf numFmtId="0" fontId="5" fillId="18" borderId="4" xfId="0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/>
    </xf>
    <xf numFmtId="0" fontId="5" fillId="20" borderId="2" xfId="0" applyFont="1" applyFill="1" applyBorder="1" applyAlignment="1">
      <alignment horizontal="center" vertical="center"/>
    </xf>
    <xf numFmtId="0" fontId="7" fillId="21" borderId="2" xfId="0" applyFont="1" applyFill="1" applyBorder="1" applyAlignment="1">
      <alignment horizontal="center" vertical="center"/>
    </xf>
    <xf numFmtId="0" fontId="8" fillId="22" borderId="2" xfId="0" applyFont="1" applyFill="1" applyBorder="1" applyAlignment="1">
      <alignment horizontal="center" vertical="center"/>
    </xf>
    <xf numFmtId="0" fontId="9" fillId="23" borderId="2" xfId="0" applyFont="1" applyFill="1" applyBorder="1" applyAlignment="1">
      <alignment horizontal="center" vertical="center"/>
    </xf>
    <xf numFmtId="0" fontId="10" fillId="23" borderId="2" xfId="0" applyFont="1" applyFill="1" applyBorder="1" applyAlignment="1">
      <alignment horizontal="left" vertical="center"/>
    </xf>
    <xf numFmtId="0" fontId="3" fillId="23" borderId="2" xfId="0" applyFont="1" applyFill="1" applyBorder="1" applyAlignment="1">
      <alignment horizontal="left" vertical="center"/>
    </xf>
    <xf numFmtId="164" fontId="3" fillId="23" borderId="2" xfId="0" applyNumberFormat="1" applyFont="1" applyFill="1" applyBorder="1" applyAlignment="1">
      <alignment horizontal="right" vertical="center"/>
    </xf>
    <xf numFmtId="0" fontId="11" fillId="4" borderId="2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3" fillId="24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right" vertical="center"/>
    </xf>
    <xf numFmtId="165" fontId="10" fillId="3" borderId="4" xfId="0" applyNumberFormat="1" applyFont="1" applyFill="1" applyBorder="1" applyAlignment="1">
      <alignment horizontal="right" vertical="center"/>
    </xf>
    <xf numFmtId="1" fontId="3" fillId="3" borderId="4" xfId="0" applyNumberFormat="1" applyFont="1" applyFill="1" applyBorder="1" applyAlignment="1">
      <alignment horizontal="center" vertical="center"/>
    </xf>
    <xf numFmtId="0" fontId="9" fillId="25" borderId="2" xfId="0" applyFont="1" applyFill="1" applyBorder="1" applyAlignment="1">
      <alignment horizontal="center" vertical="center"/>
    </xf>
    <xf numFmtId="0" fontId="10" fillId="25" borderId="2" xfId="0" applyFont="1" applyFill="1" applyBorder="1" applyAlignment="1">
      <alignment horizontal="left" vertical="center"/>
    </xf>
    <xf numFmtId="0" fontId="3" fillId="25" borderId="2" xfId="0" applyFont="1" applyFill="1" applyBorder="1" applyAlignment="1">
      <alignment horizontal="left" vertical="center"/>
    </xf>
    <xf numFmtId="164" fontId="3" fillId="25" borderId="2" xfId="0" applyNumberFormat="1" applyFont="1" applyFill="1" applyBorder="1" applyAlignment="1">
      <alignment horizontal="right" vertical="center"/>
    </xf>
    <xf numFmtId="0" fontId="15" fillId="7" borderId="2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right" vertical="center"/>
    </xf>
    <xf numFmtId="1" fontId="7" fillId="19" borderId="4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right" vertical="center"/>
    </xf>
    <xf numFmtId="1" fontId="5" fillId="2" borderId="4" xfId="0" applyNumberFormat="1" applyFont="1" applyFill="1" applyBorder="1" applyAlignment="1">
      <alignment horizontal="center" vertical="center"/>
    </xf>
    <xf numFmtId="1" fontId="7" fillId="21" borderId="7" xfId="0" applyNumberFormat="1" applyFont="1" applyFill="1" applyBorder="1" applyAlignment="1">
      <alignment horizontal="center" vertical="center"/>
    </xf>
    <xf numFmtId="1" fontId="7" fillId="13" borderId="7" xfId="0" applyNumberFormat="1" applyFont="1" applyFill="1" applyBorder="1" applyAlignment="1">
      <alignment horizontal="center" vertical="center"/>
    </xf>
    <xf numFmtId="0" fontId="0" fillId="26" borderId="2" xfId="0" applyFill="1" applyBorder="1"/>
    <xf numFmtId="1" fontId="7" fillId="14" borderId="7" xfId="0" applyNumberFormat="1" applyFont="1" applyFill="1" applyBorder="1" applyAlignment="1">
      <alignment horizontal="center" vertical="center"/>
    </xf>
    <xf numFmtId="1" fontId="7" fillId="15" borderId="7" xfId="0" applyNumberFormat="1" applyFont="1" applyFill="1" applyBorder="1" applyAlignment="1">
      <alignment horizontal="center" vertical="center"/>
    </xf>
    <xf numFmtId="0" fontId="7" fillId="13" borderId="0" xfId="0" applyFont="1" applyFill="1" applyAlignment="1">
      <alignment horizontal="left" vertical="center"/>
    </xf>
    <xf numFmtId="0" fontId="7" fillId="14" borderId="0" xfId="0" applyFont="1" applyFill="1" applyAlignment="1">
      <alignment horizontal="left" vertical="center"/>
    </xf>
    <xf numFmtId="0" fontId="7" fillId="15" borderId="0" xfId="0" applyFont="1" applyFill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left" vertical="center"/>
    </xf>
    <xf numFmtId="0" fontId="22" fillId="6" borderId="2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left" vertical="center"/>
    </xf>
    <xf numFmtId="0" fontId="23" fillId="7" borderId="2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left" vertical="center"/>
    </xf>
    <xf numFmtId="0" fontId="24" fillId="8" borderId="2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left" vertical="center"/>
    </xf>
    <xf numFmtId="0" fontId="25" fillId="9" borderId="2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left" vertical="center"/>
    </xf>
    <xf numFmtId="0" fontId="26" fillId="10" borderId="2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left" vertical="center"/>
    </xf>
    <xf numFmtId="0" fontId="27" fillId="11" borderId="2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0F0F0"/>
      <rgbColor rgb="FFFF00FF"/>
      <rgbColor rgb="FF00FFFF"/>
      <rgbColor rgb="FFAA0000"/>
      <rgbColor rgb="FF276827"/>
      <rgbColor rgb="FF000080"/>
      <rgbColor rgb="FF7A6A00"/>
      <rgbColor rgb="FF800080"/>
      <rgbColor rgb="FF1A6A60"/>
      <rgbColor rgb="FFCCCCCC"/>
      <rgbColor rgb="FF888888"/>
      <rgbColor rgb="FFAAAAAA"/>
      <rgbColor rgb="FF993366"/>
      <rgbColor rgb="FFFFFACD"/>
      <rgbColor rgb="FFCCF5F0"/>
      <rgbColor rgb="FF5B1A8A"/>
      <rgbColor rgb="FFFF8080"/>
      <rgbColor rgb="FF2E6DA4"/>
      <rgbColor rgb="FFC6D9F1"/>
      <rgbColor rgb="FF000080"/>
      <rgbColor rgb="FFFF00FF"/>
      <rgbColor rgb="FFF4F8FD"/>
      <rgbColor rgb="FF00FFFF"/>
      <rgbColor rgb="FF800080"/>
      <rgbColor rgb="FF800000"/>
      <rgbColor rgb="FF17547A"/>
      <rgbColor rgb="FF0000FF"/>
      <rgbColor rgb="FF00CCFF"/>
      <rgbColor rgb="FFD6E8FF"/>
      <rgbColor rgb="FFD6F5D6"/>
      <rgbColor rgb="FFFFE8CC"/>
      <rgbColor rgb="FFDCDCDC"/>
      <rgbColor rgb="FFE8E8E8"/>
      <rgbColor rgb="FFE8D6FF"/>
      <rgbColor rgb="FFFFD6D6"/>
      <rgbColor rgb="FF3366FF"/>
      <rgbColor rgb="FF33CCCC"/>
      <rgbColor rgb="FF99CC00"/>
      <rgbColor rgb="FFEBF3FB"/>
      <rgbColor rgb="FFFF9900"/>
      <rgbColor rgb="FFFF6600"/>
      <rgbColor rgb="FF666699"/>
      <rgbColor rgb="FF999999"/>
      <rgbColor rgb="FF1B3A5C"/>
      <rgbColor rgb="FF339966"/>
      <rgbColor rgb="FF003300"/>
      <rgbColor rgb="FF333300"/>
      <rgbColor rgb="FF8A4A1A"/>
      <rgbColor rgb="FF993366"/>
      <rgbColor rgb="FF1A4A8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3A5C"/>
  </sheetPr>
  <dimension ref="A1:AQ26"/>
  <sheetViews>
    <sheetView showGridLines="0" tabSelected="1" zoomScaleNormal="10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B2" sqref="B2:C2"/>
    </sheetView>
  </sheetViews>
  <sheetFormatPr baseColWidth="10" defaultColWidth="8.7109375" defaultRowHeight="15" x14ac:dyDescent="0.25"/>
  <cols>
    <col min="1" max="1" width="1.5703125" customWidth="1"/>
    <col min="2" max="2" width="5" customWidth="1"/>
    <col min="3" max="3" width="18" customWidth="1"/>
    <col min="4" max="4" width="15" customWidth="1"/>
    <col min="5" max="5" width="8" customWidth="1"/>
    <col min="6" max="35" width="4.28515625" customWidth="1"/>
    <col min="36" max="36" width="6" bestFit="1" customWidth="1"/>
    <col min="37" max="37" width="5.42578125" bestFit="1" customWidth="1"/>
    <col min="38" max="43" width="3.42578125" customWidth="1"/>
  </cols>
  <sheetData>
    <row r="1" spans="1:43" ht="36" customHeight="1" x14ac:dyDescent="0.25">
      <c r="A1" s="7"/>
      <c r="B1" s="72" t="s">
        <v>64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pans="1:43" ht="15.75" customHeight="1" x14ac:dyDescent="0.25">
      <c r="A2" s="7"/>
      <c r="B2" s="5" t="s">
        <v>0</v>
      </c>
      <c r="C2" s="5"/>
      <c r="D2" s="54" t="s">
        <v>1</v>
      </c>
      <c r="E2" s="55"/>
      <c r="F2" s="4" t="s">
        <v>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1:43" ht="15.75" customHeight="1" x14ac:dyDescent="0.25">
      <c r="A3" s="7"/>
      <c r="B3" s="5" t="s">
        <v>3</v>
      </c>
      <c r="C3" s="5"/>
      <c r="D3" s="54" t="s">
        <v>4</v>
      </c>
      <c r="E3" s="55"/>
      <c r="F3" s="55"/>
      <c r="G3" s="55"/>
    </row>
    <row r="4" spans="1:43" ht="7.5" customHeight="1" x14ac:dyDescent="0.25">
      <c r="A4" s="7"/>
    </row>
    <row r="5" spans="1:43" ht="15.75" customHeight="1" x14ac:dyDescent="0.25">
      <c r="A5" s="7"/>
      <c r="B5" s="3" t="s">
        <v>5</v>
      </c>
      <c r="C5" s="3"/>
      <c r="D5" s="56" t="s">
        <v>6</v>
      </c>
      <c r="E5" s="57" t="s">
        <v>7</v>
      </c>
      <c r="F5" s="57"/>
      <c r="G5" s="58" t="s">
        <v>8</v>
      </c>
      <c r="H5" s="59" t="s">
        <v>9</v>
      </c>
      <c r="I5" s="59"/>
      <c r="J5" s="60" t="s">
        <v>10</v>
      </c>
      <c r="K5" s="61" t="s">
        <v>11</v>
      </c>
      <c r="L5" s="61"/>
      <c r="M5" s="62" t="s">
        <v>12</v>
      </c>
      <c r="N5" s="63" t="s">
        <v>13</v>
      </c>
      <c r="O5" s="63"/>
    </row>
    <row r="6" spans="1:43" ht="15.75" customHeight="1" x14ac:dyDescent="0.25">
      <c r="A6" s="7"/>
      <c r="B6" s="3"/>
      <c r="C6" s="3"/>
      <c r="D6" s="64" t="s">
        <v>14</v>
      </c>
      <c r="E6" s="65" t="s">
        <v>15</v>
      </c>
      <c r="F6" s="65"/>
      <c r="G6" s="66" t="s">
        <v>16</v>
      </c>
      <c r="H6" s="67" t="s">
        <v>17</v>
      </c>
      <c r="I6" s="67"/>
      <c r="J6" s="68" t="s">
        <v>18</v>
      </c>
      <c r="K6" s="69" t="s">
        <v>19</v>
      </c>
      <c r="L6" s="69"/>
      <c r="M6" s="70" t="s">
        <v>20</v>
      </c>
      <c r="N6" s="71" t="s">
        <v>21</v>
      </c>
      <c r="O6" s="71"/>
    </row>
    <row r="7" spans="1:43" ht="7.5" customHeight="1" x14ac:dyDescent="0.25">
      <c r="A7" s="7"/>
    </row>
    <row r="8" spans="1:43" ht="21.75" customHeight="1" x14ac:dyDescent="0.25">
      <c r="A8" s="7"/>
      <c r="B8" s="8" t="s">
        <v>22</v>
      </c>
      <c r="C8" s="9" t="s">
        <v>23</v>
      </c>
      <c r="D8" s="9" t="s">
        <v>24</v>
      </c>
      <c r="E8" s="8" t="s">
        <v>25</v>
      </c>
      <c r="F8" s="2" t="s">
        <v>63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10" t="s">
        <v>26</v>
      </c>
      <c r="AK8" s="10" t="s">
        <v>27</v>
      </c>
      <c r="AL8" s="11" t="s">
        <v>6</v>
      </c>
      <c r="AM8" s="12" t="s">
        <v>8</v>
      </c>
      <c r="AN8" s="13" t="s">
        <v>10</v>
      </c>
      <c r="AO8" s="14" t="s">
        <v>16</v>
      </c>
      <c r="AP8" s="15" t="s">
        <v>18</v>
      </c>
      <c r="AQ8" s="16" t="s">
        <v>14</v>
      </c>
    </row>
    <row r="9" spans="1:43" ht="15.75" customHeight="1" x14ac:dyDescent="0.25">
      <c r="A9" s="7"/>
      <c r="F9" s="17">
        <v>1</v>
      </c>
      <c r="G9" s="18">
        <v>2</v>
      </c>
      <c r="H9" s="18">
        <v>3</v>
      </c>
      <c r="I9" s="18">
        <v>4</v>
      </c>
      <c r="J9" s="18">
        <v>5</v>
      </c>
      <c r="K9" s="18">
        <v>6</v>
      </c>
      <c r="L9" s="17">
        <v>7</v>
      </c>
      <c r="M9" s="17">
        <v>8</v>
      </c>
      <c r="N9" s="18">
        <v>9</v>
      </c>
      <c r="O9" s="18">
        <v>10</v>
      </c>
      <c r="P9" s="18">
        <v>11</v>
      </c>
      <c r="Q9" s="18">
        <v>12</v>
      </c>
      <c r="R9" s="18">
        <v>13</v>
      </c>
      <c r="S9" s="17">
        <v>14</v>
      </c>
      <c r="T9" s="17">
        <v>15</v>
      </c>
      <c r="U9" s="18">
        <v>16</v>
      </c>
      <c r="V9" s="18">
        <v>17</v>
      </c>
      <c r="W9" s="18">
        <v>18</v>
      </c>
      <c r="X9" s="18">
        <v>19</v>
      </c>
      <c r="Y9" s="18">
        <v>20</v>
      </c>
      <c r="Z9" s="17">
        <v>21</v>
      </c>
      <c r="AA9" s="17">
        <v>22</v>
      </c>
      <c r="AB9" s="18">
        <v>23</v>
      </c>
      <c r="AC9" s="18">
        <v>24</v>
      </c>
      <c r="AD9" s="18">
        <v>25</v>
      </c>
      <c r="AE9" s="18">
        <v>26</v>
      </c>
      <c r="AF9" s="18">
        <v>27</v>
      </c>
      <c r="AG9" s="17">
        <v>28</v>
      </c>
      <c r="AH9" s="17">
        <v>29</v>
      </c>
      <c r="AI9" s="18">
        <v>30</v>
      </c>
    </row>
    <row r="10" spans="1:43" ht="15.75" customHeight="1" x14ac:dyDescent="0.25">
      <c r="A10" s="7"/>
      <c r="F10" s="19" t="s">
        <v>28</v>
      </c>
      <c r="G10" s="20" t="s">
        <v>29</v>
      </c>
      <c r="H10" s="20" t="s">
        <v>30</v>
      </c>
      <c r="I10" s="20" t="s">
        <v>31</v>
      </c>
      <c r="J10" s="20" t="s">
        <v>32</v>
      </c>
      <c r="K10" s="20" t="s">
        <v>33</v>
      </c>
      <c r="L10" s="19" t="s">
        <v>34</v>
      </c>
      <c r="M10" s="19" t="s">
        <v>28</v>
      </c>
      <c r="N10" s="20" t="s">
        <v>29</v>
      </c>
      <c r="O10" s="20" t="s">
        <v>30</v>
      </c>
      <c r="P10" s="20" t="s">
        <v>31</v>
      </c>
      <c r="Q10" s="20" t="s">
        <v>32</v>
      </c>
      <c r="R10" s="20" t="s">
        <v>33</v>
      </c>
      <c r="S10" s="19" t="s">
        <v>34</v>
      </c>
      <c r="T10" s="19" t="s">
        <v>28</v>
      </c>
      <c r="U10" s="20" t="s">
        <v>29</v>
      </c>
      <c r="V10" s="20" t="s">
        <v>30</v>
      </c>
      <c r="W10" s="20" t="s">
        <v>31</v>
      </c>
      <c r="X10" s="20" t="s">
        <v>32</v>
      </c>
      <c r="Y10" s="20" t="s">
        <v>33</v>
      </c>
      <c r="Z10" s="19" t="s">
        <v>34</v>
      </c>
      <c r="AA10" s="19" t="s">
        <v>28</v>
      </c>
      <c r="AB10" s="20" t="s">
        <v>29</v>
      </c>
      <c r="AC10" s="20" t="s">
        <v>30</v>
      </c>
      <c r="AD10" s="20" t="s">
        <v>31</v>
      </c>
      <c r="AE10" s="20" t="s">
        <v>32</v>
      </c>
      <c r="AF10" s="20" t="s">
        <v>33</v>
      </c>
      <c r="AG10" s="19" t="s">
        <v>34</v>
      </c>
      <c r="AH10" s="19" t="s">
        <v>28</v>
      </c>
      <c r="AI10" s="20" t="s">
        <v>29</v>
      </c>
    </row>
    <row r="11" spans="1:43" ht="18" customHeight="1" x14ac:dyDescent="0.25">
      <c r="A11" s="7"/>
      <c r="B11" s="21" t="s">
        <v>35</v>
      </c>
      <c r="C11" s="22" t="s">
        <v>36</v>
      </c>
      <c r="D11" s="23" t="s">
        <v>37</v>
      </c>
      <c r="E11" s="24">
        <v>166.8</v>
      </c>
      <c r="F11" s="25" t="s">
        <v>6</v>
      </c>
      <c r="G11" s="25" t="s">
        <v>6</v>
      </c>
      <c r="H11" s="25" t="s">
        <v>6</v>
      </c>
      <c r="I11" s="26" t="s">
        <v>20</v>
      </c>
      <c r="J11" s="26" t="s">
        <v>20</v>
      </c>
      <c r="K11" s="27" t="s">
        <v>8</v>
      </c>
      <c r="L11" s="27" t="s">
        <v>8</v>
      </c>
      <c r="M11" s="27" t="s">
        <v>8</v>
      </c>
      <c r="N11" s="26" t="s">
        <v>20</v>
      </c>
      <c r="O11" s="26" t="s">
        <v>20</v>
      </c>
      <c r="P11" s="25" t="s">
        <v>6</v>
      </c>
      <c r="Q11" s="25" t="s">
        <v>6</v>
      </c>
      <c r="R11" s="25" t="s">
        <v>6</v>
      </c>
      <c r="S11" s="28" t="s">
        <v>20</v>
      </c>
      <c r="T11" s="28" t="s">
        <v>20</v>
      </c>
      <c r="U11" s="29" t="s">
        <v>10</v>
      </c>
      <c r="V11" s="29" t="s">
        <v>10</v>
      </c>
      <c r="W11" s="29" t="s">
        <v>10</v>
      </c>
      <c r="X11" s="26" t="s">
        <v>20</v>
      </c>
      <c r="Y11" s="26" t="s">
        <v>20</v>
      </c>
      <c r="Z11" s="25" t="s">
        <v>6</v>
      </c>
      <c r="AA11" s="25" t="s">
        <v>6</v>
      </c>
      <c r="AB11" s="26" t="s">
        <v>20</v>
      </c>
      <c r="AC11" s="26" t="s">
        <v>20</v>
      </c>
      <c r="AD11" s="27" t="s">
        <v>8</v>
      </c>
      <c r="AE11" s="27" t="s">
        <v>8</v>
      </c>
      <c r="AF11" s="27" t="s">
        <v>8</v>
      </c>
      <c r="AG11" s="28" t="s">
        <v>20</v>
      </c>
      <c r="AH11" s="28" t="s">
        <v>20</v>
      </c>
      <c r="AI11" s="25" t="s">
        <v>6</v>
      </c>
      <c r="AJ11" s="30">
        <f t="shared" ref="AJ11:AJ20" si="0">COUNTIF(F11:AI11,"FR")*8+COUNTIF(F11:AI11,"SP")*8+COUNTIF(F11:AI11,"ND")*8+COUNTIF(F11:AI11,"SD")*8+COUNTIF(F11:AI11,"BD")*4</f>
        <v>144</v>
      </c>
      <c r="AK11" s="31">
        <f t="shared" ref="AK11:AK20" si="1">AJ11-E11</f>
        <v>-22.800000000000011</v>
      </c>
      <c r="AL11" s="32">
        <f t="shared" ref="AL11:AL20" si="2">COUNTIF(F11:AI11,"FR")</f>
        <v>9</v>
      </c>
      <c r="AM11" s="32">
        <f t="shared" ref="AM11:AM20" si="3">COUNTIF(F11:AI11,"SP")</f>
        <v>6</v>
      </c>
      <c r="AN11" s="32">
        <f t="shared" ref="AN11:AN20" si="4">COUNTIF(F11:AI11,"ND")</f>
        <v>3</v>
      </c>
      <c r="AO11" s="32">
        <f t="shared" ref="AO11:AO20" si="5">COUNTIF(F11:AI11,"U")</f>
        <v>0</v>
      </c>
      <c r="AP11" s="32">
        <f t="shared" ref="AP11:AP20" si="6">COUNTIF(F11:AI11,"K")</f>
        <v>0</v>
      </c>
      <c r="AQ11" s="32">
        <f t="shared" ref="AQ11:AQ20" si="7">COUNTIF(F11:AI11,"BD")</f>
        <v>0</v>
      </c>
    </row>
    <row r="12" spans="1:43" ht="18" customHeight="1" x14ac:dyDescent="0.25">
      <c r="A12" s="7"/>
      <c r="B12" s="33" t="s">
        <v>38</v>
      </c>
      <c r="C12" s="34" t="s">
        <v>39</v>
      </c>
      <c r="D12" s="35" t="s">
        <v>37</v>
      </c>
      <c r="E12" s="36">
        <v>166.8</v>
      </c>
      <c r="F12" s="27" t="s">
        <v>8</v>
      </c>
      <c r="G12" s="27" t="s">
        <v>8</v>
      </c>
      <c r="H12" s="26" t="s">
        <v>20</v>
      </c>
      <c r="I12" s="26" t="s">
        <v>20</v>
      </c>
      <c r="J12" s="25" t="s">
        <v>6</v>
      </c>
      <c r="K12" s="25" t="s">
        <v>6</v>
      </c>
      <c r="L12" s="25" t="s">
        <v>6</v>
      </c>
      <c r="M12" s="28" t="s">
        <v>20</v>
      </c>
      <c r="N12" s="26" t="s">
        <v>20</v>
      </c>
      <c r="O12" s="27" t="s">
        <v>8</v>
      </c>
      <c r="P12" s="27" t="s">
        <v>8</v>
      </c>
      <c r="Q12" s="27" t="s">
        <v>8</v>
      </c>
      <c r="R12" s="26" t="s">
        <v>20</v>
      </c>
      <c r="S12" s="28" t="s">
        <v>20</v>
      </c>
      <c r="T12" s="25" t="s">
        <v>6</v>
      </c>
      <c r="U12" s="25" t="s">
        <v>6</v>
      </c>
      <c r="V12" s="25" t="s">
        <v>6</v>
      </c>
      <c r="W12" s="26" t="s">
        <v>20</v>
      </c>
      <c r="X12" s="26" t="s">
        <v>20</v>
      </c>
      <c r="Y12" s="29" t="s">
        <v>10</v>
      </c>
      <c r="Z12" s="29" t="s">
        <v>10</v>
      </c>
      <c r="AA12" s="28" t="s">
        <v>20</v>
      </c>
      <c r="AB12" s="26" t="s">
        <v>20</v>
      </c>
      <c r="AC12" s="27" t="s">
        <v>8</v>
      </c>
      <c r="AD12" s="27" t="s">
        <v>8</v>
      </c>
      <c r="AE12" s="26" t="s">
        <v>20</v>
      </c>
      <c r="AF12" s="26" t="s">
        <v>20</v>
      </c>
      <c r="AG12" s="25" t="s">
        <v>6</v>
      </c>
      <c r="AH12" s="25" t="s">
        <v>6</v>
      </c>
      <c r="AI12" s="25" t="s">
        <v>6</v>
      </c>
      <c r="AJ12" s="30">
        <f t="shared" si="0"/>
        <v>144</v>
      </c>
      <c r="AK12" s="31">
        <f t="shared" si="1"/>
        <v>-22.800000000000011</v>
      </c>
      <c r="AL12" s="32">
        <f t="shared" si="2"/>
        <v>9</v>
      </c>
      <c r="AM12" s="32">
        <f t="shared" si="3"/>
        <v>7</v>
      </c>
      <c r="AN12" s="32">
        <f t="shared" si="4"/>
        <v>2</v>
      </c>
      <c r="AO12" s="32">
        <f t="shared" si="5"/>
        <v>0</v>
      </c>
      <c r="AP12" s="32">
        <f t="shared" si="6"/>
        <v>0</v>
      </c>
      <c r="AQ12" s="32">
        <f t="shared" si="7"/>
        <v>0</v>
      </c>
    </row>
    <row r="13" spans="1:43" ht="18" customHeight="1" x14ac:dyDescent="0.25">
      <c r="A13" s="7"/>
      <c r="B13" s="21" t="s">
        <v>40</v>
      </c>
      <c r="C13" s="22" t="s">
        <v>41</v>
      </c>
      <c r="D13" s="23" t="s">
        <v>37</v>
      </c>
      <c r="E13" s="24">
        <v>130</v>
      </c>
      <c r="F13" s="25" t="s">
        <v>6</v>
      </c>
      <c r="G13" s="25" t="s">
        <v>6</v>
      </c>
      <c r="H13" s="26" t="s">
        <v>20</v>
      </c>
      <c r="I13" s="26" t="s">
        <v>20</v>
      </c>
      <c r="J13" s="26" t="s">
        <v>20</v>
      </c>
      <c r="K13" s="25" t="s">
        <v>6</v>
      </c>
      <c r="L13" s="25" t="s">
        <v>6</v>
      </c>
      <c r="M13" s="28" t="s">
        <v>20</v>
      </c>
      <c r="N13" s="26" t="s">
        <v>20</v>
      </c>
      <c r="O13" s="26" t="s">
        <v>20</v>
      </c>
      <c r="P13" s="27" t="s">
        <v>8</v>
      </c>
      <c r="Q13" s="27" t="s">
        <v>8</v>
      </c>
      <c r="R13" s="26" t="s">
        <v>20</v>
      </c>
      <c r="S13" s="28" t="s">
        <v>20</v>
      </c>
      <c r="T13" s="28" t="s">
        <v>20</v>
      </c>
      <c r="U13" s="27" t="s">
        <v>8</v>
      </c>
      <c r="V13" s="27" t="s">
        <v>8</v>
      </c>
      <c r="W13" s="26" t="s">
        <v>20</v>
      </c>
      <c r="X13" s="26" t="s">
        <v>20</v>
      </c>
      <c r="Y13" s="26" t="s">
        <v>20</v>
      </c>
      <c r="Z13" s="25" t="s">
        <v>6</v>
      </c>
      <c r="AA13" s="25" t="s">
        <v>6</v>
      </c>
      <c r="AB13" s="26" t="s">
        <v>20</v>
      </c>
      <c r="AC13" s="26" t="s">
        <v>20</v>
      </c>
      <c r="AD13" s="26" t="s">
        <v>20</v>
      </c>
      <c r="AE13" s="27" t="s">
        <v>8</v>
      </c>
      <c r="AF13" s="27" t="s">
        <v>8</v>
      </c>
      <c r="AG13" s="28" t="s">
        <v>20</v>
      </c>
      <c r="AH13" s="28" t="s">
        <v>20</v>
      </c>
      <c r="AI13" s="26" t="s">
        <v>20</v>
      </c>
      <c r="AJ13" s="30">
        <f t="shared" si="0"/>
        <v>96</v>
      </c>
      <c r="AK13" s="31">
        <f t="shared" si="1"/>
        <v>-34</v>
      </c>
      <c r="AL13" s="32">
        <f t="shared" si="2"/>
        <v>6</v>
      </c>
      <c r="AM13" s="32">
        <f t="shared" si="3"/>
        <v>6</v>
      </c>
      <c r="AN13" s="32">
        <f t="shared" si="4"/>
        <v>0</v>
      </c>
      <c r="AO13" s="32">
        <f t="shared" si="5"/>
        <v>0</v>
      </c>
      <c r="AP13" s="32">
        <f t="shared" si="6"/>
        <v>0</v>
      </c>
      <c r="AQ13" s="32">
        <f t="shared" si="7"/>
        <v>0</v>
      </c>
    </row>
    <row r="14" spans="1:43" ht="18" customHeight="1" x14ac:dyDescent="0.25">
      <c r="A14" s="7"/>
      <c r="B14" s="33" t="s">
        <v>42</v>
      </c>
      <c r="C14" s="34" t="s">
        <v>43</v>
      </c>
      <c r="D14" s="35" t="s">
        <v>37</v>
      </c>
      <c r="E14" s="36">
        <v>166.8</v>
      </c>
      <c r="F14" s="29" t="s">
        <v>10</v>
      </c>
      <c r="G14" s="29" t="s">
        <v>10</v>
      </c>
      <c r="H14" s="29" t="s">
        <v>10</v>
      </c>
      <c r="I14" s="26" t="s">
        <v>20</v>
      </c>
      <c r="J14" s="26" t="s">
        <v>20</v>
      </c>
      <c r="K14" s="29" t="s">
        <v>10</v>
      </c>
      <c r="L14" s="29" t="s">
        <v>10</v>
      </c>
      <c r="M14" s="28" t="s">
        <v>20</v>
      </c>
      <c r="N14" s="26" t="s">
        <v>20</v>
      </c>
      <c r="O14" s="26" t="s">
        <v>20</v>
      </c>
      <c r="P14" s="29" t="s">
        <v>10</v>
      </c>
      <c r="Q14" s="29" t="s">
        <v>10</v>
      </c>
      <c r="R14" s="29" t="s">
        <v>10</v>
      </c>
      <c r="S14" s="28" t="s">
        <v>20</v>
      </c>
      <c r="T14" s="28" t="s">
        <v>20</v>
      </c>
      <c r="U14" s="25" t="s">
        <v>6</v>
      </c>
      <c r="V14" s="25" t="s">
        <v>6</v>
      </c>
      <c r="W14" s="26" t="s">
        <v>20</v>
      </c>
      <c r="X14" s="26" t="s">
        <v>20</v>
      </c>
      <c r="Y14" s="29" t="s">
        <v>10</v>
      </c>
      <c r="Z14" s="29" t="s">
        <v>10</v>
      </c>
      <c r="AA14" s="29" t="s">
        <v>10</v>
      </c>
      <c r="AB14" s="26" t="s">
        <v>20</v>
      </c>
      <c r="AC14" s="26" t="s">
        <v>20</v>
      </c>
      <c r="AD14" s="29" t="s">
        <v>10</v>
      </c>
      <c r="AE14" s="29" t="s">
        <v>10</v>
      </c>
      <c r="AF14" s="26" t="s">
        <v>20</v>
      </c>
      <c r="AG14" s="28" t="s">
        <v>20</v>
      </c>
      <c r="AH14" s="28" t="s">
        <v>20</v>
      </c>
      <c r="AI14" s="29" t="s">
        <v>10</v>
      </c>
      <c r="AJ14" s="30">
        <f t="shared" si="0"/>
        <v>128</v>
      </c>
      <c r="AK14" s="31">
        <f t="shared" si="1"/>
        <v>-38.800000000000011</v>
      </c>
      <c r="AL14" s="32">
        <f t="shared" si="2"/>
        <v>2</v>
      </c>
      <c r="AM14" s="32">
        <f t="shared" si="3"/>
        <v>0</v>
      </c>
      <c r="AN14" s="32">
        <f t="shared" si="4"/>
        <v>14</v>
      </c>
      <c r="AO14" s="32">
        <f t="shared" si="5"/>
        <v>0</v>
      </c>
      <c r="AP14" s="32">
        <f t="shared" si="6"/>
        <v>0</v>
      </c>
      <c r="AQ14" s="32">
        <f t="shared" si="7"/>
        <v>0</v>
      </c>
    </row>
    <row r="15" spans="1:43" ht="18" customHeight="1" x14ac:dyDescent="0.25">
      <c r="A15" s="7"/>
      <c r="B15" s="21" t="s">
        <v>44</v>
      </c>
      <c r="C15" s="22" t="s">
        <v>45</v>
      </c>
      <c r="D15" s="23" t="s">
        <v>46</v>
      </c>
      <c r="E15" s="24">
        <v>166.8</v>
      </c>
      <c r="F15" s="37" t="s">
        <v>12</v>
      </c>
      <c r="G15" s="37" t="s">
        <v>12</v>
      </c>
      <c r="H15" s="37" t="s">
        <v>12</v>
      </c>
      <c r="I15" s="37" t="s">
        <v>12</v>
      </c>
      <c r="J15" s="37" t="s">
        <v>12</v>
      </c>
      <c r="K15" s="26" t="s">
        <v>20</v>
      </c>
      <c r="L15" s="28" t="s">
        <v>20</v>
      </c>
      <c r="M15" s="37" t="s">
        <v>12</v>
      </c>
      <c r="N15" s="37" t="s">
        <v>12</v>
      </c>
      <c r="O15" s="37" t="s">
        <v>12</v>
      </c>
      <c r="P15" s="37" t="s">
        <v>12</v>
      </c>
      <c r="Q15" s="37" t="s">
        <v>12</v>
      </c>
      <c r="R15" s="26" t="s">
        <v>20</v>
      </c>
      <c r="S15" s="28" t="s">
        <v>20</v>
      </c>
      <c r="T15" s="37" t="s">
        <v>12</v>
      </c>
      <c r="U15" s="37" t="s">
        <v>12</v>
      </c>
      <c r="V15" s="37" t="s">
        <v>12</v>
      </c>
      <c r="W15" s="37" t="s">
        <v>12</v>
      </c>
      <c r="X15" s="37" t="s">
        <v>12</v>
      </c>
      <c r="Y15" s="26" t="s">
        <v>20</v>
      </c>
      <c r="Z15" s="28" t="s">
        <v>20</v>
      </c>
      <c r="AA15" s="37" t="s">
        <v>12</v>
      </c>
      <c r="AB15" s="37" t="s">
        <v>12</v>
      </c>
      <c r="AC15" s="37" t="s">
        <v>12</v>
      </c>
      <c r="AD15" s="37" t="s">
        <v>12</v>
      </c>
      <c r="AE15" s="26" t="s">
        <v>20</v>
      </c>
      <c r="AF15" s="26" t="s">
        <v>20</v>
      </c>
      <c r="AG15" s="37" t="s">
        <v>12</v>
      </c>
      <c r="AH15" s="37" t="s">
        <v>12</v>
      </c>
      <c r="AI15" s="37" t="s">
        <v>12</v>
      </c>
      <c r="AJ15" s="30">
        <f t="shared" si="0"/>
        <v>176</v>
      </c>
      <c r="AK15" s="31">
        <f t="shared" si="1"/>
        <v>9.1999999999999886</v>
      </c>
      <c r="AL15" s="32">
        <f t="shared" si="2"/>
        <v>0</v>
      </c>
      <c r="AM15" s="32">
        <f t="shared" si="3"/>
        <v>0</v>
      </c>
      <c r="AN15" s="32">
        <f t="shared" si="4"/>
        <v>0</v>
      </c>
      <c r="AO15" s="32">
        <f t="shared" si="5"/>
        <v>0</v>
      </c>
      <c r="AP15" s="32">
        <f t="shared" si="6"/>
        <v>0</v>
      </c>
      <c r="AQ15" s="32">
        <f t="shared" si="7"/>
        <v>0</v>
      </c>
    </row>
    <row r="16" spans="1:43" ht="18" customHeight="1" x14ac:dyDescent="0.25">
      <c r="A16" s="7"/>
      <c r="B16" s="33" t="s">
        <v>47</v>
      </c>
      <c r="C16" s="34" t="s">
        <v>48</v>
      </c>
      <c r="D16" s="35" t="s">
        <v>37</v>
      </c>
      <c r="E16" s="36">
        <v>166.8</v>
      </c>
      <c r="F16" s="27" t="s">
        <v>8</v>
      </c>
      <c r="G16" s="27" t="s">
        <v>8</v>
      </c>
      <c r="H16" s="26" t="s">
        <v>20</v>
      </c>
      <c r="I16" s="26" t="s">
        <v>20</v>
      </c>
      <c r="J16" s="29" t="s">
        <v>10</v>
      </c>
      <c r="K16" s="29" t="s">
        <v>10</v>
      </c>
      <c r="L16" s="29" t="s">
        <v>10</v>
      </c>
      <c r="M16" s="28" t="s">
        <v>20</v>
      </c>
      <c r="N16" s="26" t="s">
        <v>20</v>
      </c>
      <c r="O16" s="27" t="s">
        <v>8</v>
      </c>
      <c r="P16" s="27" t="s">
        <v>8</v>
      </c>
      <c r="Q16" s="26" t="s">
        <v>20</v>
      </c>
      <c r="R16" s="26" t="s">
        <v>20</v>
      </c>
      <c r="S16" s="25" t="s">
        <v>6</v>
      </c>
      <c r="T16" s="25" t="s">
        <v>6</v>
      </c>
      <c r="U16" s="25" t="s">
        <v>6</v>
      </c>
      <c r="V16" s="26" t="s">
        <v>20</v>
      </c>
      <c r="W16" s="26" t="s">
        <v>20</v>
      </c>
      <c r="X16" s="27" t="s">
        <v>8</v>
      </c>
      <c r="Y16" s="27" t="s">
        <v>8</v>
      </c>
      <c r="Z16" s="27" t="s">
        <v>8</v>
      </c>
      <c r="AA16" s="28" t="s">
        <v>20</v>
      </c>
      <c r="AB16" s="26" t="s">
        <v>20</v>
      </c>
      <c r="AC16" s="25" t="s">
        <v>6</v>
      </c>
      <c r="AD16" s="25" t="s">
        <v>6</v>
      </c>
      <c r="AE16" s="26" t="s">
        <v>20</v>
      </c>
      <c r="AF16" s="26" t="s">
        <v>20</v>
      </c>
      <c r="AG16" s="29" t="s">
        <v>10</v>
      </c>
      <c r="AH16" s="29" t="s">
        <v>10</v>
      </c>
      <c r="AI16" s="29" t="s">
        <v>10</v>
      </c>
      <c r="AJ16" s="30">
        <f t="shared" si="0"/>
        <v>144</v>
      </c>
      <c r="AK16" s="31">
        <f t="shared" si="1"/>
        <v>-22.800000000000011</v>
      </c>
      <c r="AL16" s="32">
        <f t="shared" si="2"/>
        <v>5</v>
      </c>
      <c r="AM16" s="32">
        <f t="shared" si="3"/>
        <v>7</v>
      </c>
      <c r="AN16" s="32">
        <f t="shared" si="4"/>
        <v>6</v>
      </c>
      <c r="AO16" s="32">
        <f t="shared" si="5"/>
        <v>0</v>
      </c>
      <c r="AP16" s="32">
        <f t="shared" si="6"/>
        <v>0</v>
      </c>
      <c r="AQ16" s="32">
        <f t="shared" si="7"/>
        <v>0</v>
      </c>
    </row>
    <row r="17" spans="1:43" ht="18" customHeight="1" x14ac:dyDescent="0.25">
      <c r="A17" s="7"/>
      <c r="B17" s="21" t="s">
        <v>49</v>
      </c>
      <c r="C17" s="22" t="s">
        <v>50</v>
      </c>
      <c r="D17" s="23" t="s">
        <v>51</v>
      </c>
      <c r="E17" s="24">
        <v>86.7</v>
      </c>
      <c r="F17" s="28" t="s">
        <v>20</v>
      </c>
      <c r="G17" s="25" t="s">
        <v>6</v>
      </c>
      <c r="H17" s="25" t="s">
        <v>6</v>
      </c>
      <c r="I17" s="26" t="s">
        <v>20</v>
      </c>
      <c r="J17" s="26" t="s">
        <v>20</v>
      </c>
      <c r="K17" s="26" t="s">
        <v>20</v>
      </c>
      <c r="L17" s="25" t="s">
        <v>6</v>
      </c>
      <c r="M17" s="25" t="s">
        <v>6</v>
      </c>
      <c r="N17" s="26" t="s">
        <v>20</v>
      </c>
      <c r="O17" s="26" t="s">
        <v>20</v>
      </c>
      <c r="P17" s="26" t="s">
        <v>20</v>
      </c>
      <c r="Q17" s="25" t="s">
        <v>6</v>
      </c>
      <c r="R17" s="25" t="s">
        <v>6</v>
      </c>
      <c r="S17" s="28" t="s">
        <v>20</v>
      </c>
      <c r="T17" s="28" t="s">
        <v>20</v>
      </c>
      <c r="U17" s="26" t="s">
        <v>20</v>
      </c>
      <c r="V17" s="25" t="s">
        <v>6</v>
      </c>
      <c r="W17" s="25" t="s">
        <v>6</v>
      </c>
      <c r="X17" s="26" t="s">
        <v>20</v>
      </c>
      <c r="Y17" s="26" t="s">
        <v>20</v>
      </c>
      <c r="Z17" s="28" t="s">
        <v>20</v>
      </c>
      <c r="AA17" s="25" t="s">
        <v>6</v>
      </c>
      <c r="AB17" s="25" t="s">
        <v>6</v>
      </c>
      <c r="AC17" s="26" t="s">
        <v>20</v>
      </c>
      <c r="AD17" s="26" t="s">
        <v>20</v>
      </c>
      <c r="AE17" s="26" t="s">
        <v>20</v>
      </c>
      <c r="AF17" s="25" t="s">
        <v>6</v>
      </c>
      <c r="AG17" s="25" t="s">
        <v>6</v>
      </c>
      <c r="AH17" s="28" t="s">
        <v>20</v>
      </c>
      <c r="AI17" s="26" t="s">
        <v>20</v>
      </c>
      <c r="AJ17" s="30">
        <f t="shared" si="0"/>
        <v>96</v>
      </c>
      <c r="AK17" s="31">
        <f t="shared" si="1"/>
        <v>9.2999999999999972</v>
      </c>
      <c r="AL17" s="32">
        <f t="shared" si="2"/>
        <v>12</v>
      </c>
      <c r="AM17" s="32">
        <f t="shared" si="3"/>
        <v>0</v>
      </c>
      <c r="AN17" s="32">
        <f t="shared" si="4"/>
        <v>0</v>
      </c>
      <c r="AO17" s="32">
        <f t="shared" si="5"/>
        <v>0</v>
      </c>
      <c r="AP17" s="32">
        <f t="shared" si="6"/>
        <v>0</v>
      </c>
      <c r="AQ17" s="32">
        <f t="shared" si="7"/>
        <v>0</v>
      </c>
    </row>
    <row r="18" spans="1:43" ht="18" customHeight="1" x14ac:dyDescent="0.25">
      <c r="A18" s="7"/>
      <c r="B18" s="33" t="s">
        <v>52</v>
      </c>
      <c r="C18" s="34" t="s">
        <v>53</v>
      </c>
      <c r="D18" s="35" t="s">
        <v>37</v>
      </c>
      <c r="E18" s="36">
        <v>166.8</v>
      </c>
      <c r="F18" s="25" t="s">
        <v>6</v>
      </c>
      <c r="G18" s="25" t="s">
        <v>6</v>
      </c>
      <c r="H18" s="25" t="s">
        <v>6</v>
      </c>
      <c r="I18" s="26" t="s">
        <v>20</v>
      </c>
      <c r="J18" s="26" t="s">
        <v>20</v>
      </c>
      <c r="K18" s="27" t="s">
        <v>8</v>
      </c>
      <c r="L18" s="27" t="s">
        <v>8</v>
      </c>
      <c r="M18" s="28" t="s">
        <v>20</v>
      </c>
      <c r="N18" s="38" t="s">
        <v>18</v>
      </c>
      <c r="O18" s="38" t="s">
        <v>18</v>
      </c>
      <c r="P18" s="38" t="s">
        <v>18</v>
      </c>
      <c r="Q18" s="38" t="s">
        <v>18</v>
      </c>
      <c r="R18" s="27" t="s">
        <v>8</v>
      </c>
      <c r="S18" s="27" t="s">
        <v>8</v>
      </c>
      <c r="T18" s="28" t="s">
        <v>20</v>
      </c>
      <c r="U18" s="25" t="s">
        <v>6</v>
      </c>
      <c r="V18" s="25" t="s">
        <v>6</v>
      </c>
      <c r="W18" s="25" t="s">
        <v>6</v>
      </c>
      <c r="X18" s="26" t="s">
        <v>20</v>
      </c>
      <c r="Y18" s="26" t="s">
        <v>20</v>
      </c>
      <c r="Z18" s="27" t="s">
        <v>8</v>
      </c>
      <c r="AA18" s="27" t="s">
        <v>8</v>
      </c>
      <c r="AB18" s="27" t="s">
        <v>8</v>
      </c>
      <c r="AC18" s="26" t="s">
        <v>20</v>
      </c>
      <c r="AD18" s="26" t="s">
        <v>20</v>
      </c>
      <c r="AE18" s="25" t="s">
        <v>6</v>
      </c>
      <c r="AF18" s="25" t="s">
        <v>6</v>
      </c>
      <c r="AG18" s="28" t="s">
        <v>20</v>
      </c>
      <c r="AH18" s="28" t="s">
        <v>20</v>
      </c>
      <c r="AI18" s="27" t="s">
        <v>8</v>
      </c>
      <c r="AJ18" s="30">
        <f t="shared" si="0"/>
        <v>128</v>
      </c>
      <c r="AK18" s="31">
        <f t="shared" si="1"/>
        <v>-38.800000000000011</v>
      </c>
      <c r="AL18" s="32">
        <f t="shared" si="2"/>
        <v>8</v>
      </c>
      <c r="AM18" s="32">
        <f t="shared" si="3"/>
        <v>8</v>
      </c>
      <c r="AN18" s="32">
        <f t="shared" si="4"/>
        <v>0</v>
      </c>
      <c r="AO18" s="32">
        <f t="shared" si="5"/>
        <v>0</v>
      </c>
      <c r="AP18" s="32">
        <f t="shared" si="6"/>
        <v>4</v>
      </c>
      <c r="AQ18" s="32">
        <f t="shared" si="7"/>
        <v>0</v>
      </c>
    </row>
    <row r="19" spans="1:43" ht="18" customHeight="1" x14ac:dyDescent="0.25">
      <c r="A19" s="7"/>
      <c r="B19" s="21" t="s">
        <v>54</v>
      </c>
      <c r="C19" s="22" t="s">
        <v>55</v>
      </c>
      <c r="D19" s="23" t="s">
        <v>37</v>
      </c>
      <c r="E19" s="24">
        <v>130</v>
      </c>
      <c r="F19" s="27" t="s">
        <v>8</v>
      </c>
      <c r="G19" s="27" t="s">
        <v>8</v>
      </c>
      <c r="H19" s="26" t="s">
        <v>20</v>
      </c>
      <c r="I19" s="26" t="s">
        <v>20</v>
      </c>
      <c r="J19" s="26" t="s">
        <v>20</v>
      </c>
      <c r="K19" s="25" t="s">
        <v>6</v>
      </c>
      <c r="L19" s="25" t="s">
        <v>6</v>
      </c>
      <c r="M19" s="28" t="s">
        <v>20</v>
      </c>
      <c r="N19" s="26" t="s">
        <v>20</v>
      </c>
      <c r="O19" s="26" t="s">
        <v>20</v>
      </c>
      <c r="P19" s="27" t="s">
        <v>8</v>
      </c>
      <c r="Q19" s="27" t="s">
        <v>8</v>
      </c>
      <c r="R19" s="26" t="s">
        <v>20</v>
      </c>
      <c r="S19" s="39" t="s">
        <v>16</v>
      </c>
      <c r="T19" s="39" t="s">
        <v>16</v>
      </c>
      <c r="U19" s="39" t="s">
        <v>16</v>
      </c>
      <c r="V19" s="39" t="s">
        <v>16</v>
      </c>
      <c r="W19" s="39" t="s">
        <v>16</v>
      </c>
      <c r="X19" s="26" t="s">
        <v>20</v>
      </c>
      <c r="Y19" s="26" t="s">
        <v>20</v>
      </c>
      <c r="Z19" s="27" t="s">
        <v>8</v>
      </c>
      <c r="AA19" s="27" t="s">
        <v>8</v>
      </c>
      <c r="AB19" s="26" t="s">
        <v>20</v>
      </c>
      <c r="AC19" s="26" t="s">
        <v>20</v>
      </c>
      <c r="AD19" s="26" t="s">
        <v>20</v>
      </c>
      <c r="AE19" s="25" t="s">
        <v>6</v>
      </c>
      <c r="AF19" s="25" t="s">
        <v>6</v>
      </c>
      <c r="AG19" s="28" t="s">
        <v>20</v>
      </c>
      <c r="AH19" s="28" t="s">
        <v>20</v>
      </c>
      <c r="AI19" s="27" t="s">
        <v>8</v>
      </c>
      <c r="AJ19" s="30">
        <f t="shared" si="0"/>
        <v>88</v>
      </c>
      <c r="AK19" s="31">
        <f t="shared" si="1"/>
        <v>-42</v>
      </c>
      <c r="AL19" s="32">
        <f t="shared" si="2"/>
        <v>4</v>
      </c>
      <c r="AM19" s="32">
        <f t="shared" si="3"/>
        <v>7</v>
      </c>
      <c r="AN19" s="32">
        <f t="shared" si="4"/>
        <v>0</v>
      </c>
      <c r="AO19" s="32">
        <f t="shared" si="5"/>
        <v>5</v>
      </c>
      <c r="AP19" s="32">
        <f t="shared" si="6"/>
        <v>0</v>
      </c>
      <c r="AQ19" s="32">
        <f t="shared" si="7"/>
        <v>0</v>
      </c>
    </row>
    <row r="20" spans="1:43" ht="18" customHeight="1" x14ac:dyDescent="0.25">
      <c r="A20" s="7"/>
      <c r="B20" s="33" t="s">
        <v>56</v>
      </c>
      <c r="C20" s="34" t="s">
        <v>57</v>
      </c>
      <c r="D20" s="35" t="s">
        <v>58</v>
      </c>
      <c r="E20" s="36">
        <v>108.3</v>
      </c>
      <c r="F20" s="40" t="s">
        <v>14</v>
      </c>
      <c r="G20" s="40" t="s">
        <v>14</v>
      </c>
      <c r="H20" s="26" t="s">
        <v>20</v>
      </c>
      <c r="I20" s="26" t="s">
        <v>20</v>
      </c>
      <c r="J20" s="26" t="s">
        <v>20</v>
      </c>
      <c r="K20" s="40" t="s">
        <v>14</v>
      </c>
      <c r="L20" s="40" t="s">
        <v>14</v>
      </c>
      <c r="M20" s="28" t="s">
        <v>20</v>
      </c>
      <c r="N20" s="26" t="s">
        <v>20</v>
      </c>
      <c r="O20" s="26" t="s">
        <v>20</v>
      </c>
      <c r="P20" s="40" t="s">
        <v>14</v>
      </c>
      <c r="Q20" s="40" t="s">
        <v>14</v>
      </c>
      <c r="R20" s="26" t="s">
        <v>20</v>
      </c>
      <c r="S20" s="28" t="s">
        <v>20</v>
      </c>
      <c r="T20" s="28" t="s">
        <v>20</v>
      </c>
      <c r="U20" s="40" t="s">
        <v>14</v>
      </c>
      <c r="V20" s="40" t="s">
        <v>14</v>
      </c>
      <c r="W20" s="26" t="s">
        <v>20</v>
      </c>
      <c r="X20" s="26" t="s">
        <v>20</v>
      </c>
      <c r="Y20" s="26" t="s">
        <v>20</v>
      </c>
      <c r="Z20" s="40" t="s">
        <v>14</v>
      </c>
      <c r="AA20" s="40" t="s">
        <v>14</v>
      </c>
      <c r="AB20" s="26" t="s">
        <v>20</v>
      </c>
      <c r="AC20" s="26" t="s">
        <v>20</v>
      </c>
      <c r="AD20" s="26" t="s">
        <v>20</v>
      </c>
      <c r="AE20" s="40" t="s">
        <v>14</v>
      </c>
      <c r="AF20" s="40" t="s">
        <v>14</v>
      </c>
      <c r="AG20" s="28" t="s">
        <v>20</v>
      </c>
      <c r="AH20" s="28" t="s">
        <v>20</v>
      </c>
      <c r="AI20" s="40" t="s">
        <v>14</v>
      </c>
      <c r="AJ20" s="30">
        <f t="shared" si="0"/>
        <v>52</v>
      </c>
      <c r="AK20" s="31">
        <f t="shared" si="1"/>
        <v>-56.3</v>
      </c>
      <c r="AL20" s="32">
        <f t="shared" si="2"/>
        <v>0</v>
      </c>
      <c r="AM20" s="32">
        <f t="shared" si="3"/>
        <v>0</v>
      </c>
      <c r="AN20" s="32">
        <f t="shared" si="4"/>
        <v>0</v>
      </c>
      <c r="AO20" s="32">
        <f t="shared" si="5"/>
        <v>0</v>
      </c>
      <c r="AP20" s="32">
        <f t="shared" si="6"/>
        <v>0</v>
      </c>
      <c r="AQ20" s="32">
        <f t="shared" si="7"/>
        <v>13</v>
      </c>
    </row>
    <row r="21" spans="1:43" ht="19.5" customHeight="1" x14ac:dyDescent="0.25">
      <c r="A21" s="7"/>
      <c r="B21" s="1" t="s">
        <v>59</v>
      </c>
      <c r="C21" s="1"/>
      <c r="D21" s="1"/>
      <c r="E21" s="41">
        <f>SUM(E11:E20)</f>
        <v>1455.8</v>
      </c>
      <c r="F21" s="42">
        <f t="shared" ref="F21:AI21" si="8">COUNTIF(F11:F20,"FR")+COUNTIF(F11:F20,"SP")+COUNTIF(F11:F20,"ND")+COUNTIF(F11:F20,"SD")+COUNTIF(F11:F20,"BD")</f>
        <v>9</v>
      </c>
      <c r="G21" s="43">
        <f t="shared" si="8"/>
        <v>10</v>
      </c>
      <c r="H21" s="43">
        <f t="shared" si="8"/>
        <v>5</v>
      </c>
      <c r="I21" s="43">
        <f t="shared" si="8"/>
        <v>1</v>
      </c>
      <c r="J21" s="43">
        <f t="shared" si="8"/>
        <v>3</v>
      </c>
      <c r="K21" s="43">
        <f t="shared" si="8"/>
        <v>8</v>
      </c>
      <c r="L21" s="42">
        <f t="shared" si="8"/>
        <v>9</v>
      </c>
      <c r="M21" s="42">
        <f t="shared" si="8"/>
        <v>3</v>
      </c>
      <c r="N21" s="43">
        <f t="shared" si="8"/>
        <v>1</v>
      </c>
      <c r="O21" s="43">
        <f t="shared" si="8"/>
        <v>3</v>
      </c>
      <c r="P21" s="43">
        <f t="shared" si="8"/>
        <v>8</v>
      </c>
      <c r="Q21" s="43">
        <f t="shared" si="8"/>
        <v>8</v>
      </c>
      <c r="R21" s="43">
        <f t="shared" si="8"/>
        <v>4</v>
      </c>
      <c r="S21" s="42">
        <f t="shared" si="8"/>
        <v>2</v>
      </c>
      <c r="T21" s="42">
        <f t="shared" si="8"/>
        <v>3</v>
      </c>
      <c r="U21" s="43">
        <f t="shared" si="8"/>
        <v>8</v>
      </c>
      <c r="V21" s="43">
        <f t="shared" si="8"/>
        <v>8</v>
      </c>
      <c r="W21" s="43">
        <f t="shared" si="8"/>
        <v>4</v>
      </c>
      <c r="X21" s="43">
        <f t="shared" si="8"/>
        <v>2</v>
      </c>
      <c r="Y21" s="43">
        <f t="shared" si="8"/>
        <v>3</v>
      </c>
      <c r="Z21" s="42">
        <f t="shared" si="8"/>
        <v>8</v>
      </c>
      <c r="AA21" s="42">
        <f t="shared" si="8"/>
        <v>8</v>
      </c>
      <c r="AB21" s="43">
        <f t="shared" si="8"/>
        <v>3</v>
      </c>
      <c r="AC21" s="43">
        <f t="shared" si="8"/>
        <v>3</v>
      </c>
      <c r="AD21" s="43">
        <f t="shared" si="8"/>
        <v>5</v>
      </c>
      <c r="AE21" s="43">
        <f t="shared" si="8"/>
        <v>6</v>
      </c>
      <c r="AF21" s="43">
        <f t="shared" si="8"/>
        <v>6</v>
      </c>
      <c r="AG21" s="42">
        <f t="shared" si="8"/>
        <v>4</v>
      </c>
      <c r="AH21" s="42">
        <f t="shared" si="8"/>
        <v>3</v>
      </c>
      <c r="AI21" s="43">
        <f t="shared" si="8"/>
        <v>8</v>
      </c>
      <c r="AJ21" s="44">
        <f t="shared" ref="AJ21:AQ21" si="9">SUM(AJ11:AJ20)</f>
        <v>1196</v>
      </c>
      <c r="AK21" s="44">
        <f t="shared" si="9"/>
        <v>-259.80000000000007</v>
      </c>
      <c r="AL21" s="45">
        <f t="shared" si="9"/>
        <v>55</v>
      </c>
      <c r="AM21" s="45">
        <f t="shared" si="9"/>
        <v>41</v>
      </c>
      <c r="AN21" s="45">
        <f t="shared" si="9"/>
        <v>25</v>
      </c>
      <c r="AO21" s="45">
        <f t="shared" si="9"/>
        <v>5</v>
      </c>
      <c r="AP21" s="45">
        <f t="shared" si="9"/>
        <v>4</v>
      </c>
      <c r="AQ21" s="45">
        <f t="shared" si="9"/>
        <v>13</v>
      </c>
    </row>
    <row r="22" spans="1:43" x14ac:dyDescent="0.25">
      <c r="A22" s="7"/>
    </row>
    <row r="23" spans="1:43" ht="15.75" customHeight="1" x14ac:dyDescent="0.25">
      <c r="A23" s="7"/>
    </row>
    <row r="24" spans="1:43" ht="15" customHeight="1" x14ac:dyDescent="0.25">
      <c r="A24" s="7"/>
      <c r="B24" s="51" t="s">
        <v>60</v>
      </c>
      <c r="C24" s="51"/>
      <c r="D24" s="51"/>
      <c r="E24" s="51"/>
      <c r="F24" s="46">
        <f t="shared" ref="F24:AI24" si="10">COUNTIF(F11:F20,"FR")</f>
        <v>3</v>
      </c>
      <c r="G24" s="47">
        <f t="shared" si="10"/>
        <v>4</v>
      </c>
      <c r="H24" s="47">
        <f t="shared" si="10"/>
        <v>3</v>
      </c>
      <c r="I24" s="47">
        <f t="shared" si="10"/>
        <v>0</v>
      </c>
      <c r="J24" s="47">
        <f t="shared" si="10"/>
        <v>1</v>
      </c>
      <c r="K24" s="47">
        <f t="shared" si="10"/>
        <v>3</v>
      </c>
      <c r="L24" s="46">
        <f t="shared" si="10"/>
        <v>4</v>
      </c>
      <c r="M24" s="46">
        <f t="shared" si="10"/>
        <v>1</v>
      </c>
      <c r="N24" s="47">
        <f t="shared" si="10"/>
        <v>0</v>
      </c>
      <c r="O24" s="47">
        <f t="shared" si="10"/>
        <v>0</v>
      </c>
      <c r="P24" s="47">
        <f t="shared" si="10"/>
        <v>1</v>
      </c>
      <c r="Q24" s="47">
        <f t="shared" si="10"/>
        <v>2</v>
      </c>
      <c r="R24" s="47">
        <f t="shared" si="10"/>
        <v>2</v>
      </c>
      <c r="S24" s="46">
        <f t="shared" si="10"/>
        <v>1</v>
      </c>
      <c r="T24" s="46">
        <f t="shared" si="10"/>
        <v>2</v>
      </c>
      <c r="U24" s="47">
        <f t="shared" si="10"/>
        <v>4</v>
      </c>
      <c r="V24" s="47">
        <f t="shared" si="10"/>
        <v>4</v>
      </c>
      <c r="W24" s="47">
        <f t="shared" si="10"/>
        <v>2</v>
      </c>
      <c r="X24" s="47">
        <f t="shared" si="10"/>
        <v>0</v>
      </c>
      <c r="Y24" s="47">
        <f t="shared" si="10"/>
        <v>0</v>
      </c>
      <c r="Z24" s="46">
        <f t="shared" si="10"/>
        <v>2</v>
      </c>
      <c r="AA24" s="46">
        <f t="shared" si="10"/>
        <v>3</v>
      </c>
      <c r="AB24" s="47">
        <f t="shared" si="10"/>
        <v>1</v>
      </c>
      <c r="AC24" s="47">
        <f t="shared" si="10"/>
        <v>1</v>
      </c>
      <c r="AD24" s="47">
        <f t="shared" si="10"/>
        <v>1</v>
      </c>
      <c r="AE24" s="47">
        <f t="shared" si="10"/>
        <v>2</v>
      </c>
      <c r="AF24" s="47">
        <f t="shared" si="10"/>
        <v>3</v>
      </c>
      <c r="AG24" s="46">
        <f t="shared" si="10"/>
        <v>2</v>
      </c>
      <c r="AH24" s="46">
        <f t="shared" si="10"/>
        <v>1</v>
      </c>
      <c r="AI24" s="47">
        <f t="shared" si="10"/>
        <v>2</v>
      </c>
      <c r="AJ24" s="48"/>
      <c r="AK24" s="48"/>
      <c r="AL24" s="48"/>
      <c r="AM24" s="48"/>
      <c r="AN24" s="48"/>
      <c r="AO24" s="48"/>
      <c r="AP24" s="48"/>
      <c r="AQ24" s="48"/>
    </row>
    <row r="25" spans="1:43" ht="15" customHeight="1" x14ac:dyDescent="0.25">
      <c r="A25" s="7"/>
      <c r="B25" s="52" t="s">
        <v>61</v>
      </c>
      <c r="C25" s="52"/>
      <c r="D25" s="52"/>
      <c r="E25" s="52"/>
      <c r="F25" s="46">
        <f t="shared" ref="F25:AI25" si="11">COUNTIF(F11:F20,"SP")+COUNTIF(F11:F20,"SD")</f>
        <v>4</v>
      </c>
      <c r="G25" s="49">
        <f t="shared" si="11"/>
        <v>4</v>
      </c>
      <c r="H25" s="49">
        <f t="shared" si="11"/>
        <v>1</v>
      </c>
      <c r="I25" s="49">
        <f t="shared" si="11"/>
        <v>1</v>
      </c>
      <c r="J25" s="49">
        <f t="shared" si="11"/>
        <v>1</v>
      </c>
      <c r="K25" s="49">
        <f t="shared" si="11"/>
        <v>2</v>
      </c>
      <c r="L25" s="46">
        <f t="shared" si="11"/>
        <v>2</v>
      </c>
      <c r="M25" s="46">
        <f t="shared" si="11"/>
        <v>2</v>
      </c>
      <c r="N25" s="49">
        <f t="shared" si="11"/>
        <v>1</v>
      </c>
      <c r="O25" s="49">
        <f t="shared" si="11"/>
        <v>3</v>
      </c>
      <c r="P25" s="49">
        <f t="shared" si="11"/>
        <v>5</v>
      </c>
      <c r="Q25" s="49">
        <f t="shared" si="11"/>
        <v>4</v>
      </c>
      <c r="R25" s="49">
        <f t="shared" si="11"/>
        <v>1</v>
      </c>
      <c r="S25" s="46">
        <f t="shared" si="11"/>
        <v>1</v>
      </c>
      <c r="T25" s="46">
        <f t="shared" si="11"/>
        <v>1</v>
      </c>
      <c r="U25" s="49">
        <f t="shared" si="11"/>
        <v>2</v>
      </c>
      <c r="V25" s="49">
        <f t="shared" si="11"/>
        <v>2</v>
      </c>
      <c r="W25" s="49">
        <f t="shared" si="11"/>
        <v>1</v>
      </c>
      <c r="X25" s="49">
        <f t="shared" si="11"/>
        <v>2</v>
      </c>
      <c r="Y25" s="49">
        <f t="shared" si="11"/>
        <v>1</v>
      </c>
      <c r="Z25" s="46">
        <f t="shared" si="11"/>
        <v>3</v>
      </c>
      <c r="AA25" s="46">
        <f t="shared" si="11"/>
        <v>3</v>
      </c>
      <c r="AB25" s="49">
        <f t="shared" si="11"/>
        <v>2</v>
      </c>
      <c r="AC25" s="49">
        <f t="shared" si="11"/>
        <v>2</v>
      </c>
      <c r="AD25" s="49">
        <f t="shared" si="11"/>
        <v>3</v>
      </c>
      <c r="AE25" s="49">
        <f t="shared" si="11"/>
        <v>2</v>
      </c>
      <c r="AF25" s="49">
        <f t="shared" si="11"/>
        <v>2</v>
      </c>
      <c r="AG25" s="46">
        <f t="shared" si="11"/>
        <v>1</v>
      </c>
      <c r="AH25" s="46">
        <f t="shared" si="11"/>
        <v>1</v>
      </c>
      <c r="AI25" s="49">
        <f t="shared" si="11"/>
        <v>3</v>
      </c>
      <c r="AJ25" s="48"/>
      <c r="AK25" s="48"/>
      <c r="AL25" s="48"/>
      <c r="AM25" s="48"/>
      <c r="AN25" s="48"/>
      <c r="AO25" s="48"/>
      <c r="AP25" s="48"/>
      <c r="AQ25" s="48"/>
    </row>
    <row r="26" spans="1:43" ht="15" customHeight="1" x14ac:dyDescent="0.25">
      <c r="A26" s="7"/>
      <c r="B26" s="53" t="s">
        <v>62</v>
      </c>
      <c r="C26" s="53"/>
      <c r="D26" s="53"/>
      <c r="E26" s="53"/>
      <c r="F26" s="46">
        <f t="shared" ref="F26:AI26" si="12">COUNTIF(F11:F20,"ND")</f>
        <v>1</v>
      </c>
      <c r="G26" s="50">
        <f t="shared" si="12"/>
        <v>1</v>
      </c>
      <c r="H26" s="50">
        <f t="shared" si="12"/>
        <v>1</v>
      </c>
      <c r="I26" s="50">
        <f t="shared" si="12"/>
        <v>0</v>
      </c>
      <c r="J26" s="50">
        <f t="shared" si="12"/>
        <v>1</v>
      </c>
      <c r="K26" s="50">
        <f t="shared" si="12"/>
        <v>2</v>
      </c>
      <c r="L26" s="46">
        <f t="shared" si="12"/>
        <v>2</v>
      </c>
      <c r="M26" s="46">
        <f t="shared" si="12"/>
        <v>0</v>
      </c>
      <c r="N26" s="50">
        <f t="shared" si="12"/>
        <v>0</v>
      </c>
      <c r="O26" s="50">
        <f t="shared" si="12"/>
        <v>0</v>
      </c>
      <c r="P26" s="50">
        <f t="shared" si="12"/>
        <v>1</v>
      </c>
      <c r="Q26" s="50">
        <f t="shared" si="12"/>
        <v>1</v>
      </c>
      <c r="R26" s="50">
        <f t="shared" si="12"/>
        <v>1</v>
      </c>
      <c r="S26" s="46">
        <f t="shared" si="12"/>
        <v>0</v>
      </c>
      <c r="T26" s="46">
        <f t="shared" si="12"/>
        <v>0</v>
      </c>
      <c r="U26" s="50">
        <f t="shared" si="12"/>
        <v>1</v>
      </c>
      <c r="V26" s="50">
        <f t="shared" si="12"/>
        <v>1</v>
      </c>
      <c r="W26" s="50">
        <f t="shared" si="12"/>
        <v>1</v>
      </c>
      <c r="X26" s="50">
        <f t="shared" si="12"/>
        <v>0</v>
      </c>
      <c r="Y26" s="50">
        <f t="shared" si="12"/>
        <v>2</v>
      </c>
      <c r="Z26" s="46">
        <f t="shared" si="12"/>
        <v>2</v>
      </c>
      <c r="AA26" s="46">
        <f t="shared" si="12"/>
        <v>1</v>
      </c>
      <c r="AB26" s="50">
        <f t="shared" si="12"/>
        <v>0</v>
      </c>
      <c r="AC26" s="50">
        <f t="shared" si="12"/>
        <v>0</v>
      </c>
      <c r="AD26" s="50">
        <f t="shared" si="12"/>
        <v>1</v>
      </c>
      <c r="AE26" s="50">
        <f t="shared" si="12"/>
        <v>1</v>
      </c>
      <c r="AF26" s="50">
        <f t="shared" si="12"/>
        <v>0</v>
      </c>
      <c r="AG26" s="46">
        <f t="shared" si="12"/>
        <v>1</v>
      </c>
      <c r="AH26" s="46">
        <f t="shared" si="12"/>
        <v>1</v>
      </c>
      <c r="AI26" s="50">
        <f t="shared" si="12"/>
        <v>2</v>
      </c>
      <c r="AJ26" s="48"/>
      <c r="AK26" s="48"/>
      <c r="AL26" s="48"/>
      <c r="AM26" s="48"/>
      <c r="AN26" s="48"/>
      <c r="AO26" s="48"/>
      <c r="AP26" s="48"/>
      <c r="AQ26" s="48"/>
    </row>
  </sheetData>
  <mergeCells count="20">
    <mergeCell ref="F8:AI8"/>
    <mergeCell ref="B21:D21"/>
    <mergeCell ref="B24:E24"/>
    <mergeCell ref="B25:E25"/>
    <mergeCell ref="B26:E26"/>
    <mergeCell ref="B1:AQ1"/>
    <mergeCell ref="B2:C2"/>
    <mergeCell ref="F2:AQ2"/>
    <mergeCell ref="B3:C3"/>
    <mergeCell ref="B5:C6"/>
    <mergeCell ref="E5:F5"/>
    <mergeCell ref="H5:I5"/>
    <mergeCell ref="K5:L5"/>
    <mergeCell ref="N5:O5"/>
    <mergeCell ref="E6:F6"/>
    <mergeCell ref="H6:I6"/>
    <mergeCell ref="K6:L6"/>
    <mergeCell ref="N6:O6"/>
    <mergeCell ref="D2:E2"/>
    <mergeCell ref="D3:G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Dienstplan Juni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2026-05-22T09:49:30Z</dcterms:created>
  <dcterms:modified xsi:type="dcterms:W3CDTF">2026-05-23T10:43:43Z</dcterms:modified>
  <dc:language>en-US</dc:language>
</cp:coreProperties>
</file>