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Mitarbeiter" sheetId="1" state="visible" r:id="rId3"/>
    <sheet name="01 Jan" sheetId="2" state="visible" r:id="rId4"/>
    <sheet name="02 Feb" sheetId="3" state="visible" r:id="rId5"/>
    <sheet name="03 Mär" sheetId="4" state="visible" r:id="rId6"/>
    <sheet name="04 Apr" sheetId="5" state="visible" r:id="rId7"/>
    <sheet name="05 Mai" sheetId="6" state="visible" r:id="rId8"/>
    <sheet name="06 Jun" sheetId="7" state="visible" r:id="rId9"/>
    <sheet name="07 Jul" sheetId="8" state="visible" r:id="rId10"/>
    <sheet name="08 Aug" sheetId="9" state="visible" r:id="rId11"/>
    <sheet name="09 Sep" sheetId="10" state="visible" r:id="rId12"/>
    <sheet name="10 Okt" sheetId="11" state="visible" r:id="rId13"/>
    <sheet name="11 Nov" sheetId="12" state="visible" r:id="rId14"/>
    <sheet name="12 Dez" sheetId="13" state="visible" r:id="rId15"/>
    <sheet name="📊 Jahresübersicht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<sst xmlns="http://schemas.openxmlformats.org/spreadsheetml/2006/main" count="3945" uniqueCount="139">
  <si>
    <t xml:space="preserve">🍽  RESTAURANTBETRIEB – MITARBEITERÜBERSICHT 2026</t>
  </si>
  <si>
    <t xml:space="preserve">Gasthaus Zum Goldenen Stern  |  Hauptstraße 47, 26122 Oldenburg  |  Tel: 0441-123456</t>
  </si>
  <si>
    <t xml:space="preserve">#</t>
  </si>
  <si>
    <t xml:space="preserve">Name</t>
  </si>
  <si>
    <t xml:space="preserve">Position</t>
  </si>
  <si>
    <t xml:space="preserve">Anstellungsart</t>
  </si>
  <si>
    <t xml:space="preserve">Wochenstunden</t>
  </si>
  <si>
    <t xml:space="preserve">Stundenlohn (€)</t>
  </si>
  <si>
    <t xml:space="preserve">Monatsgehalt (€)</t>
  </si>
  <si>
    <t xml:space="preserve">Jahresgehalt (€)</t>
  </si>
  <si>
    <t xml:space="preserve">Eintrittsdatum</t>
  </si>
  <si>
    <t xml:space="preserve">Notizen</t>
  </si>
  <si>
    <t xml:space="preserve">Katharina Mayer</t>
  </si>
  <si>
    <t xml:space="preserve">Serviceleitung</t>
  </si>
  <si>
    <t xml:space="preserve">Vollzeit</t>
  </si>
  <si>
    <t xml:space="preserve">01.03.2022</t>
  </si>
  <si>
    <t xml:space="preserve">Stellv. Betriebsleitung</t>
  </si>
  <si>
    <t xml:space="preserve">Tobias Reinhardt</t>
  </si>
  <si>
    <t xml:space="preserve">Koch (Sous Chef)</t>
  </si>
  <si>
    <t xml:space="preserve">15.06.2019</t>
  </si>
  <si>
    <t xml:space="preserve">HACCP-Beauftragter</t>
  </si>
  <si>
    <t xml:space="preserve">Sandra Vogel</t>
  </si>
  <si>
    <t xml:space="preserve">Servicekraft</t>
  </si>
  <si>
    <t xml:space="preserve">Teilzeit</t>
  </si>
  <si>
    <t xml:space="preserve">01.09.2023</t>
  </si>
  <si>
    <t xml:space="preserve">Mo–Fr bevorzugt</t>
  </si>
  <si>
    <t xml:space="preserve">Marcus Brandt</t>
  </si>
  <si>
    <t xml:space="preserve">Barkeeper</t>
  </si>
  <si>
    <t xml:space="preserve">10.01.2021</t>
  </si>
  <si>
    <t xml:space="preserve">Samstag Pflicht</t>
  </si>
  <si>
    <t xml:space="preserve">Lena Schulze</t>
  </si>
  <si>
    <t xml:space="preserve">Küchenhilfe</t>
  </si>
  <si>
    <t xml:space="preserve">Minijob</t>
  </si>
  <si>
    <t xml:space="preserve">01.05.2024</t>
  </si>
  <si>
    <t xml:space="preserve">Max. 520€/Monat</t>
  </si>
  <si>
    <t xml:space="preserve">Florian Kaiser</t>
  </si>
  <si>
    <t xml:space="preserve">15.11.2022</t>
  </si>
  <si>
    <t xml:space="preserve">Wunschfrei Sonntag</t>
  </si>
  <si>
    <t xml:space="preserve">Nina Berger</t>
  </si>
  <si>
    <t xml:space="preserve">Köchin</t>
  </si>
  <si>
    <t xml:space="preserve">01.02.2020</t>
  </si>
  <si>
    <t xml:space="preserve">Allergenbeauftragte</t>
  </si>
  <si>
    <t xml:space="preserve">Paul Hoffmann</t>
  </si>
  <si>
    <t xml:space="preserve">Reinigung</t>
  </si>
  <si>
    <t xml:space="preserve">01.07.2025</t>
  </si>
  <si>
    <t xml:space="preserve">Nur Mo Mi Fr</t>
  </si>
  <si>
    <t xml:space="preserve">GESAMT / SUMME</t>
  </si>
  <si>
    <t xml:space="preserve">SCHICHTENKÜRZEL – LEGENDE</t>
  </si>
  <si>
    <t xml:space="preserve">Kürzel</t>
  </si>
  <si>
    <t xml:space="preserve">Bezeichnung</t>
  </si>
  <si>
    <t xml:space="preserve">Beginn</t>
  </si>
  <si>
    <t xml:space="preserve">Ende</t>
  </si>
  <si>
    <t xml:space="preserve">Stunden</t>
  </si>
  <si>
    <t xml:space="preserve">F</t>
  </si>
  <si>
    <t xml:space="preserve">Frühschicht</t>
  </si>
  <si>
    <t xml:space="preserve">07:00</t>
  </si>
  <si>
    <t xml:space="preserve">15:00</t>
  </si>
  <si>
    <t xml:space="preserve">S</t>
  </si>
  <si>
    <t xml:space="preserve">Spätschicht</t>
  </si>
  <si>
    <t xml:space="preserve">14:00</t>
  </si>
  <si>
    <t xml:space="preserve">22:00</t>
  </si>
  <si>
    <t xml:space="preserve">M</t>
  </si>
  <si>
    <t xml:space="preserve">Mittagsschicht</t>
  </si>
  <si>
    <t xml:space="preserve">10:00</t>
  </si>
  <si>
    <t xml:space="preserve">16:00</t>
  </si>
  <si>
    <t xml:space="preserve">A</t>
  </si>
  <si>
    <t xml:space="preserve">Abendschicht</t>
  </si>
  <si>
    <t xml:space="preserve">17:00</t>
  </si>
  <si>
    <t xml:space="preserve">23:00</t>
  </si>
  <si>
    <t xml:space="preserve">FT</t>
  </si>
  <si>
    <t xml:space="preserve">Früh+Spät</t>
  </si>
  <si>
    <t xml:space="preserve">09:00</t>
  </si>
  <si>
    <t xml:space="preserve">U</t>
  </si>
  <si>
    <t xml:space="preserve">Urlaub</t>
  </si>
  <si>
    <t xml:space="preserve">—</t>
  </si>
  <si>
    <t xml:space="preserve">K</t>
  </si>
  <si>
    <t xml:space="preserve">Krank</t>
  </si>
  <si>
    <t xml:space="preserve">FB</t>
  </si>
  <si>
    <t xml:space="preserve">Feiertag</t>
  </si>
  <si>
    <t xml:space="preserve">-</t>
  </si>
  <si>
    <t xml:space="preserve">Frei</t>
  </si>
  <si>
    <t xml:space="preserve">🍽  DIENSTPLAN JANUAR 2026  —  Gasthaus Zum Goldenen Stern</t>
  </si>
  <si>
    <t xml:space="preserve">Monat: Januar 2026  |  Tage im Monat: 31  |  Planungsstand: laufend</t>
  </si>
  <si>
    <t xml:space="preserve">Mitarbeiter</t>
  </si>
  <si>
    <t xml:space="preserve">Do</t>
  </si>
  <si>
    <t xml:space="preserve">Fr</t>
  </si>
  <si>
    <t xml:space="preserve">Sa</t>
  </si>
  <si>
    <t xml:space="preserve">So</t>
  </si>
  <si>
    <t xml:space="preserve">Mo</t>
  </si>
  <si>
    <t xml:space="preserve">Di</t>
  </si>
  <si>
    <t xml:space="preserve">Mi</t>
  </si>
  <si>
    <t xml:space="preserve">Σ Std.</t>
  </si>
  <si>
    <t xml:space="preserve">Lohnkosten €</t>
  </si>
  <si>
    <t xml:space="preserve">Status</t>
  </si>
  <si>
    <t xml:space="preserve">GESAMT MONAT</t>
  </si>
  <si>
    <t xml:space="preserve">Legende:</t>
  </si>
  <si>
    <t xml:space="preserve">🍽  DIENSTPLAN FEBRUAR 2026  —  Gasthaus Zum Goldenen Stern</t>
  </si>
  <si>
    <t xml:space="preserve">Monat: Februar 2026  |  Tage im Monat: 28  |  Planungsstand: laufend</t>
  </si>
  <si>
    <t xml:space="preserve">🍽  DIENSTPLAN MÄRZ 2026  —  Gasthaus Zum Goldenen Stern</t>
  </si>
  <si>
    <t xml:space="preserve">Monat: März 2026  |  Tage im Monat: 31  |  Planungsstand: laufend</t>
  </si>
  <si>
    <t xml:space="preserve">🍽  DIENSTPLAN APRIL 2026  —  Gasthaus Zum Goldenen Stern</t>
  </si>
  <si>
    <t xml:space="preserve">Monat: April 2026  |  Tage im Monat: 30  |  Planungsstand: laufend</t>
  </si>
  <si>
    <t xml:space="preserve">🍽  DIENSTPLAN MAI 2026  —  Gasthaus Zum Goldenen Stern</t>
  </si>
  <si>
    <t xml:space="preserve">Monat: Mai 2026  |  Tage im Monat: 31  |  Planungsstand: laufend</t>
  </si>
  <si>
    <t xml:space="preserve">🍽  DIENSTPLAN JUNI 2026  —  Gasthaus Zum Goldenen Stern</t>
  </si>
  <si>
    <t xml:space="preserve">Monat: Juni 2026  |  Tage im Monat: 30  |  Planungsstand: laufend</t>
  </si>
  <si>
    <t xml:space="preserve">🍽  DIENSTPLAN JULI 2026  —  Gasthaus Zum Goldenen Stern</t>
  </si>
  <si>
    <t xml:space="preserve">Monat: Juli 2026  |  Tage im Monat: 31  |  Planungsstand: laufend</t>
  </si>
  <si>
    <t xml:space="preserve">🍽  DIENSTPLAN AUGUST 2026  —  Gasthaus Zum Goldenen Stern</t>
  </si>
  <si>
    <t xml:space="preserve">Monat: August 2026  |  Tage im Monat: 31  |  Planungsstand: laufend</t>
  </si>
  <si>
    <t xml:space="preserve">🍽  DIENSTPLAN SEPTEMBER 2026  —  Gasthaus Zum Goldenen Stern</t>
  </si>
  <si>
    <t xml:space="preserve">Monat: September 2026  |  Tage im Monat: 30  |  Planungsstand: laufend</t>
  </si>
  <si>
    <t xml:space="preserve">🍽  DIENSTPLAN OKTOBER 2026  —  Gasthaus Zum Goldenen Stern</t>
  </si>
  <si>
    <t xml:space="preserve">Monat: Oktober 2026  |  Tage im Monat: 31  |  Planungsstand: laufend</t>
  </si>
  <si>
    <t xml:space="preserve">🍽  DIENSTPLAN NOVEMBER 2026  —  Gasthaus Zum Goldenen Stern</t>
  </si>
  <si>
    <t xml:space="preserve">Monat: November 2026  |  Tage im Monat: 30  |  Planungsstand: laufend</t>
  </si>
  <si>
    <t xml:space="preserve">🍽  DIENSTPLAN DEZEMBER 2026  —  Gasthaus Zum Goldenen Stern</t>
  </si>
  <si>
    <t xml:space="preserve">Monat: Dezember 2026  |  Tage im Monat: 31  |  Planungsstand: laufend</t>
  </si>
  <si>
    <t xml:space="preserve">🍽  JAHRESÜBERSICHT 2026  —  Gasthaus Zum Goldenen Stern</t>
  </si>
  <si>
    <t xml:space="preserve">Gesamtstunden, Lohnkosten und Abwesenheiten pro Mitarbeiter und Monat</t>
  </si>
  <si>
    <t xml:space="preserve">STUNDEN PRO MITARBEITER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</si>
  <si>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</si>
  <si>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</si>
  <si>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</si>
  <si>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</si>
  <si>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</si>
  <si>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</si>
  <si>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</si>
  <si>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</si>
  <si>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</si>
  <si>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</si>
  <si>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</si>
  <si>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</si>
  <si>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 Std.</t>
  </si>
  <si>
    <t xml:space="preserve">Soll Std.</t>
  </si>
  <si>
    <t xml:space="preserve">Differenz</t>
  </si>
  <si>
    <t xml:space="preserve">GESAMT</t>
  </si>
  <si>
    <t xml:space="preserve">LOHNKOSTEN PRO MITARBEITER (€)</t>
  </si>
  <si>
    <t xml:space="preserve">GESAMT Kosten €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</si>
</sst>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General"/>
    <numFmt numFmtId="167" formatCode="0.0"/>
    <numFmt numFmtId="168" formatCode="\+0.0;\-0.0;0.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CC0000"/>
      <name val="Arial"/>
      <family val="0"/>
      <charset val="1"/>
    </font>
    <font>
      <b val="true"/>
      <sz val="9"/>
      <color rgb="FF1A2B3C"/>
      <name val="Arial"/>
      <family val="0"/>
      <charset val="1"/>
    </font>
    <font>
      <b val="true"/>
      <sz val="9"/>
      <color rgb="FF8844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CC0000"/>
      <name val="Arial"/>
      <family val="0"/>
      <charset val="1"/>
    </font>
    <font>
      <sz val="9"/>
      <color rgb="FF1A2B3C"/>
      <name val="Arial"/>
      <family val="0"/>
      <charset val="1"/>
    </font>
    <font>
      <sz val="9"/>
      <color rgb="FF884400"/>
      <name val="Arial"/>
      <family val="0"/>
      <charset val="1"/>
    </font>
    <font>
      <sz val="10"/>
      <color rgb="FF884400"/>
      <name val="Arial"/>
      <family val="0"/>
      <charset val="1"/>
    </font>
    <font>
      <b val="true"/>
      <sz val="10"/>
      <color rgb="FF1A2B3C"/>
      <name val="Arial"/>
      <family val="0"/>
      <charset val="1"/>
    </font>
    <font>
      <sz val="10"/>
      <color rgb="FF00660A"/>
      <name val="Arial"/>
      <family val="0"/>
      <charset val="1"/>
    </font>
    <font>
      <sz val="10"/>
      <color rgb="FF1A2B3C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A2B3C"/>
        <bgColor rgb="FF003366"/>
      </patternFill>
    </fill>
    <fill>
      <patternFill patternType="solid">
        <fgColor rgb="FF2E4A6B"/>
        <bgColor rgb="FF555555"/>
      </patternFill>
    </fill>
    <fill>
      <patternFill patternType="solid">
        <fgColor rgb="FFE8521A"/>
        <bgColor rgb="FFFF8080"/>
      </patternFill>
    </fill>
    <fill>
      <patternFill patternType="solid">
        <fgColor rgb="FFEFF4FA"/>
        <bgColor rgb="FFF2F3F4"/>
      </patternFill>
    </fill>
    <fill>
      <patternFill patternType="solid">
        <fgColor rgb="FFFFFFFF"/>
        <bgColor rgb="FFFEF9E7"/>
      </patternFill>
    </fill>
    <fill>
      <patternFill patternType="solid">
        <fgColor rgb="FFD6EAF8"/>
        <bgColor rgb="FFD5F5E3"/>
      </patternFill>
    </fill>
    <fill>
      <patternFill patternType="solid">
        <fgColor rgb="FFD5F5E3"/>
        <bgColor rgb="FFD6EAF8"/>
      </patternFill>
    </fill>
    <fill>
      <patternFill patternType="solid">
        <fgColor rgb="FFFEF9E7"/>
        <bgColor rgb="FFFFF0E0"/>
      </patternFill>
    </fill>
    <fill>
      <patternFill patternType="solid">
        <fgColor rgb="FFF9EBEA"/>
        <bgColor rgb="FFFFF0E0"/>
      </patternFill>
    </fill>
    <fill>
      <patternFill patternType="solid">
        <fgColor rgb="FFE8DAEF"/>
        <bgColor rgb="FFFADBD8"/>
      </patternFill>
    </fill>
    <fill>
      <patternFill patternType="solid">
        <fgColor rgb="FFFADBD8"/>
        <bgColor rgb="FFFFE0E0"/>
      </patternFill>
    </fill>
    <fill>
      <patternFill patternType="solid">
        <fgColor rgb="FFFFE0E0"/>
        <bgColor rgb="FFFADBD8"/>
      </patternFill>
    </fill>
    <fill>
      <patternFill patternType="solid">
        <fgColor rgb="FFF2F3F4"/>
        <bgColor rgb="FFEFF4FA"/>
      </patternFill>
    </fill>
    <fill>
      <patternFill patternType="solid">
        <fgColor rgb="FFFFF0E0"/>
        <bgColor rgb="FFF9EBE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555555"/>
      </left>
      <right style="medium">
        <color rgb="FF555555"/>
      </right>
      <top style="medium">
        <color rgb="FF555555"/>
      </top>
      <bottom style="medium">
        <color rgb="FF555555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555555"/>
      </left>
      <right style="medium">
        <color rgb="FF555555"/>
      </right>
      <top style="medium">
        <color rgb="FF555555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A"/>
      <rgbColor rgb="FF000080"/>
      <rgbColor rgb="FF808000"/>
      <rgbColor rgb="FF800080"/>
      <rgbColor rgb="FF008080"/>
      <rgbColor rgb="FFFFE0E0"/>
      <rgbColor rgb="FF808080"/>
      <rgbColor rgb="FF9999FF"/>
      <rgbColor rgb="FF993366"/>
      <rgbColor rgb="FFFEF9E7"/>
      <rgbColor rgb="FFD6EAF8"/>
      <rgbColor rgb="FF660066"/>
      <rgbColor rgb="FFFF8080"/>
      <rgbColor rgb="FF0066CC"/>
      <rgbColor rgb="FFE8DAE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4FA"/>
      <rgbColor rgb="FFD5F5E3"/>
      <rgbColor rgb="FFFFF0E0"/>
      <rgbColor rgb="FFF2F3F4"/>
      <rgbColor rgb="FFF9EBEA"/>
      <rgbColor rgb="FFCC99FF"/>
      <rgbColor rgb="FFFADBD8"/>
      <rgbColor rgb="FF3366FF"/>
      <rgbColor rgb="FF33CCCC"/>
      <rgbColor rgb="FF99CC00"/>
      <rgbColor rgb="FFFFCC00"/>
      <rgbColor rgb="FFFF9900"/>
      <rgbColor rgb="FFE8521A"/>
      <rgbColor rgb="FF666666"/>
      <rgbColor rgb="FFAAAAAA"/>
      <rgbColor rgb="FF003366"/>
      <rgbColor rgb="FF339966"/>
      <rgbColor rgb="FF003300"/>
      <rgbColor rgb="FF555555"/>
      <rgbColor rgb="FF884400"/>
      <rgbColor rgb="FF993366"/>
      <rgbColor rgb="FF2E4A6B"/>
      <rgbColor rgb="FF1A2B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5" min="4" style="0" width="14"/>
    <col collapsed="false" customWidth="true" hidden="false" outlineLevel="0" max="6" min="6" style="0" width="16"/>
    <col collapsed="false" customWidth="true" hidden="false" outlineLevel="0" max="8" min="7" style="0" width="18"/>
    <col collapsed="false" customWidth="true" hidden="false" outlineLevel="0" max="9" min="9" style="0" width="15"/>
    <col collapsed="false" customWidth="true" hidden="false" outlineLevel="0" max="10" min="10" style="0" width="30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customFormat="false" ht="15" hidden="false" customHeight="false" outlineLevel="0" collapsed="false">
      <c r="A4" s="4" t="n">
        <v>1</v>
      </c>
      <c r="B4" s="5" t="s">
        <v>12</v>
      </c>
      <c r="C4" s="4" t="s">
        <v>13</v>
      </c>
      <c r="D4" s="4" t="s">
        <v>14</v>
      </c>
      <c r="E4" s="4" t="n">
        <v>40</v>
      </c>
      <c r="F4" s="6" t="n">
        <v>16.5</v>
      </c>
      <c r="G4" s="6" t="n">
        <f aca="false">E4*F4*4.333</f>
        <v>2859.78</v>
      </c>
      <c r="H4" s="6" t="n">
        <f aca="false">G4*12</f>
        <v>34317.36</v>
      </c>
      <c r="I4" s="4" t="s">
        <v>15</v>
      </c>
      <c r="J4" s="4" t="s">
        <v>16</v>
      </c>
    </row>
    <row r="5" customFormat="false" ht="15" hidden="false" customHeight="false" outlineLevel="0" collapsed="false">
      <c r="A5" s="7" t="n">
        <v>2</v>
      </c>
      <c r="B5" s="8" t="s">
        <v>17</v>
      </c>
      <c r="C5" s="7" t="s">
        <v>18</v>
      </c>
      <c r="D5" s="7" t="s">
        <v>14</v>
      </c>
      <c r="E5" s="7" t="n">
        <v>40</v>
      </c>
      <c r="F5" s="9" t="n">
        <v>17.8</v>
      </c>
      <c r="G5" s="9" t="n">
        <f aca="false">E5*F5*4.333</f>
        <v>3085.096</v>
      </c>
      <c r="H5" s="9" t="n">
        <f aca="false">G5*12</f>
        <v>37021.152</v>
      </c>
      <c r="I5" s="7" t="s">
        <v>19</v>
      </c>
      <c r="J5" s="7" t="s">
        <v>20</v>
      </c>
    </row>
    <row r="6" customFormat="false" ht="15" hidden="false" customHeight="false" outlineLevel="0" collapsed="false">
      <c r="A6" s="4" t="n">
        <v>3</v>
      </c>
      <c r="B6" s="5" t="s">
        <v>21</v>
      </c>
      <c r="C6" s="4" t="s">
        <v>22</v>
      </c>
      <c r="D6" s="4" t="s">
        <v>23</v>
      </c>
      <c r="E6" s="4" t="n">
        <v>30</v>
      </c>
      <c r="F6" s="6" t="n">
        <v>14.2</v>
      </c>
      <c r="G6" s="6" t="n">
        <f aca="false">E6*F6*4.333</f>
        <v>1845.858</v>
      </c>
      <c r="H6" s="6" t="n">
        <f aca="false">G6*12</f>
        <v>22150.296</v>
      </c>
      <c r="I6" s="4" t="s">
        <v>24</v>
      </c>
      <c r="J6" s="4" t="s">
        <v>25</v>
      </c>
    </row>
    <row r="7" customFormat="false" ht="15" hidden="false" customHeight="false" outlineLevel="0" collapsed="false">
      <c r="A7" s="7" t="n">
        <v>4</v>
      </c>
      <c r="B7" s="8" t="s">
        <v>26</v>
      </c>
      <c r="C7" s="7" t="s">
        <v>27</v>
      </c>
      <c r="D7" s="7" t="s">
        <v>23</v>
      </c>
      <c r="E7" s="7" t="n">
        <v>35</v>
      </c>
      <c r="F7" s="9" t="n">
        <v>15</v>
      </c>
      <c r="G7" s="9" t="n">
        <f aca="false">E7*F7*4.333</f>
        <v>2274.825</v>
      </c>
      <c r="H7" s="9" t="n">
        <f aca="false">G7*12</f>
        <v>27297.9</v>
      </c>
      <c r="I7" s="7" t="s">
        <v>28</v>
      </c>
      <c r="J7" s="7" t="s">
        <v>29</v>
      </c>
    </row>
    <row r="8" customFormat="false" ht="15" hidden="false" customHeight="false" outlineLevel="0" collapsed="false">
      <c r="A8" s="4" t="n">
        <v>5</v>
      </c>
      <c r="B8" s="5" t="s">
        <v>30</v>
      </c>
      <c r="C8" s="4" t="s">
        <v>31</v>
      </c>
      <c r="D8" s="4" t="s">
        <v>32</v>
      </c>
      <c r="E8" s="4" t="n">
        <v>20</v>
      </c>
      <c r="F8" s="6" t="n">
        <v>13.5</v>
      </c>
      <c r="G8" s="6" t="n">
        <f aca="false">E8*F8*4.333</f>
        <v>1169.91</v>
      </c>
      <c r="H8" s="6" t="n">
        <f aca="false">G8*12</f>
        <v>14038.92</v>
      </c>
      <c r="I8" s="4" t="s">
        <v>33</v>
      </c>
      <c r="J8" s="4" t="s">
        <v>34</v>
      </c>
    </row>
    <row r="9" customFormat="false" ht="15" hidden="false" customHeight="false" outlineLevel="0" collapsed="false">
      <c r="A9" s="7" t="n">
        <v>6</v>
      </c>
      <c r="B9" s="8" t="s">
        <v>35</v>
      </c>
      <c r="C9" s="7" t="s">
        <v>22</v>
      </c>
      <c r="D9" s="7" t="s">
        <v>23</v>
      </c>
      <c r="E9" s="7" t="n">
        <v>30</v>
      </c>
      <c r="F9" s="9" t="n">
        <v>14.2</v>
      </c>
      <c r="G9" s="9" t="n">
        <f aca="false">E9*F9*4.333</f>
        <v>1845.858</v>
      </c>
      <c r="H9" s="9" t="n">
        <f aca="false">G9*12</f>
        <v>22150.296</v>
      </c>
      <c r="I9" s="7" t="s">
        <v>36</v>
      </c>
      <c r="J9" s="7" t="s">
        <v>37</v>
      </c>
    </row>
    <row r="10" customFormat="false" ht="15" hidden="false" customHeight="false" outlineLevel="0" collapsed="false">
      <c r="A10" s="4" t="n">
        <v>7</v>
      </c>
      <c r="B10" s="5" t="s">
        <v>38</v>
      </c>
      <c r="C10" s="4" t="s">
        <v>39</v>
      </c>
      <c r="D10" s="4" t="s">
        <v>14</v>
      </c>
      <c r="E10" s="4" t="n">
        <v>40</v>
      </c>
      <c r="F10" s="6" t="n">
        <v>16.8</v>
      </c>
      <c r="G10" s="6" t="n">
        <f aca="false">E10*F10*4.333</f>
        <v>2911.776</v>
      </c>
      <c r="H10" s="6" t="n">
        <f aca="false">G10*12</f>
        <v>34941.312</v>
      </c>
      <c r="I10" s="4" t="s">
        <v>40</v>
      </c>
      <c r="J10" s="4" t="s">
        <v>41</v>
      </c>
    </row>
    <row r="11" customFormat="false" ht="15" hidden="false" customHeight="false" outlineLevel="0" collapsed="false">
      <c r="A11" s="7" t="n">
        <v>8</v>
      </c>
      <c r="B11" s="8" t="s">
        <v>42</v>
      </c>
      <c r="C11" s="7" t="s">
        <v>43</v>
      </c>
      <c r="D11" s="7" t="s">
        <v>32</v>
      </c>
      <c r="E11" s="7" t="n">
        <v>15</v>
      </c>
      <c r="F11" s="9" t="n">
        <v>13</v>
      </c>
      <c r="G11" s="9" t="n">
        <f aca="false">E11*F11*4.333</f>
        <v>844.935</v>
      </c>
      <c r="H11" s="9" t="n">
        <f aca="false">G11*12</f>
        <v>10139.22</v>
      </c>
      <c r="I11" s="7" t="s">
        <v>44</v>
      </c>
      <c r="J11" s="7" t="s">
        <v>45</v>
      </c>
    </row>
    <row r="12" customFormat="false" ht="15" hidden="false" customHeight="false" outlineLevel="0" collapsed="false">
      <c r="A12" s="10" t="s">
        <v>46</v>
      </c>
      <c r="B12" s="10"/>
      <c r="C12" s="10"/>
      <c r="D12" s="10"/>
      <c r="E12" s="11" t="n">
        <f aca="false">SUM(E4:E11)</f>
        <v>250</v>
      </c>
      <c r="G12" s="12" t="n">
        <f aca="false">SUM(G4:G11)</f>
        <v>16838.038</v>
      </c>
      <c r="H12" s="12" t="n">
        <f aca="false">SUM(H4:H11)</f>
        <v>202056.456</v>
      </c>
    </row>
    <row r="14" customFormat="false" ht="15" hidden="false" customHeight="false" outlineLevel="0" collapsed="false">
      <c r="A14" s="13" t="s">
        <v>47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false" outlineLevel="0" collapsed="false">
      <c r="A15" s="14" t="s">
        <v>48</v>
      </c>
      <c r="B15" s="14" t="s">
        <v>49</v>
      </c>
      <c r="C15" s="14" t="s">
        <v>50</v>
      </c>
      <c r="D15" s="14" t="s">
        <v>51</v>
      </c>
      <c r="E15" s="14" t="s">
        <v>52</v>
      </c>
    </row>
    <row r="16" customFormat="false" ht="15" hidden="false" customHeight="false" outlineLevel="0" collapsed="false">
      <c r="A16" s="15" t="s">
        <v>53</v>
      </c>
      <c r="B16" s="16" t="s">
        <v>54</v>
      </c>
      <c r="C16" s="16" t="s">
        <v>55</v>
      </c>
      <c r="D16" s="16" t="s">
        <v>56</v>
      </c>
      <c r="E16" s="16" t="n">
        <v>8</v>
      </c>
    </row>
    <row r="17" customFormat="false" ht="15" hidden="false" customHeight="false" outlineLevel="0" collapsed="false">
      <c r="A17" s="17" t="s">
        <v>57</v>
      </c>
      <c r="B17" s="18" t="s">
        <v>58</v>
      </c>
      <c r="C17" s="18" t="s">
        <v>59</v>
      </c>
      <c r="D17" s="18" t="s">
        <v>60</v>
      </c>
      <c r="E17" s="18" t="n">
        <v>8</v>
      </c>
    </row>
    <row r="18" customFormat="false" ht="15" hidden="false" customHeight="false" outlineLevel="0" collapsed="false">
      <c r="A18" s="19" t="s">
        <v>61</v>
      </c>
      <c r="B18" s="20" t="s">
        <v>62</v>
      </c>
      <c r="C18" s="20" t="s">
        <v>63</v>
      </c>
      <c r="D18" s="20" t="s">
        <v>64</v>
      </c>
      <c r="E18" s="20" t="n">
        <v>6</v>
      </c>
    </row>
    <row r="19" customFormat="false" ht="15" hidden="false" customHeight="false" outlineLevel="0" collapsed="false">
      <c r="A19" s="21" t="s">
        <v>65</v>
      </c>
      <c r="B19" s="22" t="s">
        <v>66</v>
      </c>
      <c r="C19" s="22" t="s">
        <v>67</v>
      </c>
      <c r="D19" s="22" t="s">
        <v>68</v>
      </c>
      <c r="E19" s="22" t="n">
        <v>6</v>
      </c>
    </row>
    <row r="20" customFormat="false" ht="15" hidden="false" customHeight="false" outlineLevel="0" collapsed="false">
      <c r="A20" s="23" t="s">
        <v>69</v>
      </c>
      <c r="B20" s="24" t="s">
        <v>70</v>
      </c>
      <c r="C20" s="24" t="s">
        <v>71</v>
      </c>
      <c r="D20" s="24" t="s">
        <v>67</v>
      </c>
      <c r="E20" s="24" t="n">
        <v>7.5</v>
      </c>
    </row>
    <row r="21" customFormat="false" ht="15" hidden="false" customHeight="false" outlineLevel="0" collapsed="false">
      <c r="A21" s="17" t="s">
        <v>72</v>
      </c>
      <c r="B21" s="18" t="s">
        <v>73</v>
      </c>
      <c r="C21" s="18"/>
      <c r="D21" s="18"/>
      <c r="E21" s="18" t="s">
        <v>74</v>
      </c>
    </row>
    <row r="22" customFormat="false" ht="15" hidden="false" customHeight="false" outlineLevel="0" collapsed="false">
      <c r="A22" s="25" t="s">
        <v>75</v>
      </c>
      <c r="B22" s="26" t="s">
        <v>76</v>
      </c>
      <c r="C22" s="26"/>
      <c r="D22" s="26"/>
      <c r="E22" s="26" t="s">
        <v>74</v>
      </c>
    </row>
    <row r="23" customFormat="false" ht="15" hidden="false" customHeight="false" outlineLevel="0" collapsed="false">
      <c r="A23" s="27" t="s">
        <v>77</v>
      </c>
      <c r="B23" s="28" t="s">
        <v>78</v>
      </c>
      <c r="C23" s="28"/>
      <c r="D23" s="28"/>
      <c r="E23" s="28" t="s">
        <v>74</v>
      </c>
    </row>
    <row r="24" customFormat="false" ht="15" hidden="false" customHeight="false" outlineLevel="0" collapsed="false">
      <c r="A24" s="29" t="s">
        <v>79</v>
      </c>
      <c r="B24" s="30" t="s">
        <v>80</v>
      </c>
      <c r="C24" s="30"/>
      <c r="D24" s="30"/>
      <c r="E24" s="30" t="s">
        <v>74</v>
      </c>
    </row>
  </sheetData>
  <mergeCells count="4">
    <mergeCell ref="A1:J1"/>
    <mergeCell ref="A2:J2"/>
    <mergeCell ref="A12:D12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  <col collapsed="false" customWidth="true" hidden="false" outlineLevel="0" max="33" min="33" style="0" width="8"/>
    <col collapsed="false" customWidth="true" hidden="false" outlineLevel="0" max="34" min="34" style="0" width="14"/>
    <col collapsed="false" customWidth="true" hidden="false" outlineLevel="0" max="35" min="35" style="0" width="10"/>
  </cols>
  <sheetData>
    <row r="1" customFormat="false" ht="30" hidden="false" customHeight="true" outlineLevel="0" collapsed="false">
      <c r="A1" s="31" t="s">
        <v>110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customFormat="false" ht="15.75" hidden="false" customHeight="true" outlineLevel="0" collapsed="false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9.5" hidden="false" customHeight="true" outlineLevel="0" collapsed="false">
      <c r="A3" s="3" t="s">
        <v>83</v>
      </c>
      <c r="B3" s="33" t="s">
        <v>89</v>
      </c>
      <c r="C3" s="33" t="s">
        <v>90</v>
      </c>
      <c r="D3" s="33" t="s">
        <v>84</v>
      </c>
      <c r="E3" s="33" t="s">
        <v>85</v>
      </c>
      <c r="F3" s="34" t="s">
        <v>86</v>
      </c>
      <c r="G3" s="34" t="s">
        <v>87</v>
      </c>
      <c r="H3" s="33" t="s">
        <v>88</v>
      </c>
      <c r="I3" s="33" t="s">
        <v>89</v>
      </c>
      <c r="J3" s="33" t="s">
        <v>90</v>
      </c>
      <c r="K3" s="33" t="s">
        <v>84</v>
      </c>
      <c r="L3" s="33" t="s">
        <v>85</v>
      </c>
      <c r="M3" s="34" t="s">
        <v>86</v>
      </c>
      <c r="N3" s="34" t="s">
        <v>87</v>
      </c>
      <c r="O3" s="33" t="s">
        <v>88</v>
      </c>
      <c r="P3" s="33" t="s">
        <v>89</v>
      </c>
      <c r="Q3" s="33" t="s">
        <v>90</v>
      </c>
      <c r="R3" s="33" t="s">
        <v>84</v>
      </c>
      <c r="S3" s="33" t="s">
        <v>85</v>
      </c>
      <c r="T3" s="34" t="s">
        <v>86</v>
      </c>
      <c r="U3" s="34" t="s">
        <v>87</v>
      </c>
      <c r="V3" s="33" t="s">
        <v>88</v>
      </c>
      <c r="W3" s="33" t="s">
        <v>89</v>
      </c>
      <c r="X3" s="33" t="s">
        <v>90</v>
      </c>
      <c r="Y3" s="33" t="s">
        <v>84</v>
      </c>
      <c r="Z3" s="33" t="s">
        <v>85</v>
      </c>
      <c r="AA3" s="34" t="s">
        <v>86</v>
      </c>
      <c r="AB3" s="34" t="s">
        <v>87</v>
      </c>
      <c r="AC3" s="33" t="s">
        <v>88</v>
      </c>
      <c r="AD3" s="33" t="s">
        <v>89</v>
      </c>
      <c r="AE3" s="33" t="s">
        <v>90</v>
      </c>
      <c r="AG3" s="35" t="s">
        <v>91</v>
      </c>
      <c r="AH3" s="35" t="s">
        <v>92</v>
      </c>
      <c r="AI3" s="35" t="s">
        <v>93</v>
      </c>
    </row>
    <row r="4" customFormat="false" ht="18" hidden="false" customHeight="true" outlineLevel="0" collapsed="false">
      <c r="A4" s="36" t="s">
        <v>4</v>
      </c>
      <c r="B4" s="38" t="n">
        <v>1</v>
      </c>
      <c r="C4" s="38" t="n">
        <v>2</v>
      </c>
      <c r="D4" s="38" t="n">
        <v>3</v>
      </c>
      <c r="E4" s="38" t="n">
        <v>4</v>
      </c>
      <c r="F4" s="39" t="n">
        <v>5</v>
      </c>
      <c r="G4" s="39" t="n">
        <v>6</v>
      </c>
      <c r="H4" s="38" t="n">
        <v>7</v>
      </c>
      <c r="I4" s="38" t="n">
        <v>8</v>
      </c>
      <c r="J4" s="38" t="n">
        <v>9</v>
      </c>
      <c r="K4" s="38" t="n">
        <v>10</v>
      </c>
      <c r="L4" s="38" t="n">
        <v>11</v>
      </c>
      <c r="M4" s="39" t="n">
        <v>12</v>
      </c>
      <c r="N4" s="39" t="n">
        <v>13</v>
      </c>
      <c r="O4" s="38" t="n">
        <v>14</v>
      </c>
      <c r="P4" s="38" t="n">
        <v>15</v>
      </c>
      <c r="Q4" s="38" t="n">
        <v>16</v>
      </c>
      <c r="R4" s="38" t="n">
        <v>17</v>
      </c>
      <c r="S4" s="38" t="n">
        <v>18</v>
      </c>
      <c r="T4" s="39" t="n">
        <v>19</v>
      </c>
      <c r="U4" s="39" t="n">
        <v>20</v>
      </c>
      <c r="V4" s="38" t="n">
        <v>21</v>
      </c>
      <c r="W4" s="38" t="n">
        <v>22</v>
      </c>
      <c r="X4" s="38" t="n">
        <v>23</v>
      </c>
      <c r="Y4" s="38" t="n">
        <v>24</v>
      </c>
      <c r="Z4" s="38" t="n">
        <v>25</v>
      </c>
      <c r="AA4" s="39" t="n">
        <v>26</v>
      </c>
      <c r="AB4" s="39" t="n">
        <v>27</v>
      </c>
      <c r="AC4" s="38" t="n">
        <v>28</v>
      </c>
      <c r="AD4" s="38" t="n">
        <v>29</v>
      </c>
      <c r="AE4" s="38" t="n">
        <v>30</v>
      </c>
      <c r="AG4" s="40"/>
      <c r="AH4" s="40"/>
      <c r="AI4" s="40"/>
    </row>
    <row r="5" customFormat="false" ht="18" hidden="false" customHeight="true" outlineLevel="0" collapsed="false">
      <c r="A5" s="41" t="s">
        <v>12</v>
      </c>
      <c r="B5" s="43" t="s">
        <v>69</v>
      </c>
      <c r="C5" s="43" t="s">
        <v>69</v>
      </c>
      <c r="D5" s="45" t="s">
        <v>79</v>
      </c>
      <c r="E5" s="45" t="s">
        <v>79</v>
      </c>
      <c r="F5" s="46" t="s">
        <v>79</v>
      </c>
      <c r="G5" s="43" t="s">
        <v>57</v>
      </c>
      <c r="H5" s="43" t="s">
        <v>69</v>
      </c>
      <c r="I5" s="43" t="s">
        <v>65</v>
      </c>
      <c r="J5" s="43" t="s">
        <v>53</v>
      </c>
      <c r="K5" s="43" t="s">
        <v>57</v>
      </c>
      <c r="L5" s="43" t="s">
        <v>61</v>
      </c>
      <c r="M5" s="43" t="s">
        <v>65</v>
      </c>
      <c r="N5" s="46" t="s">
        <v>79</v>
      </c>
      <c r="O5" s="45" t="s">
        <v>79</v>
      </c>
      <c r="P5" s="45" t="s">
        <v>79</v>
      </c>
      <c r="Q5" s="45" t="s">
        <v>79</v>
      </c>
      <c r="R5" s="43" t="s">
        <v>57</v>
      </c>
      <c r="S5" s="43" t="s">
        <v>53</v>
      </c>
      <c r="T5" s="46" t="s">
        <v>79</v>
      </c>
      <c r="U5" s="46" t="s">
        <v>79</v>
      </c>
      <c r="V5" s="43" t="s">
        <v>65</v>
      </c>
      <c r="W5" s="43" t="s">
        <v>57</v>
      </c>
      <c r="X5" s="43" t="s">
        <v>69</v>
      </c>
      <c r="Y5" s="43" t="s">
        <v>61</v>
      </c>
      <c r="Z5" s="45" t="s">
        <v>79</v>
      </c>
      <c r="AA5" s="43" t="s">
        <v>61</v>
      </c>
      <c r="AB5" s="46" t="s">
        <v>79</v>
      </c>
      <c r="AC5" s="43" t="s">
        <v>69</v>
      </c>
      <c r="AD5" s="45" t="s">
        <v>79</v>
      </c>
      <c r="AE5" s="45" t="s">
        <v>79</v>
      </c>
      <c r="AG5" s="47" t="n">
        <f aca="false">SUM(B6,C6,G6,H6,I6,J6,K6,L6,M6,R6,S6,V6,W6,X6,Y6,AA6,AC6)</f>
        <v>121.5</v>
      </c>
      <c r="AH5" s="48" t="n">
        <f aca="false">AG5*'📋 Mitarbeiter'!F4</f>
        <v>2004.75</v>
      </c>
      <c r="AI5" s="49" t="s">
        <v>14</v>
      </c>
    </row>
    <row r="6" customFormat="false" ht="13.5" hidden="false" customHeight="true" outlineLevel="0" collapsed="false">
      <c r="A6" s="41"/>
      <c r="B6" s="51" t="n">
        <v>7.5</v>
      </c>
      <c r="C6" s="51" t="n">
        <v>7.5</v>
      </c>
      <c r="D6" s="51"/>
      <c r="E6" s="51"/>
      <c r="F6" s="53"/>
      <c r="G6" s="51" t="n">
        <v>8</v>
      </c>
      <c r="H6" s="51" t="n">
        <v>7.5</v>
      </c>
      <c r="I6" s="51" t="n">
        <v>6</v>
      </c>
      <c r="J6" s="51" t="n">
        <v>8</v>
      </c>
      <c r="K6" s="51" t="n">
        <v>8</v>
      </c>
      <c r="L6" s="51" t="n">
        <v>6</v>
      </c>
      <c r="M6" s="51" t="n">
        <v>6</v>
      </c>
      <c r="N6" s="53"/>
      <c r="O6" s="51"/>
      <c r="P6" s="51"/>
      <c r="Q6" s="51"/>
      <c r="R6" s="51" t="n">
        <v>8</v>
      </c>
      <c r="S6" s="51" t="n">
        <v>8</v>
      </c>
      <c r="T6" s="53"/>
      <c r="U6" s="53"/>
      <c r="V6" s="51" t="n">
        <v>6</v>
      </c>
      <c r="W6" s="51" t="n">
        <v>8</v>
      </c>
      <c r="X6" s="51" t="n">
        <v>7.5</v>
      </c>
      <c r="Y6" s="51" t="n">
        <v>6</v>
      </c>
      <c r="Z6" s="51"/>
      <c r="AA6" s="51" t="n">
        <v>6</v>
      </c>
      <c r="AB6" s="53"/>
      <c r="AC6" s="51" t="n">
        <v>7.5</v>
      </c>
      <c r="AD6" s="51"/>
      <c r="AE6" s="51"/>
      <c r="AG6" s="47"/>
      <c r="AH6" s="47"/>
      <c r="AI6" s="47"/>
    </row>
    <row r="7" customFormat="false" ht="18" hidden="false" customHeight="true" outlineLevel="0" collapsed="false">
      <c r="A7" s="54" t="s">
        <v>17</v>
      </c>
      <c r="B7" s="55" t="s">
        <v>79</v>
      </c>
      <c r="C7" s="55" t="s">
        <v>79</v>
      </c>
      <c r="D7" s="56" t="s">
        <v>57</v>
      </c>
      <c r="E7" s="56" t="s">
        <v>53</v>
      </c>
      <c r="F7" s="56" t="s">
        <v>57</v>
      </c>
      <c r="G7" s="56" t="s">
        <v>57</v>
      </c>
      <c r="H7" s="56" t="s">
        <v>57</v>
      </c>
      <c r="I7" s="55" t="s">
        <v>79</v>
      </c>
      <c r="J7" s="56" t="s">
        <v>57</v>
      </c>
      <c r="K7" s="55" t="s">
        <v>79</v>
      </c>
      <c r="L7" s="55" t="s">
        <v>79</v>
      </c>
      <c r="M7" s="56" t="s">
        <v>53</v>
      </c>
      <c r="N7" s="56" t="s">
        <v>65</v>
      </c>
      <c r="O7" s="55" t="s">
        <v>79</v>
      </c>
      <c r="P7" s="55" t="s">
        <v>79</v>
      </c>
      <c r="Q7" s="55" t="s">
        <v>79</v>
      </c>
      <c r="R7" s="55" t="s">
        <v>79</v>
      </c>
      <c r="S7" s="56" t="s">
        <v>69</v>
      </c>
      <c r="T7" s="56" t="s">
        <v>61</v>
      </c>
      <c r="U7" s="56" t="s">
        <v>65</v>
      </c>
      <c r="V7" s="55" t="s">
        <v>79</v>
      </c>
      <c r="W7" s="56" t="s">
        <v>69</v>
      </c>
      <c r="X7" s="55" t="s">
        <v>79</v>
      </c>
      <c r="Y7" s="55" t="s">
        <v>79</v>
      </c>
      <c r="Z7" s="56" t="s">
        <v>57</v>
      </c>
      <c r="AA7" s="56" t="s">
        <v>61</v>
      </c>
      <c r="AB7" s="56" t="s">
        <v>65</v>
      </c>
      <c r="AC7" s="56" t="s">
        <v>61</v>
      </c>
      <c r="AD7" s="56" t="s">
        <v>53</v>
      </c>
      <c r="AE7" s="55" t="s">
        <v>79</v>
      </c>
      <c r="AG7" s="47" t="n">
        <f aca="false">SUM(D8,E8,F8,G8,H8,J8,M8,N8,S8,T8,U8,W8,Z8,AA8,AB8,AC8,AD8)</f>
        <v>123</v>
      </c>
      <c r="AH7" s="48" t="n">
        <f aca="false">AG7*'📋 Mitarbeiter'!F5</f>
        <v>2189.4</v>
      </c>
      <c r="AI7" s="49" t="s">
        <v>14</v>
      </c>
    </row>
    <row r="8" customFormat="false" ht="13.5" hidden="false" customHeight="true" outlineLevel="0" collapsed="false">
      <c r="A8" s="54"/>
      <c r="B8" s="57"/>
      <c r="C8" s="57"/>
      <c r="D8" s="57" t="n">
        <v>8</v>
      </c>
      <c r="E8" s="57" t="n">
        <v>8</v>
      </c>
      <c r="F8" s="57" t="n">
        <v>8</v>
      </c>
      <c r="G8" s="57" t="n">
        <v>8</v>
      </c>
      <c r="H8" s="57" t="n">
        <v>8</v>
      </c>
      <c r="I8" s="57"/>
      <c r="J8" s="57" t="n">
        <v>8</v>
      </c>
      <c r="K8" s="57"/>
      <c r="L8" s="57"/>
      <c r="M8" s="57" t="n">
        <v>8</v>
      </c>
      <c r="N8" s="57" t="n">
        <v>6</v>
      </c>
      <c r="O8" s="57"/>
      <c r="P8" s="57"/>
      <c r="Q8" s="57"/>
      <c r="R8" s="57"/>
      <c r="S8" s="57" t="n">
        <v>7.5</v>
      </c>
      <c r="T8" s="57" t="n">
        <v>6</v>
      </c>
      <c r="U8" s="57" t="n">
        <v>6</v>
      </c>
      <c r="V8" s="57"/>
      <c r="W8" s="57" t="n">
        <v>7.5</v>
      </c>
      <c r="X8" s="57"/>
      <c r="Y8" s="57"/>
      <c r="Z8" s="57" t="n">
        <v>8</v>
      </c>
      <c r="AA8" s="57" t="n">
        <v>6</v>
      </c>
      <c r="AB8" s="57" t="n">
        <v>6</v>
      </c>
      <c r="AC8" s="57" t="n">
        <v>6</v>
      </c>
      <c r="AD8" s="57" t="n">
        <v>8</v>
      </c>
      <c r="AE8" s="57"/>
      <c r="AG8" s="47"/>
      <c r="AH8" s="47"/>
      <c r="AI8" s="47"/>
    </row>
    <row r="9" customFormat="false" ht="18" hidden="false" customHeight="true" outlineLevel="0" collapsed="false">
      <c r="A9" s="41" t="s">
        <v>21</v>
      </c>
      <c r="B9" s="45" t="s">
        <v>79</v>
      </c>
      <c r="C9" s="43" t="s">
        <v>69</v>
      </c>
      <c r="D9" s="43" t="s">
        <v>69</v>
      </c>
      <c r="E9" s="43" t="s">
        <v>69</v>
      </c>
      <c r="F9" s="43" t="s">
        <v>69</v>
      </c>
      <c r="G9" s="46" t="s">
        <v>79</v>
      </c>
      <c r="H9" s="43" t="s">
        <v>65</v>
      </c>
      <c r="I9" s="43" t="s">
        <v>53</v>
      </c>
      <c r="J9" s="43" t="s">
        <v>61</v>
      </c>
      <c r="K9" s="43" t="s">
        <v>53</v>
      </c>
      <c r="L9" s="45" t="s">
        <v>79</v>
      </c>
      <c r="M9" s="43" t="s">
        <v>61</v>
      </c>
      <c r="N9" s="46" t="s">
        <v>79</v>
      </c>
      <c r="O9" s="43" t="s">
        <v>61</v>
      </c>
      <c r="P9" s="43" t="s">
        <v>53</v>
      </c>
      <c r="Q9" s="43" t="s">
        <v>53</v>
      </c>
      <c r="R9" s="43" t="s">
        <v>53</v>
      </c>
      <c r="S9" s="43" t="s">
        <v>65</v>
      </c>
      <c r="T9" s="46" t="s">
        <v>79</v>
      </c>
      <c r="U9" s="46" t="s">
        <v>79</v>
      </c>
      <c r="V9" s="45" t="s">
        <v>79</v>
      </c>
      <c r="W9" s="43" t="s">
        <v>65</v>
      </c>
      <c r="X9" s="43" t="s">
        <v>65</v>
      </c>
      <c r="Y9" s="43" t="s">
        <v>65</v>
      </c>
      <c r="Z9" s="45" t="s">
        <v>79</v>
      </c>
      <c r="AA9" s="43" t="s">
        <v>57</v>
      </c>
      <c r="AB9" s="46" t="s">
        <v>79</v>
      </c>
      <c r="AC9" s="43" t="s">
        <v>53</v>
      </c>
      <c r="AD9" s="45" t="s">
        <v>79</v>
      </c>
      <c r="AE9" s="43" t="s">
        <v>53</v>
      </c>
      <c r="AG9" s="47" t="n">
        <f aca="false">SUM(C10,D10,E10,F10,H10,I10,J10,K10,M10,O10,P10,Q10,R10,S10,W10,X10,Y10,AA10,AC10,AE10)</f>
        <v>142</v>
      </c>
      <c r="AH9" s="48" t="n">
        <f aca="false">AG9*'📋 Mitarbeiter'!F6</f>
        <v>2016.4</v>
      </c>
      <c r="AI9" s="49" t="s">
        <v>23</v>
      </c>
    </row>
    <row r="10" customFormat="false" ht="13.5" hidden="false" customHeight="true" outlineLevel="0" collapsed="false">
      <c r="A10" s="41"/>
      <c r="B10" s="51"/>
      <c r="C10" s="51" t="n">
        <v>7.5</v>
      </c>
      <c r="D10" s="51" t="n">
        <v>7.5</v>
      </c>
      <c r="E10" s="51" t="n">
        <v>7.5</v>
      </c>
      <c r="F10" s="51" t="n">
        <v>7.5</v>
      </c>
      <c r="G10" s="53"/>
      <c r="H10" s="51" t="n">
        <v>6</v>
      </c>
      <c r="I10" s="51" t="n">
        <v>8</v>
      </c>
      <c r="J10" s="51" t="n">
        <v>6</v>
      </c>
      <c r="K10" s="51" t="n">
        <v>8</v>
      </c>
      <c r="L10" s="51"/>
      <c r="M10" s="51" t="n">
        <v>6</v>
      </c>
      <c r="N10" s="53"/>
      <c r="O10" s="51" t="n">
        <v>6</v>
      </c>
      <c r="P10" s="51" t="n">
        <v>8</v>
      </c>
      <c r="Q10" s="51" t="n">
        <v>8</v>
      </c>
      <c r="R10" s="51" t="n">
        <v>8</v>
      </c>
      <c r="S10" s="51" t="n">
        <v>6</v>
      </c>
      <c r="T10" s="53"/>
      <c r="U10" s="53"/>
      <c r="V10" s="51"/>
      <c r="W10" s="51" t="n">
        <v>6</v>
      </c>
      <c r="X10" s="51" t="n">
        <v>6</v>
      </c>
      <c r="Y10" s="51" t="n">
        <v>6</v>
      </c>
      <c r="Z10" s="51"/>
      <c r="AA10" s="51" t="n">
        <v>8</v>
      </c>
      <c r="AB10" s="53"/>
      <c r="AC10" s="51" t="n">
        <v>8</v>
      </c>
      <c r="AD10" s="51"/>
      <c r="AE10" s="51" t="n">
        <v>8</v>
      </c>
      <c r="AG10" s="47"/>
      <c r="AH10" s="47"/>
      <c r="AI10" s="47"/>
    </row>
    <row r="11" customFormat="false" ht="18" hidden="false" customHeight="true" outlineLevel="0" collapsed="false">
      <c r="A11" s="54" t="s">
        <v>26</v>
      </c>
      <c r="B11" s="56" t="s">
        <v>53</v>
      </c>
      <c r="C11" s="56" t="s">
        <v>57</v>
      </c>
      <c r="D11" s="55" t="s">
        <v>79</v>
      </c>
      <c r="E11" s="56" t="s">
        <v>53</v>
      </c>
      <c r="F11" s="56" t="s">
        <v>53</v>
      </c>
      <c r="G11" s="46" t="s">
        <v>79</v>
      </c>
      <c r="H11" s="56" t="s">
        <v>69</v>
      </c>
      <c r="I11" s="55" t="s">
        <v>79</v>
      </c>
      <c r="J11" s="56" t="s">
        <v>65</v>
      </c>
      <c r="K11" s="55" t="s">
        <v>79</v>
      </c>
      <c r="L11" s="56" t="s">
        <v>65</v>
      </c>
      <c r="M11" s="56" t="s">
        <v>53</v>
      </c>
      <c r="N11" s="46" t="s">
        <v>79</v>
      </c>
      <c r="O11" s="56" t="s">
        <v>57</v>
      </c>
      <c r="P11" s="56" t="s">
        <v>69</v>
      </c>
      <c r="Q11" s="56" t="s">
        <v>69</v>
      </c>
      <c r="R11" s="56" t="s">
        <v>61</v>
      </c>
      <c r="S11" s="56" t="s">
        <v>53</v>
      </c>
      <c r="T11" s="56" t="s">
        <v>69</v>
      </c>
      <c r="U11" s="46" t="s">
        <v>79</v>
      </c>
      <c r="V11" s="56" t="s">
        <v>65</v>
      </c>
      <c r="W11" s="56" t="s">
        <v>61</v>
      </c>
      <c r="X11" s="56" t="s">
        <v>53</v>
      </c>
      <c r="Y11" s="56" t="s">
        <v>69</v>
      </c>
      <c r="Z11" s="56" t="s">
        <v>53</v>
      </c>
      <c r="AA11" s="56" t="s">
        <v>57</v>
      </c>
      <c r="AB11" s="46" t="s">
        <v>79</v>
      </c>
      <c r="AC11" s="56" t="s">
        <v>53</v>
      </c>
      <c r="AD11" s="56" t="s">
        <v>53</v>
      </c>
      <c r="AE11" s="56" t="s">
        <v>65</v>
      </c>
      <c r="AG11" s="47" t="n">
        <f aca="false">SUM(B12,C12,E12,F12,H12,J12,L12,M12,O12,P12,Q12,R12,S12,T12,V12,W12,X12,Y12,Z12,AA12,AC12,AD12,AE12)</f>
        <v>169.5</v>
      </c>
      <c r="AH11" s="48" t="n">
        <f aca="false">AG11*'📋 Mitarbeiter'!F7</f>
        <v>2542.5</v>
      </c>
      <c r="AI11" s="49" t="s">
        <v>23</v>
      </c>
    </row>
    <row r="12" customFormat="false" ht="13.5" hidden="false" customHeight="true" outlineLevel="0" collapsed="false">
      <c r="A12" s="54"/>
      <c r="B12" s="57" t="n">
        <v>8</v>
      </c>
      <c r="C12" s="57" t="n">
        <v>8</v>
      </c>
      <c r="D12" s="57"/>
      <c r="E12" s="57" t="n">
        <v>8</v>
      </c>
      <c r="F12" s="57" t="n">
        <v>8</v>
      </c>
      <c r="G12" s="53"/>
      <c r="H12" s="57" t="n">
        <v>7.5</v>
      </c>
      <c r="I12" s="57"/>
      <c r="J12" s="57" t="n">
        <v>6</v>
      </c>
      <c r="K12" s="57"/>
      <c r="L12" s="57" t="n">
        <v>6</v>
      </c>
      <c r="M12" s="57" t="n">
        <v>8</v>
      </c>
      <c r="N12" s="53"/>
      <c r="O12" s="57" t="n">
        <v>8</v>
      </c>
      <c r="P12" s="57" t="n">
        <v>7.5</v>
      </c>
      <c r="Q12" s="57" t="n">
        <v>7.5</v>
      </c>
      <c r="R12" s="57" t="n">
        <v>6</v>
      </c>
      <c r="S12" s="57" t="n">
        <v>8</v>
      </c>
      <c r="T12" s="57" t="n">
        <v>7.5</v>
      </c>
      <c r="U12" s="53"/>
      <c r="V12" s="57" t="n">
        <v>6</v>
      </c>
      <c r="W12" s="57" t="n">
        <v>6</v>
      </c>
      <c r="X12" s="57" t="n">
        <v>8</v>
      </c>
      <c r="Y12" s="57" t="n">
        <v>7.5</v>
      </c>
      <c r="Z12" s="57" t="n">
        <v>8</v>
      </c>
      <c r="AA12" s="57" t="n">
        <v>8</v>
      </c>
      <c r="AB12" s="53"/>
      <c r="AC12" s="57" t="n">
        <v>8</v>
      </c>
      <c r="AD12" s="57" t="n">
        <v>8</v>
      </c>
      <c r="AE12" s="57" t="n">
        <v>6</v>
      </c>
      <c r="AG12" s="47"/>
      <c r="AH12" s="47"/>
      <c r="AI12" s="47"/>
    </row>
    <row r="13" customFormat="false" ht="18" hidden="false" customHeight="true" outlineLevel="0" collapsed="false">
      <c r="A13" s="41" t="s">
        <v>30</v>
      </c>
      <c r="B13" s="43" t="s">
        <v>61</v>
      </c>
      <c r="C13" s="43" t="s">
        <v>69</v>
      </c>
      <c r="D13" s="43" t="s">
        <v>69</v>
      </c>
      <c r="E13" s="43" t="s">
        <v>69</v>
      </c>
      <c r="F13" s="43" t="s">
        <v>69</v>
      </c>
      <c r="G13" s="46" t="s">
        <v>79</v>
      </c>
      <c r="H13" s="43" t="s">
        <v>57</v>
      </c>
      <c r="I13" s="45" t="s">
        <v>79</v>
      </c>
      <c r="J13" s="43" t="s">
        <v>57</v>
      </c>
      <c r="K13" s="45" t="s">
        <v>79</v>
      </c>
      <c r="L13" s="43" t="s">
        <v>53</v>
      </c>
      <c r="M13" s="43" t="s">
        <v>69</v>
      </c>
      <c r="N13" s="46" t="s">
        <v>79</v>
      </c>
      <c r="O13" s="45" t="s">
        <v>79</v>
      </c>
      <c r="P13" s="43" t="s">
        <v>53</v>
      </c>
      <c r="Q13" s="45" t="s">
        <v>79</v>
      </c>
      <c r="R13" s="45" t="s">
        <v>79</v>
      </c>
      <c r="S13" s="43" t="s">
        <v>69</v>
      </c>
      <c r="T13" s="43" t="s">
        <v>57</v>
      </c>
      <c r="U13" s="46" t="s">
        <v>79</v>
      </c>
      <c r="V13" s="43" t="s">
        <v>53</v>
      </c>
      <c r="W13" s="43" t="s">
        <v>53</v>
      </c>
      <c r="X13" s="43" t="s">
        <v>57</v>
      </c>
      <c r="Y13" s="43" t="s">
        <v>69</v>
      </c>
      <c r="Z13" s="43" t="s">
        <v>57</v>
      </c>
      <c r="AA13" s="46" t="s">
        <v>79</v>
      </c>
      <c r="AB13" s="46" t="s">
        <v>79</v>
      </c>
      <c r="AC13" s="45" t="s">
        <v>79</v>
      </c>
      <c r="AD13" s="43" t="s">
        <v>69</v>
      </c>
      <c r="AE13" s="43" t="s">
        <v>69</v>
      </c>
      <c r="AG13" s="47" t="n">
        <f aca="false">SUM(B14,C14,D14,E14,F14,H14,J14,L14,M14,P14,S14,T14,V14,W14,X14,Y14,Z14,AD14,AE14)</f>
        <v>145.5</v>
      </c>
      <c r="AH13" s="48" t="n">
        <f aca="false">AG13*'📋 Mitarbeiter'!F8</f>
        <v>1964.25</v>
      </c>
      <c r="AI13" s="49" t="s">
        <v>32</v>
      </c>
    </row>
    <row r="14" customFormat="false" ht="13.5" hidden="false" customHeight="true" outlineLevel="0" collapsed="false">
      <c r="A14" s="41"/>
      <c r="B14" s="51" t="n">
        <v>6</v>
      </c>
      <c r="C14" s="51" t="n">
        <v>7.5</v>
      </c>
      <c r="D14" s="51" t="n">
        <v>7.5</v>
      </c>
      <c r="E14" s="51" t="n">
        <v>7.5</v>
      </c>
      <c r="F14" s="51" t="n">
        <v>7.5</v>
      </c>
      <c r="G14" s="53"/>
      <c r="H14" s="51" t="n">
        <v>8</v>
      </c>
      <c r="I14" s="51"/>
      <c r="J14" s="51" t="n">
        <v>8</v>
      </c>
      <c r="K14" s="51"/>
      <c r="L14" s="51" t="n">
        <v>8</v>
      </c>
      <c r="M14" s="51" t="n">
        <v>7.5</v>
      </c>
      <c r="N14" s="53"/>
      <c r="O14" s="51"/>
      <c r="P14" s="51" t="n">
        <v>8</v>
      </c>
      <c r="Q14" s="51"/>
      <c r="R14" s="51"/>
      <c r="S14" s="51" t="n">
        <v>7.5</v>
      </c>
      <c r="T14" s="51" t="n">
        <v>8</v>
      </c>
      <c r="U14" s="53"/>
      <c r="V14" s="51" t="n">
        <v>8</v>
      </c>
      <c r="W14" s="51" t="n">
        <v>8</v>
      </c>
      <c r="X14" s="51" t="n">
        <v>8</v>
      </c>
      <c r="Y14" s="51" t="n">
        <v>7.5</v>
      </c>
      <c r="Z14" s="51" t="n">
        <v>8</v>
      </c>
      <c r="AA14" s="53"/>
      <c r="AB14" s="53"/>
      <c r="AC14" s="51"/>
      <c r="AD14" s="51" t="n">
        <v>7.5</v>
      </c>
      <c r="AE14" s="51" t="n">
        <v>7.5</v>
      </c>
      <c r="AG14" s="47"/>
      <c r="AH14" s="47"/>
      <c r="AI14" s="47"/>
    </row>
    <row r="15" customFormat="false" ht="18" hidden="false" customHeight="true" outlineLevel="0" collapsed="false">
      <c r="A15" s="54" t="s">
        <v>35</v>
      </c>
      <c r="B15" s="56" t="s">
        <v>57</v>
      </c>
      <c r="C15" s="55" t="s">
        <v>79</v>
      </c>
      <c r="D15" s="56" t="s">
        <v>53</v>
      </c>
      <c r="E15" s="56" t="s">
        <v>69</v>
      </c>
      <c r="F15" s="56" t="s">
        <v>61</v>
      </c>
      <c r="G15" s="46" t="s">
        <v>79</v>
      </c>
      <c r="H15" s="55" t="s">
        <v>79</v>
      </c>
      <c r="I15" s="56" t="s">
        <v>53</v>
      </c>
      <c r="J15" s="55" t="s">
        <v>79</v>
      </c>
      <c r="K15" s="56" t="s">
        <v>69</v>
      </c>
      <c r="L15" s="55" t="s">
        <v>79</v>
      </c>
      <c r="M15" s="56" t="s">
        <v>57</v>
      </c>
      <c r="N15" s="46" t="s">
        <v>79</v>
      </c>
      <c r="O15" s="56" t="s">
        <v>69</v>
      </c>
      <c r="P15" s="56" t="s">
        <v>53</v>
      </c>
      <c r="Q15" s="55" t="s">
        <v>79</v>
      </c>
      <c r="R15" s="56" t="s">
        <v>53</v>
      </c>
      <c r="S15" s="55" t="s">
        <v>79</v>
      </c>
      <c r="T15" s="46" t="s">
        <v>79</v>
      </c>
      <c r="U15" s="46" t="s">
        <v>79</v>
      </c>
      <c r="V15" s="55" t="s">
        <v>79</v>
      </c>
      <c r="W15" s="55" t="s">
        <v>79</v>
      </c>
      <c r="X15" s="56" t="s">
        <v>65</v>
      </c>
      <c r="Y15" s="56" t="s">
        <v>65</v>
      </c>
      <c r="Z15" s="56" t="s">
        <v>61</v>
      </c>
      <c r="AA15" s="56" t="s">
        <v>69</v>
      </c>
      <c r="AB15" s="46" t="s">
        <v>79</v>
      </c>
      <c r="AC15" s="56" t="s">
        <v>65</v>
      </c>
      <c r="AD15" s="56" t="s">
        <v>61</v>
      </c>
      <c r="AE15" s="56" t="s">
        <v>53</v>
      </c>
      <c r="AG15" s="47" t="n">
        <f aca="false">SUM(B16,D16,E16,F16,I16,K16,M16,O16,P16,R16,X16,Y16,Z16,AA16,AC16,AD16,AE16)</f>
        <v>122</v>
      </c>
      <c r="AH15" s="48" t="n">
        <f aca="false">AG15*'📋 Mitarbeiter'!F9</f>
        <v>1732.4</v>
      </c>
      <c r="AI15" s="49" t="s">
        <v>23</v>
      </c>
    </row>
    <row r="16" customFormat="false" ht="13.5" hidden="false" customHeight="true" outlineLevel="0" collapsed="false">
      <c r="A16" s="54"/>
      <c r="B16" s="57" t="n">
        <v>8</v>
      </c>
      <c r="C16" s="57"/>
      <c r="D16" s="57" t="n">
        <v>8</v>
      </c>
      <c r="E16" s="57" t="n">
        <v>7.5</v>
      </c>
      <c r="F16" s="57" t="n">
        <v>6</v>
      </c>
      <c r="G16" s="53"/>
      <c r="H16" s="57"/>
      <c r="I16" s="57" t="n">
        <v>8</v>
      </c>
      <c r="J16" s="57"/>
      <c r="K16" s="57" t="n">
        <v>7.5</v>
      </c>
      <c r="L16" s="57"/>
      <c r="M16" s="57" t="n">
        <v>8</v>
      </c>
      <c r="N16" s="53"/>
      <c r="O16" s="57" t="n">
        <v>7.5</v>
      </c>
      <c r="P16" s="57" t="n">
        <v>8</v>
      </c>
      <c r="Q16" s="57"/>
      <c r="R16" s="57" t="n">
        <v>8</v>
      </c>
      <c r="S16" s="57"/>
      <c r="T16" s="53"/>
      <c r="U16" s="53"/>
      <c r="V16" s="57"/>
      <c r="W16" s="57"/>
      <c r="X16" s="57" t="n">
        <v>6</v>
      </c>
      <c r="Y16" s="57" t="n">
        <v>6</v>
      </c>
      <c r="Z16" s="57" t="n">
        <v>6</v>
      </c>
      <c r="AA16" s="57" t="n">
        <v>7.5</v>
      </c>
      <c r="AB16" s="53"/>
      <c r="AC16" s="57" t="n">
        <v>6</v>
      </c>
      <c r="AD16" s="57" t="n">
        <v>6</v>
      </c>
      <c r="AE16" s="57" t="n">
        <v>8</v>
      </c>
      <c r="AG16" s="47"/>
      <c r="AH16" s="47"/>
      <c r="AI16" s="47"/>
    </row>
    <row r="17" customFormat="false" ht="18" hidden="false" customHeight="true" outlineLevel="0" collapsed="false">
      <c r="A17" s="41" t="s">
        <v>38</v>
      </c>
      <c r="B17" s="43" t="s">
        <v>61</v>
      </c>
      <c r="C17" s="45" t="s">
        <v>79</v>
      </c>
      <c r="D17" s="43" t="s">
        <v>61</v>
      </c>
      <c r="E17" s="43" t="s">
        <v>69</v>
      </c>
      <c r="F17" s="46" t="s">
        <v>79</v>
      </c>
      <c r="G17" s="46" t="s">
        <v>79</v>
      </c>
      <c r="H17" s="45" t="s">
        <v>79</v>
      </c>
      <c r="I17" s="43" t="s">
        <v>61</v>
      </c>
      <c r="J17" s="45" t="s">
        <v>79</v>
      </c>
      <c r="K17" s="43" t="s">
        <v>61</v>
      </c>
      <c r="L17" s="43" t="s">
        <v>69</v>
      </c>
      <c r="M17" s="43" t="s">
        <v>53</v>
      </c>
      <c r="N17" s="43" t="s">
        <v>65</v>
      </c>
      <c r="O17" s="45" t="s">
        <v>79</v>
      </c>
      <c r="P17" s="43" t="s">
        <v>69</v>
      </c>
      <c r="Q17" s="45" t="s">
        <v>79</v>
      </c>
      <c r="R17" s="45" t="s">
        <v>79</v>
      </c>
      <c r="S17" s="45" t="s">
        <v>79</v>
      </c>
      <c r="T17" s="43" t="s">
        <v>57</v>
      </c>
      <c r="U17" s="43" t="s">
        <v>57</v>
      </c>
      <c r="V17" s="43" t="s">
        <v>53</v>
      </c>
      <c r="W17" s="43" t="s">
        <v>57</v>
      </c>
      <c r="X17" s="45" t="s">
        <v>79</v>
      </c>
      <c r="Y17" s="43" t="s">
        <v>69</v>
      </c>
      <c r="Z17" s="43" t="s">
        <v>61</v>
      </c>
      <c r="AA17" s="43" t="s">
        <v>61</v>
      </c>
      <c r="AB17" s="43" t="s">
        <v>57</v>
      </c>
      <c r="AC17" s="43" t="s">
        <v>53</v>
      </c>
      <c r="AD17" s="43" t="s">
        <v>57</v>
      </c>
      <c r="AE17" s="43" t="s">
        <v>69</v>
      </c>
      <c r="AG17" s="47" t="n">
        <f aca="false">SUM(B18,D18,E18,I18,K18,L18,M18,N18,P18,T18,U18,V18,W18,Y18,Z18,AA18,AB18,AC18,AD18,AE18)</f>
        <v>143.5</v>
      </c>
      <c r="AH17" s="48" t="n">
        <f aca="false">AG17*'📋 Mitarbeiter'!F10</f>
        <v>2410.8</v>
      </c>
      <c r="AI17" s="49" t="s">
        <v>14</v>
      </c>
    </row>
    <row r="18" customFormat="false" ht="13.5" hidden="false" customHeight="true" outlineLevel="0" collapsed="false">
      <c r="A18" s="41"/>
      <c r="B18" s="51" t="n">
        <v>6</v>
      </c>
      <c r="C18" s="51"/>
      <c r="D18" s="51" t="n">
        <v>6</v>
      </c>
      <c r="E18" s="51" t="n">
        <v>7.5</v>
      </c>
      <c r="F18" s="53"/>
      <c r="G18" s="53"/>
      <c r="H18" s="51"/>
      <c r="I18" s="51" t="n">
        <v>6</v>
      </c>
      <c r="J18" s="51"/>
      <c r="K18" s="51" t="n">
        <v>6</v>
      </c>
      <c r="L18" s="51" t="n">
        <v>7.5</v>
      </c>
      <c r="M18" s="51" t="n">
        <v>8</v>
      </c>
      <c r="N18" s="51" t="n">
        <v>6</v>
      </c>
      <c r="O18" s="51"/>
      <c r="P18" s="51" t="n">
        <v>7.5</v>
      </c>
      <c r="Q18" s="51"/>
      <c r="R18" s="51"/>
      <c r="S18" s="51"/>
      <c r="T18" s="51" t="n">
        <v>8</v>
      </c>
      <c r="U18" s="51" t="n">
        <v>8</v>
      </c>
      <c r="V18" s="51" t="n">
        <v>8</v>
      </c>
      <c r="W18" s="51" t="n">
        <v>8</v>
      </c>
      <c r="X18" s="51"/>
      <c r="Y18" s="51" t="n">
        <v>7.5</v>
      </c>
      <c r="Z18" s="51" t="n">
        <v>6</v>
      </c>
      <c r="AA18" s="51" t="n">
        <v>6</v>
      </c>
      <c r="AB18" s="51" t="n">
        <v>8</v>
      </c>
      <c r="AC18" s="51" t="n">
        <v>8</v>
      </c>
      <c r="AD18" s="51" t="n">
        <v>8</v>
      </c>
      <c r="AE18" s="51" t="n">
        <v>7.5</v>
      </c>
      <c r="AG18" s="47"/>
      <c r="AH18" s="47"/>
      <c r="AI18" s="47"/>
    </row>
    <row r="19" customFormat="false" ht="18" hidden="false" customHeight="true" outlineLevel="0" collapsed="false">
      <c r="A19" s="54" t="s">
        <v>42</v>
      </c>
      <c r="B19" s="56" t="s">
        <v>61</v>
      </c>
      <c r="C19" s="56" t="s">
        <v>61</v>
      </c>
      <c r="D19" s="56" t="s">
        <v>61</v>
      </c>
      <c r="E19" s="56" t="s">
        <v>53</v>
      </c>
      <c r="F19" s="56" t="s">
        <v>61</v>
      </c>
      <c r="G19" s="46" t="s">
        <v>79</v>
      </c>
      <c r="H19" s="56" t="s">
        <v>53</v>
      </c>
      <c r="I19" s="55" t="s">
        <v>79</v>
      </c>
      <c r="J19" s="56" t="s">
        <v>53</v>
      </c>
      <c r="K19" s="56" t="s">
        <v>61</v>
      </c>
      <c r="L19" s="56" t="s">
        <v>53</v>
      </c>
      <c r="M19" s="56" t="s">
        <v>53</v>
      </c>
      <c r="N19" s="46" t="s">
        <v>79</v>
      </c>
      <c r="O19" s="56" t="s">
        <v>53</v>
      </c>
      <c r="P19" s="56" t="s">
        <v>61</v>
      </c>
      <c r="Q19" s="56" t="s">
        <v>61</v>
      </c>
      <c r="R19" s="56" t="s">
        <v>61</v>
      </c>
      <c r="S19" s="55" t="s">
        <v>79</v>
      </c>
      <c r="T19" s="56" t="s">
        <v>53</v>
      </c>
      <c r="U19" s="46" t="s">
        <v>79</v>
      </c>
      <c r="V19" s="56" t="s">
        <v>61</v>
      </c>
      <c r="W19" s="56" t="s">
        <v>53</v>
      </c>
      <c r="X19" s="56" t="s">
        <v>61</v>
      </c>
      <c r="Y19" s="56" t="s">
        <v>61</v>
      </c>
      <c r="Z19" s="56" t="s">
        <v>53</v>
      </c>
      <c r="AA19" s="56" t="s">
        <v>61</v>
      </c>
      <c r="AB19" s="46" t="s">
        <v>79</v>
      </c>
      <c r="AC19" s="55" t="s">
        <v>79</v>
      </c>
      <c r="AD19" s="56" t="s">
        <v>61</v>
      </c>
      <c r="AE19" s="56" t="s">
        <v>61</v>
      </c>
      <c r="AG19" s="47" t="n">
        <f aca="false">SUM(B20,C20,D20,E20,F20,H20,J20,K20,L20,M20,O20,P20,Q20,R20,T20,V20,W20,X20,Y20,Z20,AA20,AD20,AE20)</f>
        <v>156</v>
      </c>
      <c r="AH19" s="48" t="n">
        <f aca="false">AG19*'📋 Mitarbeiter'!F11</f>
        <v>2028</v>
      </c>
      <c r="AI19" s="49" t="s">
        <v>32</v>
      </c>
    </row>
    <row r="20" customFormat="false" ht="13.5" hidden="false" customHeight="true" outlineLevel="0" collapsed="false">
      <c r="A20" s="54"/>
      <c r="B20" s="57" t="n">
        <v>6</v>
      </c>
      <c r="C20" s="57" t="n">
        <v>6</v>
      </c>
      <c r="D20" s="57" t="n">
        <v>6</v>
      </c>
      <c r="E20" s="57" t="n">
        <v>8</v>
      </c>
      <c r="F20" s="57" t="n">
        <v>6</v>
      </c>
      <c r="G20" s="53"/>
      <c r="H20" s="57" t="n">
        <v>8</v>
      </c>
      <c r="I20" s="57"/>
      <c r="J20" s="57" t="n">
        <v>8</v>
      </c>
      <c r="K20" s="57" t="n">
        <v>6</v>
      </c>
      <c r="L20" s="57" t="n">
        <v>8</v>
      </c>
      <c r="M20" s="57" t="n">
        <v>8</v>
      </c>
      <c r="N20" s="53"/>
      <c r="O20" s="57" t="n">
        <v>8</v>
      </c>
      <c r="P20" s="57" t="n">
        <v>6</v>
      </c>
      <c r="Q20" s="57" t="n">
        <v>6</v>
      </c>
      <c r="R20" s="57" t="n">
        <v>6</v>
      </c>
      <c r="S20" s="57"/>
      <c r="T20" s="57" t="n">
        <v>8</v>
      </c>
      <c r="U20" s="53"/>
      <c r="V20" s="57" t="n">
        <v>6</v>
      </c>
      <c r="W20" s="57" t="n">
        <v>8</v>
      </c>
      <c r="X20" s="57" t="n">
        <v>6</v>
      </c>
      <c r="Y20" s="57" t="n">
        <v>6</v>
      </c>
      <c r="Z20" s="57" t="n">
        <v>8</v>
      </c>
      <c r="AA20" s="57" t="n">
        <v>6</v>
      </c>
      <c r="AB20" s="53"/>
      <c r="AC20" s="57"/>
      <c r="AD20" s="57" t="n">
        <v>6</v>
      </c>
      <c r="AE20" s="57" t="n">
        <v>6</v>
      </c>
      <c r="AG20" s="47"/>
      <c r="AH20" s="47"/>
      <c r="AI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6</v>
      </c>
      <c r="C21" s="59" t="n">
        <f aca="false">COUNTIF(C5:C20,"F")+COUNTIF(C5:C20,"S")+COUNTIF(C5:C20,"M")+COUNTIF(C5:C20,"A")+COUNTIF(C5:C20,"FT")</f>
        <v>5</v>
      </c>
      <c r="D21" s="59" t="n">
        <f aca="false">COUNTIF(D5:D20,"F")+COUNTIF(D5:D20,"S")+COUNTIF(D5:D20,"M")+COUNTIF(D5:D20,"A")+COUNTIF(D5:D20,"FT")</f>
        <v>6</v>
      </c>
      <c r="E21" s="59" t="n">
        <f aca="false">COUNTIF(E5:E20,"F")+COUNTIF(E5:E20,"S")+COUNTIF(E5:E20,"M")+COUNTIF(E5:E20,"A")+COUNTIF(E5:E20,"FT")</f>
        <v>7</v>
      </c>
      <c r="F21" s="59" t="n">
        <f aca="false">COUNTIF(F5:F20,"F")+COUNTIF(F5:F20,"S")+COUNTIF(F5:F20,"M")+COUNTIF(F5:F20,"A")+COUNTIF(F5:F20,"FT")</f>
        <v>6</v>
      </c>
      <c r="G21" s="59" t="n">
        <f aca="false">COUNTIF(G5:G20,"F")+COUNTIF(G5:G20,"S")+COUNTIF(G5:G20,"M")+COUNTIF(G5:G20,"A")+COUNTIF(G5:G20,"FT")</f>
        <v>2</v>
      </c>
      <c r="H21" s="59" t="n">
        <f aca="false">COUNTIF(H5:H20,"F")+COUNTIF(H5:H20,"S")+COUNTIF(H5:H20,"M")+COUNTIF(H5:H20,"A")+COUNTIF(H5:H20,"FT")</f>
        <v>6</v>
      </c>
      <c r="I21" s="59" t="n">
        <f aca="false">COUNTIF(I5:I20,"F")+COUNTIF(I5:I20,"S")+COUNTIF(I5:I20,"M")+COUNTIF(I5:I20,"A")+COUNTIF(I5:I20,"FT")</f>
        <v>4</v>
      </c>
      <c r="J21" s="59" t="n">
        <f aca="false">COUNTIF(J5:J20,"F")+COUNTIF(J5:J20,"S")+COUNTIF(J5:J20,"M")+COUNTIF(J5:J20,"A")+COUNTIF(J5:J20,"FT")</f>
        <v>6</v>
      </c>
      <c r="K21" s="59" t="n">
        <f aca="false">COUNTIF(K5:K20,"F")+COUNTIF(K5:K20,"S")+COUNTIF(K5:K20,"M")+COUNTIF(K5:K20,"A")+COUNTIF(K5:K20,"FT")</f>
        <v>5</v>
      </c>
      <c r="L21" s="59" t="n">
        <f aca="false">COUNTIF(L5:L20,"F")+COUNTIF(L5:L20,"S")+COUNTIF(L5:L20,"M")+COUNTIF(L5:L20,"A")+COUNTIF(L5:L20,"FT")</f>
        <v>5</v>
      </c>
      <c r="M21" s="59" t="n">
        <f aca="false">COUNTIF(M5:M20,"F")+COUNTIF(M5:M20,"S")+COUNTIF(M5:M20,"M")+COUNTIF(M5:M20,"A")+COUNTIF(M5:M20,"FT")</f>
        <v>8</v>
      </c>
      <c r="N21" s="59" t="n">
        <f aca="false">COUNTIF(N5:N20,"F")+COUNTIF(N5:N20,"S")+COUNTIF(N5:N20,"M")+COUNTIF(N5:N20,"A")+COUNTIF(N5:N20,"FT")</f>
        <v>2</v>
      </c>
      <c r="O21" s="59" t="n">
        <f aca="false">COUNTIF(O5:O20,"F")+COUNTIF(O5:O20,"S")+COUNTIF(O5:O20,"M")+COUNTIF(O5:O20,"A")+COUNTIF(O5:O20,"FT")</f>
        <v>4</v>
      </c>
      <c r="P21" s="59" t="n">
        <f aca="false">COUNTIF(P5:P20,"F")+COUNTIF(P5:P20,"S")+COUNTIF(P5:P20,"M")+COUNTIF(P5:P20,"A")+COUNTIF(P5:P20,"FT")</f>
        <v>6</v>
      </c>
      <c r="Q21" s="59" t="n">
        <f aca="false">COUNTIF(Q5:Q20,"F")+COUNTIF(Q5:Q20,"S")+COUNTIF(Q5:Q20,"M")+COUNTIF(Q5:Q20,"A")+COUNTIF(Q5:Q20,"FT")</f>
        <v>3</v>
      </c>
      <c r="R21" s="59" t="n">
        <f aca="false">COUNTIF(R5:R20,"F")+COUNTIF(R5:R20,"S")+COUNTIF(R5:R20,"M")+COUNTIF(R5:R20,"A")+COUNTIF(R5:R20,"FT")</f>
        <v>5</v>
      </c>
      <c r="S21" s="59" t="n">
        <f aca="false">COUNTIF(S5:S20,"F")+COUNTIF(S5:S20,"S")+COUNTIF(S5:S20,"M")+COUNTIF(S5:S20,"A")+COUNTIF(S5:S20,"FT")</f>
        <v>5</v>
      </c>
      <c r="T21" s="59" t="n">
        <f aca="false">COUNTIF(T5:T20,"F")+COUNTIF(T5:T20,"S")+COUNTIF(T5:T20,"M")+COUNTIF(T5:T20,"A")+COUNTIF(T5:T20,"FT")</f>
        <v>5</v>
      </c>
      <c r="U21" s="59" t="n">
        <f aca="false">COUNTIF(U5:U20,"F")+COUNTIF(U5:U20,"S")+COUNTIF(U5:U20,"M")+COUNTIF(U5:U20,"A")+COUNTIF(U5:U20,"FT")</f>
        <v>2</v>
      </c>
      <c r="V21" s="59" t="n">
        <f aca="false">COUNTIF(V5:V20,"F")+COUNTIF(V5:V20,"S")+COUNTIF(V5:V20,"M")+COUNTIF(V5:V20,"A")+COUNTIF(V5:V20,"FT")</f>
        <v>5</v>
      </c>
      <c r="W21" s="59" t="n">
        <f aca="false">COUNTIF(W5:W20,"F")+COUNTIF(W5:W20,"S")+COUNTIF(W5:W20,"M")+COUNTIF(W5:W20,"A")+COUNTIF(W5:W20,"FT")</f>
        <v>7</v>
      </c>
      <c r="X21" s="59" t="n">
        <f aca="false">COUNTIF(X5:X20,"F")+COUNTIF(X5:X20,"S")+COUNTIF(X5:X20,"M")+COUNTIF(X5:X20,"A")+COUNTIF(X5:X20,"FT")</f>
        <v>6</v>
      </c>
      <c r="Y21" s="59" t="n">
        <f aca="false">COUNTIF(Y5:Y20,"F")+COUNTIF(Y5:Y20,"S")+COUNTIF(Y5:Y20,"M")+COUNTIF(Y5:Y20,"A")+COUNTIF(Y5:Y20,"FT")</f>
        <v>7</v>
      </c>
      <c r="Z21" s="59" t="n">
        <f aca="false">COUNTIF(Z5:Z20,"F")+COUNTIF(Z5:Z20,"S")+COUNTIF(Z5:Z20,"M")+COUNTIF(Z5:Z20,"A")+COUNTIF(Z5:Z20,"FT")</f>
        <v>6</v>
      </c>
      <c r="AA21" s="59" t="n">
        <f aca="false">COUNTIF(AA5:AA20,"F")+COUNTIF(AA5:AA20,"S")+COUNTIF(AA5:AA20,"M")+COUNTIF(AA5:AA20,"A")+COUNTIF(AA5:AA20,"FT")</f>
        <v>7</v>
      </c>
      <c r="AB21" s="59" t="n">
        <f aca="false">COUNTIF(AB5:AB20,"F")+COUNTIF(AB5:AB20,"S")+COUNTIF(AB5:AB20,"M")+COUNTIF(AB5:AB20,"A")+COUNTIF(AB5:AB20,"FT")</f>
        <v>2</v>
      </c>
      <c r="AC21" s="59" t="n">
        <f aca="false">COUNTIF(AC5:AC20,"F")+COUNTIF(AC5:AC20,"S")+COUNTIF(AC5:AC20,"M")+COUNTIF(AC5:AC20,"A")+COUNTIF(AC5:AC20,"FT")</f>
        <v>6</v>
      </c>
      <c r="AD21" s="59" t="n">
        <f aca="false">COUNTIF(AD5:AD20,"F")+COUNTIF(AD5:AD20,"S")+COUNTIF(AD5:AD20,"M")+COUNTIF(AD5:AD20,"A")+COUNTIF(AD5:AD20,"FT")</f>
        <v>6</v>
      </c>
      <c r="AE21" s="59" t="n">
        <f aca="false">COUNTIF(AE5:AE20,"F")+COUNTIF(AE5:AE20,"S")+COUNTIF(AE5:AE20,"M")+COUNTIF(AE5:AE20,"A")+COUNTIF(AE5:AE20,"FT")</f>
        <v>6</v>
      </c>
      <c r="AG21" s="3" t="n">
        <f aca="false">SUM(AG5+AG7+AG9+AG11+AG13+AG15+AG17+AG19)</f>
        <v>1123</v>
      </c>
      <c r="AH21" s="60" t="n">
        <f aca="false">SUM(AH5+AH7+AH9+AH11+AH13+AH15+AH17+AH19)</f>
        <v>16888.5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I1"/>
    <mergeCell ref="A2:AI2"/>
    <mergeCell ref="A5:A6"/>
    <mergeCell ref="AG5:AG6"/>
    <mergeCell ref="AH5:AH6"/>
    <mergeCell ref="AI5:AI6"/>
    <mergeCell ref="A7:A8"/>
    <mergeCell ref="AG7:AG8"/>
    <mergeCell ref="AH7:AH8"/>
    <mergeCell ref="AI7:AI8"/>
    <mergeCell ref="A9:A10"/>
    <mergeCell ref="AG9:AG10"/>
    <mergeCell ref="AH9:AH10"/>
    <mergeCell ref="AI9:AI10"/>
    <mergeCell ref="A11:A12"/>
    <mergeCell ref="AG11:AG12"/>
    <mergeCell ref="AH11:AH12"/>
    <mergeCell ref="AI11:AI12"/>
    <mergeCell ref="A13:A14"/>
    <mergeCell ref="AG13:AG14"/>
    <mergeCell ref="AH13:AH14"/>
    <mergeCell ref="AI13:AI14"/>
    <mergeCell ref="A15:A16"/>
    <mergeCell ref="AG15:AG16"/>
    <mergeCell ref="AH15:AH16"/>
    <mergeCell ref="AI15:AI16"/>
    <mergeCell ref="A17:A18"/>
    <mergeCell ref="AG17:AG18"/>
    <mergeCell ref="AH17:AH18"/>
    <mergeCell ref="AI17:AI18"/>
    <mergeCell ref="A19:A20"/>
    <mergeCell ref="AG19:AG20"/>
    <mergeCell ref="AH19:AH20"/>
    <mergeCell ref="AI19:AI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  <col collapsed="false" customWidth="true" hidden="false" outlineLevel="0" max="34" min="34" style="0" width="8"/>
    <col collapsed="false" customWidth="true" hidden="false" outlineLevel="0" max="35" min="35" style="0" width="14"/>
    <col collapsed="false" customWidth="true" hidden="false" outlineLevel="0" max="36" min="36" style="0" width="10"/>
  </cols>
  <sheetData>
    <row r="1" customFormat="false" ht="30" hidden="false" customHeight="true" outlineLevel="0" collapsed="false">
      <c r="A1" s="31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customFormat="false" ht="15.75" hidden="false" customHeight="true" outlineLevel="0" collapsed="false">
      <c r="A2" s="2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5" hidden="false" customHeight="true" outlineLevel="0" collapsed="false">
      <c r="A3" s="3" t="s">
        <v>83</v>
      </c>
      <c r="B3" s="33" t="s">
        <v>84</v>
      </c>
      <c r="C3" s="33" t="s">
        <v>85</v>
      </c>
      <c r="D3" s="32" t="s">
        <v>86</v>
      </c>
      <c r="E3" s="34" t="s">
        <v>87</v>
      </c>
      <c r="F3" s="33" t="s">
        <v>88</v>
      </c>
      <c r="G3" s="33" t="s">
        <v>89</v>
      </c>
      <c r="H3" s="33" t="s">
        <v>90</v>
      </c>
      <c r="I3" s="33" t="s">
        <v>84</v>
      </c>
      <c r="J3" s="33" t="s">
        <v>85</v>
      </c>
      <c r="K3" s="34" t="s">
        <v>86</v>
      </c>
      <c r="L3" s="34" t="s">
        <v>87</v>
      </c>
      <c r="M3" s="33" t="s">
        <v>88</v>
      </c>
      <c r="N3" s="33" t="s">
        <v>89</v>
      </c>
      <c r="O3" s="33" t="s">
        <v>90</v>
      </c>
      <c r="P3" s="33" t="s">
        <v>84</v>
      </c>
      <c r="Q3" s="33" t="s">
        <v>85</v>
      </c>
      <c r="R3" s="34" t="s">
        <v>86</v>
      </c>
      <c r="S3" s="34" t="s">
        <v>87</v>
      </c>
      <c r="T3" s="33" t="s">
        <v>88</v>
      </c>
      <c r="U3" s="33" t="s">
        <v>89</v>
      </c>
      <c r="V3" s="33" t="s">
        <v>90</v>
      </c>
      <c r="W3" s="33" t="s">
        <v>84</v>
      </c>
      <c r="X3" s="33" t="s">
        <v>85</v>
      </c>
      <c r="Y3" s="34" t="s">
        <v>86</v>
      </c>
      <c r="Z3" s="34" t="s">
        <v>87</v>
      </c>
      <c r="AA3" s="33" t="s">
        <v>88</v>
      </c>
      <c r="AB3" s="33" t="s">
        <v>89</v>
      </c>
      <c r="AC3" s="33" t="s">
        <v>90</v>
      </c>
      <c r="AD3" s="33" t="s">
        <v>84</v>
      </c>
      <c r="AE3" s="33" t="s">
        <v>85</v>
      </c>
      <c r="AF3" s="34" t="s">
        <v>86</v>
      </c>
      <c r="AH3" s="35" t="s">
        <v>91</v>
      </c>
      <c r="AI3" s="35" t="s">
        <v>92</v>
      </c>
      <c r="AJ3" s="35" t="s">
        <v>93</v>
      </c>
    </row>
    <row r="4" customFormat="false" ht="18" hidden="false" customHeight="true" outlineLevel="0" collapsed="false">
      <c r="A4" s="36" t="s">
        <v>4</v>
      </c>
      <c r="B4" s="38" t="n">
        <v>1</v>
      </c>
      <c r="C4" s="38" t="n">
        <v>2</v>
      </c>
      <c r="D4" s="37" t="n">
        <v>3</v>
      </c>
      <c r="E4" s="39" t="n">
        <v>4</v>
      </c>
      <c r="F4" s="38" t="n">
        <v>5</v>
      </c>
      <c r="G4" s="38" t="n">
        <v>6</v>
      </c>
      <c r="H4" s="38" t="n">
        <v>7</v>
      </c>
      <c r="I4" s="38" t="n">
        <v>8</v>
      </c>
      <c r="J4" s="38" t="n">
        <v>9</v>
      </c>
      <c r="K4" s="39" t="n">
        <v>10</v>
      </c>
      <c r="L4" s="39" t="n">
        <v>11</v>
      </c>
      <c r="M4" s="38" t="n">
        <v>12</v>
      </c>
      <c r="N4" s="38" t="n">
        <v>13</v>
      </c>
      <c r="O4" s="38" t="n">
        <v>14</v>
      </c>
      <c r="P4" s="38" t="n">
        <v>15</v>
      </c>
      <c r="Q4" s="38" t="n">
        <v>16</v>
      </c>
      <c r="R4" s="39" t="n">
        <v>17</v>
      </c>
      <c r="S4" s="39" t="n">
        <v>18</v>
      </c>
      <c r="T4" s="38" t="n">
        <v>19</v>
      </c>
      <c r="U4" s="38" t="n">
        <v>20</v>
      </c>
      <c r="V4" s="38" t="n">
        <v>21</v>
      </c>
      <c r="W4" s="38" t="n">
        <v>22</v>
      </c>
      <c r="X4" s="38" t="n">
        <v>23</v>
      </c>
      <c r="Y4" s="39" t="n">
        <v>24</v>
      </c>
      <c r="Z4" s="39" t="n">
        <v>25</v>
      </c>
      <c r="AA4" s="38" t="n">
        <v>26</v>
      </c>
      <c r="AB4" s="38" t="n">
        <v>27</v>
      </c>
      <c r="AC4" s="38" t="n">
        <v>28</v>
      </c>
      <c r="AD4" s="38" t="n">
        <v>29</v>
      </c>
      <c r="AE4" s="38" t="n">
        <v>30</v>
      </c>
      <c r="AF4" s="39" t="n">
        <v>31</v>
      </c>
      <c r="AH4" s="40"/>
      <c r="AI4" s="40"/>
      <c r="AJ4" s="40"/>
    </row>
    <row r="5" customFormat="false" ht="18" hidden="false" customHeight="true" outlineLevel="0" collapsed="false">
      <c r="A5" s="41" t="s">
        <v>12</v>
      </c>
      <c r="B5" s="43" t="s">
        <v>69</v>
      </c>
      <c r="C5" s="45" t="s">
        <v>79</v>
      </c>
      <c r="D5" s="42" t="s">
        <v>77</v>
      </c>
      <c r="E5" s="46" t="s">
        <v>79</v>
      </c>
      <c r="F5" s="45" t="s">
        <v>79</v>
      </c>
      <c r="G5" s="45" t="s">
        <v>79</v>
      </c>
      <c r="H5" s="43" t="s">
        <v>61</v>
      </c>
      <c r="I5" s="43" t="s">
        <v>53</v>
      </c>
      <c r="J5" s="43" t="s">
        <v>61</v>
      </c>
      <c r="K5" s="43" t="s">
        <v>65</v>
      </c>
      <c r="L5" s="46" t="s">
        <v>79</v>
      </c>
      <c r="M5" s="43" t="s">
        <v>69</v>
      </c>
      <c r="N5" s="43" t="s">
        <v>69</v>
      </c>
      <c r="O5" s="45" t="s">
        <v>79</v>
      </c>
      <c r="P5" s="43" t="s">
        <v>57</v>
      </c>
      <c r="Q5" s="43" t="s">
        <v>65</v>
      </c>
      <c r="R5" s="46" t="s">
        <v>79</v>
      </c>
      <c r="S5" s="46" t="s">
        <v>79</v>
      </c>
      <c r="T5" s="43" t="s">
        <v>57</v>
      </c>
      <c r="U5" s="45" t="s">
        <v>79</v>
      </c>
      <c r="V5" s="45" t="s">
        <v>79</v>
      </c>
      <c r="W5" s="43" t="s">
        <v>53</v>
      </c>
      <c r="X5" s="43" t="s">
        <v>61</v>
      </c>
      <c r="Y5" s="43" t="s">
        <v>69</v>
      </c>
      <c r="Z5" s="46" t="s">
        <v>79</v>
      </c>
      <c r="AA5" s="43" t="s">
        <v>61</v>
      </c>
      <c r="AB5" s="43" t="s">
        <v>57</v>
      </c>
      <c r="AC5" s="43" t="s">
        <v>61</v>
      </c>
      <c r="AD5" s="43" t="s">
        <v>61</v>
      </c>
      <c r="AE5" s="43" t="s">
        <v>69</v>
      </c>
      <c r="AF5" s="43" t="s">
        <v>53</v>
      </c>
      <c r="AH5" s="47" t="n">
        <f aca="false">SUM(B6,H6,I6,J6,K6,M6,N6,P6,Q6,T6,W6,X6,Y6,AA6,AB6,AC6,AD6,AE6,AF6)</f>
        <v>133.5</v>
      </c>
      <c r="AI5" s="48" t="n">
        <f aca="false">AH5*'📋 Mitarbeiter'!F4</f>
        <v>2202.75</v>
      </c>
      <c r="AJ5" s="49" t="s">
        <v>14</v>
      </c>
    </row>
    <row r="6" customFormat="false" ht="13.5" hidden="false" customHeight="true" outlineLevel="0" collapsed="false">
      <c r="A6" s="41"/>
      <c r="B6" s="51" t="n">
        <v>7.5</v>
      </c>
      <c r="C6" s="51"/>
      <c r="D6" s="50"/>
      <c r="E6" s="53"/>
      <c r="F6" s="51"/>
      <c r="G6" s="51"/>
      <c r="H6" s="51" t="n">
        <v>6</v>
      </c>
      <c r="I6" s="51" t="n">
        <v>8</v>
      </c>
      <c r="J6" s="51" t="n">
        <v>6</v>
      </c>
      <c r="K6" s="51" t="n">
        <v>6</v>
      </c>
      <c r="L6" s="53"/>
      <c r="M6" s="51" t="n">
        <v>7.5</v>
      </c>
      <c r="N6" s="51" t="n">
        <v>7.5</v>
      </c>
      <c r="O6" s="51"/>
      <c r="P6" s="51" t="n">
        <v>8</v>
      </c>
      <c r="Q6" s="51" t="n">
        <v>6</v>
      </c>
      <c r="R6" s="53"/>
      <c r="S6" s="53"/>
      <c r="T6" s="51" t="n">
        <v>8</v>
      </c>
      <c r="U6" s="51"/>
      <c r="V6" s="51"/>
      <c r="W6" s="51" t="n">
        <v>8</v>
      </c>
      <c r="X6" s="51" t="n">
        <v>6</v>
      </c>
      <c r="Y6" s="51" t="n">
        <v>7.5</v>
      </c>
      <c r="Z6" s="53"/>
      <c r="AA6" s="51" t="n">
        <v>6</v>
      </c>
      <c r="AB6" s="51" t="n">
        <v>8</v>
      </c>
      <c r="AC6" s="51" t="n">
        <v>6</v>
      </c>
      <c r="AD6" s="51" t="n">
        <v>6</v>
      </c>
      <c r="AE6" s="51" t="n">
        <v>7.5</v>
      </c>
      <c r="AF6" s="51" t="n">
        <v>8</v>
      </c>
      <c r="AH6" s="47"/>
      <c r="AI6" s="47"/>
      <c r="AJ6" s="47"/>
    </row>
    <row r="7" customFormat="false" ht="18" hidden="false" customHeight="true" outlineLevel="0" collapsed="false">
      <c r="A7" s="54" t="s">
        <v>17</v>
      </c>
      <c r="B7" s="56" t="s">
        <v>53</v>
      </c>
      <c r="C7" s="56" t="s">
        <v>57</v>
      </c>
      <c r="D7" s="42" t="s">
        <v>77</v>
      </c>
      <c r="E7" s="46" t="s">
        <v>79</v>
      </c>
      <c r="F7" s="55" t="s">
        <v>79</v>
      </c>
      <c r="G7" s="56" t="s">
        <v>61</v>
      </c>
      <c r="H7" s="56" t="s">
        <v>57</v>
      </c>
      <c r="I7" s="56" t="s">
        <v>57</v>
      </c>
      <c r="J7" s="56" t="s">
        <v>69</v>
      </c>
      <c r="K7" s="56" t="s">
        <v>57</v>
      </c>
      <c r="L7" s="46" t="s">
        <v>79</v>
      </c>
      <c r="M7" s="56" t="s">
        <v>57</v>
      </c>
      <c r="N7" s="56" t="s">
        <v>53</v>
      </c>
      <c r="O7" s="56" t="s">
        <v>61</v>
      </c>
      <c r="P7" s="56" t="s">
        <v>57</v>
      </c>
      <c r="Q7" s="56" t="s">
        <v>57</v>
      </c>
      <c r="R7" s="56" t="s">
        <v>53</v>
      </c>
      <c r="S7" s="56" t="s">
        <v>57</v>
      </c>
      <c r="T7" s="56" t="s">
        <v>69</v>
      </c>
      <c r="U7" s="56" t="s">
        <v>69</v>
      </c>
      <c r="V7" s="56" t="s">
        <v>53</v>
      </c>
      <c r="W7" s="56" t="s">
        <v>61</v>
      </c>
      <c r="X7" s="55" t="s">
        <v>79</v>
      </c>
      <c r="Y7" s="46" t="s">
        <v>79</v>
      </c>
      <c r="Z7" s="46" t="s">
        <v>79</v>
      </c>
      <c r="AA7" s="56" t="s">
        <v>53</v>
      </c>
      <c r="AB7" s="56" t="s">
        <v>57</v>
      </c>
      <c r="AC7" s="56" t="s">
        <v>61</v>
      </c>
      <c r="AD7" s="56" t="s">
        <v>53</v>
      </c>
      <c r="AE7" s="56" t="s">
        <v>61</v>
      </c>
      <c r="AF7" s="56" t="s">
        <v>53</v>
      </c>
      <c r="AH7" s="47" t="n">
        <f aca="false">SUM(B8,C8,G8,H8,I8,J8,K8,M8,N8,O8,P8,Q8,R8,S8,T8,U8,V8,W8,AA8,AB8,AC8,AD8,AE8,AF8)</f>
        <v>180.5</v>
      </c>
      <c r="AI7" s="48" t="n">
        <f aca="false">AH7*'📋 Mitarbeiter'!F5</f>
        <v>3212.9</v>
      </c>
      <c r="AJ7" s="49" t="s">
        <v>14</v>
      </c>
    </row>
    <row r="8" customFormat="false" ht="13.5" hidden="false" customHeight="true" outlineLevel="0" collapsed="false">
      <c r="A8" s="54"/>
      <c r="B8" s="57" t="n">
        <v>8</v>
      </c>
      <c r="C8" s="57" t="n">
        <v>8</v>
      </c>
      <c r="D8" s="50"/>
      <c r="E8" s="53"/>
      <c r="F8" s="57"/>
      <c r="G8" s="57" t="n">
        <v>6</v>
      </c>
      <c r="H8" s="57" t="n">
        <v>8</v>
      </c>
      <c r="I8" s="57" t="n">
        <v>8</v>
      </c>
      <c r="J8" s="57" t="n">
        <v>7.5</v>
      </c>
      <c r="K8" s="57" t="n">
        <v>8</v>
      </c>
      <c r="L8" s="53"/>
      <c r="M8" s="57" t="n">
        <v>8</v>
      </c>
      <c r="N8" s="57" t="n">
        <v>8</v>
      </c>
      <c r="O8" s="57" t="n">
        <v>6</v>
      </c>
      <c r="P8" s="57" t="n">
        <v>8</v>
      </c>
      <c r="Q8" s="57" t="n">
        <v>8</v>
      </c>
      <c r="R8" s="57" t="n">
        <v>8</v>
      </c>
      <c r="S8" s="57" t="n">
        <v>8</v>
      </c>
      <c r="T8" s="57" t="n">
        <v>7.5</v>
      </c>
      <c r="U8" s="57" t="n">
        <v>7.5</v>
      </c>
      <c r="V8" s="57" t="n">
        <v>8</v>
      </c>
      <c r="W8" s="57" t="n">
        <v>6</v>
      </c>
      <c r="X8" s="57"/>
      <c r="Y8" s="53"/>
      <c r="Z8" s="53"/>
      <c r="AA8" s="57" t="n">
        <v>8</v>
      </c>
      <c r="AB8" s="57" t="n">
        <v>8</v>
      </c>
      <c r="AC8" s="57" t="n">
        <v>6</v>
      </c>
      <c r="AD8" s="57" t="n">
        <v>8</v>
      </c>
      <c r="AE8" s="57" t="n">
        <v>6</v>
      </c>
      <c r="AF8" s="57" t="n">
        <v>8</v>
      </c>
      <c r="AH8" s="47"/>
      <c r="AI8" s="47"/>
      <c r="AJ8" s="47"/>
    </row>
    <row r="9" customFormat="false" ht="18" hidden="false" customHeight="true" outlineLevel="0" collapsed="false">
      <c r="A9" s="41" t="s">
        <v>21</v>
      </c>
      <c r="B9" s="43" t="s">
        <v>61</v>
      </c>
      <c r="C9" s="43" t="s">
        <v>69</v>
      </c>
      <c r="D9" s="42" t="s">
        <v>77</v>
      </c>
      <c r="E9" s="46" t="s">
        <v>79</v>
      </c>
      <c r="F9" s="43" t="s">
        <v>61</v>
      </c>
      <c r="G9" s="43" t="s">
        <v>57</v>
      </c>
      <c r="H9" s="43" t="s">
        <v>65</v>
      </c>
      <c r="I9" s="43" t="s">
        <v>57</v>
      </c>
      <c r="J9" s="43" t="s">
        <v>65</v>
      </c>
      <c r="K9" s="43" t="s">
        <v>57</v>
      </c>
      <c r="L9" s="46" t="s">
        <v>79</v>
      </c>
      <c r="M9" s="43" t="s">
        <v>57</v>
      </c>
      <c r="N9" s="43" t="s">
        <v>53</v>
      </c>
      <c r="O9" s="43" t="s">
        <v>57</v>
      </c>
      <c r="P9" s="43" t="s">
        <v>53</v>
      </c>
      <c r="Q9" s="43" t="s">
        <v>61</v>
      </c>
      <c r="R9" s="46" t="s">
        <v>79</v>
      </c>
      <c r="S9" s="46" t="s">
        <v>79</v>
      </c>
      <c r="T9" s="43" t="s">
        <v>69</v>
      </c>
      <c r="U9" s="45" t="s">
        <v>79</v>
      </c>
      <c r="V9" s="43" t="s">
        <v>53</v>
      </c>
      <c r="W9" s="43" t="s">
        <v>53</v>
      </c>
      <c r="X9" s="43" t="s">
        <v>65</v>
      </c>
      <c r="Y9" s="43" t="s">
        <v>61</v>
      </c>
      <c r="Z9" s="46" t="s">
        <v>79</v>
      </c>
      <c r="AA9" s="43" t="s">
        <v>57</v>
      </c>
      <c r="AB9" s="43" t="s">
        <v>53</v>
      </c>
      <c r="AC9" s="43" t="s">
        <v>53</v>
      </c>
      <c r="AD9" s="43" t="s">
        <v>61</v>
      </c>
      <c r="AE9" s="43" t="s">
        <v>57</v>
      </c>
      <c r="AF9" s="43" t="s">
        <v>53</v>
      </c>
      <c r="AH9" s="47" t="n">
        <f aca="false">SUM(B10,C10,F10,G10,H10,I10,J10,K10,M10,N10,O10,P10,Q10,T10,V10,W10,X10,Y10,AA10,AB10,AC10,AD10,AE10,AF10)</f>
        <v>175</v>
      </c>
      <c r="AI9" s="48" t="n">
        <f aca="false">AH9*'📋 Mitarbeiter'!F6</f>
        <v>2485</v>
      </c>
      <c r="AJ9" s="49" t="s">
        <v>23</v>
      </c>
    </row>
    <row r="10" customFormat="false" ht="13.5" hidden="false" customHeight="true" outlineLevel="0" collapsed="false">
      <c r="A10" s="41"/>
      <c r="B10" s="51" t="n">
        <v>6</v>
      </c>
      <c r="C10" s="51" t="n">
        <v>7.5</v>
      </c>
      <c r="D10" s="50"/>
      <c r="E10" s="53"/>
      <c r="F10" s="51" t="n">
        <v>6</v>
      </c>
      <c r="G10" s="51" t="n">
        <v>8</v>
      </c>
      <c r="H10" s="51" t="n">
        <v>6</v>
      </c>
      <c r="I10" s="51" t="n">
        <v>8</v>
      </c>
      <c r="J10" s="51" t="n">
        <v>6</v>
      </c>
      <c r="K10" s="51" t="n">
        <v>8</v>
      </c>
      <c r="L10" s="53"/>
      <c r="M10" s="51" t="n">
        <v>8</v>
      </c>
      <c r="N10" s="51" t="n">
        <v>8</v>
      </c>
      <c r="O10" s="51" t="n">
        <v>8</v>
      </c>
      <c r="P10" s="51" t="n">
        <v>8</v>
      </c>
      <c r="Q10" s="51" t="n">
        <v>6</v>
      </c>
      <c r="R10" s="53"/>
      <c r="S10" s="53"/>
      <c r="T10" s="51" t="n">
        <v>7.5</v>
      </c>
      <c r="U10" s="51"/>
      <c r="V10" s="51" t="n">
        <v>8</v>
      </c>
      <c r="W10" s="51" t="n">
        <v>8</v>
      </c>
      <c r="X10" s="51" t="n">
        <v>6</v>
      </c>
      <c r="Y10" s="51" t="n">
        <v>6</v>
      </c>
      <c r="Z10" s="53"/>
      <c r="AA10" s="51" t="n">
        <v>8</v>
      </c>
      <c r="AB10" s="51" t="n">
        <v>8</v>
      </c>
      <c r="AC10" s="51" t="n">
        <v>8</v>
      </c>
      <c r="AD10" s="51" t="n">
        <v>6</v>
      </c>
      <c r="AE10" s="51" t="n">
        <v>8</v>
      </c>
      <c r="AF10" s="51" t="n">
        <v>8</v>
      </c>
      <c r="AH10" s="47"/>
      <c r="AI10" s="47"/>
      <c r="AJ10" s="47"/>
    </row>
    <row r="11" customFormat="false" ht="18" hidden="false" customHeight="true" outlineLevel="0" collapsed="false">
      <c r="A11" s="54" t="s">
        <v>26</v>
      </c>
      <c r="B11" s="56" t="s">
        <v>69</v>
      </c>
      <c r="C11" s="56" t="s">
        <v>53</v>
      </c>
      <c r="D11" s="42" t="s">
        <v>77</v>
      </c>
      <c r="E11" s="46" t="s">
        <v>79</v>
      </c>
      <c r="F11" s="55" t="s">
        <v>79</v>
      </c>
      <c r="G11" s="56" t="s">
        <v>69</v>
      </c>
      <c r="H11" s="56" t="s">
        <v>61</v>
      </c>
      <c r="I11" s="55" t="s">
        <v>79</v>
      </c>
      <c r="J11" s="55" t="s">
        <v>79</v>
      </c>
      <c r="K11" s="56" t="s">
        <v>65</v>
      </c>
      <c r="L11" s="46" t="s">
        <v>79</v>
      </c>
      <c r="M11" s="56" t="s">
        <v>53</v>
      </c>
      <c r="N11" s="56" t="s">
        <v>57</v>
      </c>
      <c r="O11" s="56" t="s">
        <v>65</v>
      </c>
      <c r="P11" s="56" t="s">
        <v>53</v>
      </c>
      <c r="Q11" s="56" t="s">
        <v>53</v>
      </c>
      <c r="R11" s="46" t="s">
        <v>79</v>
      </c>
      <c r="S11" s="46" t="s">
        <v>79</v>
      </c>
      <c r="T11" s="55" t="s">
        <v>79</v>
      </c>
      <c r="U11" s="56" t="s">
        <v>57</v>
      </c>
      <c r="V11" s="55" t="s">
        <v>79</v>
      </c>
      <c r="W11" s="55" t="s">
        <v>79</v>
      </c>
      <c r="X11" s="56" t="s">
        <v>53</v>
      </c>
      <c r="Y11" s="46" t="s">
        <v>79</v>
      </c>
      <c r="Z11" s="46" t="s">
        <v>79</v>
      </c>
      <c r="AA11" s="56" t="s">
        <v>65</v>
      </c>
      <c r="AB11" s="55" t="s">
        <v>79</v>
      </c>
      <c r="AC11" s="56" t="s">
        <v>65</v>
      </c>
      <c r="AD11" s="56" t="s">
        <v>57</v>
      </c>
      <c r="AE11" s="55" t="s">
        <v>79</v>
      </c>
      <c r="AF11" s="46" t="s">
        <v>79</v>
      </c>
      <c r="AH11" s="47" t="n">
        <f aca="false">SUM(B12,C12,G12,H12,K12,M12,N12,O12,P12,Q12,U12,X12,AA12,AC12,AD12)</f>
        <v>109</v>
      </c>
      <c r="AI11" s="48" t="n">
        <f aca="false">AH11*'📋 Mitarbeiter'!F7</f>
        <v>1635</v>
      </c>
      <c r="AJ11" s="49" t="s">
        <v>23</v>
      </c>
    </row>
    <row r="12" customFormat="false" ht="13.5" hidden="false" customHeight="true" outlineLevel="0" collapsed="false">
      <c r="A12" s="54"/>
      <c r="B12" s="57" t="n">
        <v>7.5</v>
      </c>
      <c r="C12" s="57" t="n">
        <v>8</v>
      </c>
      <c r="D12" s="50"/>
      <c r="E12" s="53"/>
      <c r="F12" s="57"/>
      <c r="G12" s="57" t="n">
        <v>7.5</v>
      </c>
      <c r="H12" s="57" t="n">
        <v>6</v>
      </c>
      <c r="I12" s="57"/>
      <c r="J12" s="57"/>
      <c r="K12" s="57" t="n">
        <v>6</v>
      </c>
      <c r="L12" s="53"/>
      <c r="M12" s="57" t="n">
        <v>8</v>
      </c>
      <c r="N12" s="57" t="n">
        <v>8</v>
      </c>
      <c r="O12" s="57" t="n">
        <v>6</v>
      </c>
      <c r="P12" s="57" t="n">
        <v>8</v>
      </c>
      <c r="Q12" s="57" t="n">
        <v>8</v>
      </c>
      <c r="R12" s="53"/>
      <c r="S12" s="53"/>
      <c r="T12" s="57"/>
      <c r="U12" s="57" t="n">
        <v>8</v>
      </c>
      <c r="V12" s="57"/>
      <c r="W12" s="57"/>
      <c r="X12" s="57" t="n">
        <v>8</v>
      </c>
      <c r="Y12" s="53"/>
      <c r="Z12" s="53"/>
      <c r="AA12" s="57" t="n">
        <v>6</v>
      </c>
      <c r="AB12" s="57"/>
      <c r="AC12" s="57" t="n">
        <v>6</v>
      </c>
      <c r="AD12" s="57" t="n">
        <v>8</v>
      </c>
      <c r="AE12" s="57"/>
      <c r="AF12" s="53"/>
      <c r="AH12" s="47"/>
      <c r="AI12" s="47"/>
      <c r="AJ12" s="47"/>
    </row>
    <row r="13" customFormat="false" ht="18" hidden="false" customHeight="true" outlineLevel="0" collapsed="false">
      <c r="A13" s="41" t="s">
        <v>30</v>
      </c>
      <c r="B13" s="43" t="s">
        <v>61</v>
      </c>
      <c r="C13" s="43" t="s">
        <v>53</v>
      </c>
      <c r="D13" s="42" t="s">
        <v>77</v>
      </c>
      <c r="E13" s="46" t="s">
        <v>79</v>
      </c>
      <c r="F13" s="43" t="s">
        <v>53</v>
      </c>
      <c r="G13" s="43" t="s">
        <v>57</v>
      </c>
      <c r="H13" s="43" t="s">
        <v>57</v>
      </c>
      <c r="I13" s="43" t="s">
        <v>69</v>
      </c>
      <c r="J13" s="45" t="s">
        <v>79</v>
      </c>
      <c r="K13" s="43" t="s">
        <v>53</v>
      </c>
      <c r="L13" s="46" t="s">
        <v>79</v>
      </c>
      <c r="M13" s="43" t="s">
        <v>61</v>
      </c>
      <c r="N13" s="43" t="s">
        <v>69</v>
      </c>
      <c r="O13" s="43" t="s">
        <v>69</v>
      </c>
      <c r="P13" s="43" t="s">
        <v>69</v>
      </c>
      <c r="Q13" s="43" t="s">
        <v>69</v>
      </c>
      <c r="R13" s="46" t="s">
        <v>79</v>
      </c>
      <c r="S13" s="46" t="s">
        <v>79</v>
      </c>
      <c r="T13" s="43" t="s">
        <v>57</v>
      </c>
      <c r="U13" s="43" t="s">
        <v>53</v>
      </c>
      <c r="V13" s="45" t="s">
        <v>79</v>
      </c>
      <c r="W13" s="45" t="s">
        <v>79</v>
      </c>
      <c r="X13" s="43" t="s">
        <v>69</v>
      </c>
      <c r="Y13" s="46" t="s">
        <v>79</v>
      </c>
      <c r="Z13" s="46" t="s">
        <v>79</v>
      </c>
      <c r="AA13" s="43" t="s">
        <v>57</v>
      </c>
      <c r="AB13" s="43" t="s">
        <v>61</v>
      </c>
      <c r="AC13" s="43" t="s">
        <v>57</v>
      </c>
      <c r="AD13" s="43" t="s">
        <v>69</v>
      </c>
      <c r="AE13" s="43" t="s">
        <v>69</v>
      </c>
      <c r="AF13" s="43" t="s">
        <v>53</v>
      </c>
      <c r="AH13" s="47" t="n">
        <f aca="false">SUM(B14,C14,F14,G14,H14,I14,K14,M14,N14,O14,P14,Q14,T14,U14,X14,AA14,AB14,AC14,AD14,AE14,AF14)</f>
        <v>158</v>
      </c>
      <c r="AI13" s="48" t="n">
        <f aca="false">AH13*'📋 Mitarbeiter'!F8</f>
        <v>2133</v>
      </c>
      <c r="AJ13" s="49" t="s">
        <v>32</v>
      </c>
    </row>
    <row r="14" customFormat="false" ht="13.5" hidden="false" customHeight="true" outlineLevel="0" collapsed="false">
      <c r="A14" s="41"/>
      <c r="B14" s="51" t="n">
        <v>6</v>
      </c>
      <c r="C14" s="51" t="n">
        <v>8</v>
      </c>
      <c r="D14" s="50"/>
      <c r="E14" s="53"/>
      <c r="F14" s="51" t="n">
        <v>8</v>
      </c>
      <c r="G14" s="51" t="n">
        <v>8</v>
      </c>
      <c r="H14" s="51" t="n">
        <v>8</v>
      </c>
      <c r="I14" s="51" t="n">
        <v>7.5</v>
      </c>
      <c r="J14" s="51"/>
      <c r="K14" s="51" t="n">
        <v>8</v>
      </c>
      <c r="L14" s="53"/>
      <c r="M14" s="51" t="n">
        <v>6</v>
      </c>
      <c r="N14" s="51" t="n">
        <v>7.5</v>
      </c>
      <c r="O14" s="51" t="n">
        <v>7.5</v>
      </c>
      <c r="P14" s="51" t="n">
        <v>7.5</v>
      </c>
      <c r="Q14" s="51" t="n">
        <v>7.5</v>
      </c>
      <c r="R14" s="53"/>
      <c r="S14" s="53"/>
      <c r="T14" s="51" t="n">
        <v>8</v>
      </c>
      <c r="U14" s="51" t="n">
        <v>8</v>
      </c>
      <c r="V14" s="51"/>
      <c r="W14" s="51"/>
      <c r="X14" s="51" t="n">
        <v>7.5</v>
      </c>
      <c r="Y14" s="53"/>
      <c r="Z14" s="53"/>
      <c r="AA14" s="51" t="n">
        <v>8</v>
      </c>
      <c r="AB14" s="51" t="n">
        <v>6</v>
      </c>
      <c r="AC14" s="51" t="n">
        <v>8</v>
      </c>
      <c r="AD14" s="51" t="n">
        <v>7.5</v>
      </c>
      <c r="AE14" s="51" t="n">
        <v>7.5</v>
      </c>
      <c r="AF14" s="51" t="n">
        <v>8</v>
      </c>
      <c r="AH14" s="47"/>
      <c r="AI14" s="47"/>
      <c r="AJ14" s="47"/>
    </row>
    <row r="15" customFormat="false" ht="18" hidden="false" customHeight="true" outlineLevel="0" collapsed="false">
      <c r="A15" s="54" t="s">
        <v>35</v>
      </c>
      <c r="B15" s="56" t="s">
        <v>61</v>
      </c>
      <c r="C15" s="56" t="s">
        <v>69</v>
      </c>
      <c r="D15" s="42" t="s">
        <v>77</v>
      </c>
      <c r="E15" s="46" t="s">
        <v>79</v>
      </c>
      <c r="F15" s="55" t="s">
        <v>79</v>
      </c>
      <c r="G15" s="56" t="s">
        <v>69</v>
      </c>
      <c r="H15" s="56" t="s">
        <v>61</v>
      </c>
      <c r="I15" s="56" t="s">
        <v>69</v>
      </c>
      <c r="J15" s="56" t="s">
        <v>57</v>
      </c>
      <c r="K15" s="56" t="s">
        <v>65</v>
      </c>
      <c r="L15" s="46" t="s">
        <v>79</v>
      </c>
      <c r="M15" s="56" t="s">
        <v>69</v>
      </c>
      <c r="N15" s="55" t="s">
        <v>79</v>
      </c>
      <c r="O15" s="56" t="s">
        <v>53</v>
      </c>
      <c r="P15" s="56" t="s">
        <v>57</v>
      </c>
      <c r="Q15" s="56" t="s">
        <v>65</v>
      </c>
      <c r="R15" s="46" t="s">
        <v>79</v>
      </c>
      <c r="S15" s="46" t="s">
        <v>79</v>
      </c>
      <c r="T15" s="55" t="s">
        <v>79</v>
      </c>
      <c r="U15" s="56" t="s">
        <v>65</v>
      </c>
      <c r="V15" s="56" t="s">
        <v>61</v>
      </c>
      <c r="W15" s="55" t="s">
        <v>79</v>
      </c>
      <c r="X15" s="56" t="s">
        <v>57</v>
      </c>
      <c r="Y15" s="56" t="s">
        <v>65</v>
      </c>
      <c r="Z15" s="46" t="s">
        <v>79</v>
      </c>
      <c r="AA15" s="56" t="s">
        <v>57</v>
      </c>
      <c r="AB15" s="56" t="s">
        <v>65</v>
      </c>
      <c r="AC15" s="55" t="s">
        <v>79</v>
      </c>
      <c r="AD15" s="56" t="s">
        <v>65</v>
      </c>
      <c r="AE15" s="56" t="s">
        <v>53</v>
      </c>
      <c r="AF15" s="46" t="s">
        <v>79</v>
      </c>
      <c r="AH15" s="47" t="n">
        <f aca="false">SUM(B16,C16,G16,H16,I16,J16,K16,M16,O16,P16,Q16,U16,V16,X16,Y16,AA16,AB16,AD16,AE16)</f>
        <v>132</v>
      </c>
      <c r="AI15" s="48" t="n">
        <f aca="false">AH15*'📋 Mitarbeiter'!F9</f>
        <v>1874.4</v>
      </c>
      <c r="AJ15" s="49" t="s">
        <v>23</v>
      </c>
    </row>
    <row r="16" customFormat="false" ht="13.5" hidden="false" customHeight="true" outlineLevel="0" collapsed="false">
      <c r="A16" s="54"/>
      <c r="B16" s="57" t="n">
        <v>6</v>
      </c>
      <c r="C16" s="57" t="n">
        <v>7.5</v>
      </c>
      <c r="D16" s="50"/>
      <c r="E16" s="53"/>
      <c r="F16" s="57"/>
      <c r="G16" s="57" t="n">
        <v>7.5</v>
      </c>
      <c r="H16" s="57" t="n">
        <v>6</v>
      </c>
      <c r="I16" s="57" t="n">
        <v>7.5</v>
      </c>
      <c r="J16" s="57" t="n">
        <v>8</v>
      </c>
      <c r="K16" s="57" t="n">
        <v>6</v>
      </c>
      <c r="L16" s="53"/>
      <c r="M16" s="57" t="n">
        <v>7.5</v>
      </c>
      <c r="N16" s="57"/>
      <c r="O16" s="57" t="n">
        <v>8</v>
      </c>
      <c r="P16" s="57" t="n">
        <v>8</v>
      </c>
      <c r="Q16" s="57" t="n">
        <v>6</v>
      </c>
      <c r="R16" s="53"/>
      <c r="S16" s="53"/>
      <c r="T16" s="57"/>
      <c r="U16" s="57" t="n">
        <v>6</v>
      </c>
      <c r="V16" s="57" t="n">
        <v>6</v>
      </c>
      <c r="W16" s="57"/>
      <c r="X16" s="57" t="n">
        <v>8</v>
      </c>
      <c r="Y16" s="57" t="n">
        <v>6</v>
      </c>
      <c r="Z16" s="53"/>
      <c r="AA16" s="57" t="n">
        <v>8</v>
      </c>
      <c r="AB16" s="57" t="n">
        <v>6</v>
      </c>
      <c r="AC16" s="57"/>
      <c r="AD16" s="57" t="n">
        <v>6</v>
      </c>
      <c r="AE16" s="57" t="n">
        <v>8</v>
      </c>
      <c r="AF16" s="53"/>
      <c r="AH16" s="47"/>
      <c r="AI16" s="47"/>
      <c r="AJ16" s="47"/>
    </row>
    <row r="17" customFormat="false" ht="18" hidden="false" customHeight="true" outlineLevel="0" collapsed="false">
      <c r="A17" s="41" t="s">
        <v>38</v>
      </c>
      <c r="B17" s="43" t="s">
        <v>53</v>
      </c>
      <c r="C17" s="43" t="s">
        <v>69</v>
      </c>
      <c r="D17" s="42" t="s">
        <v>77</v>
      </c>
      <c r="E17" s="43" t="s">
        <v>65</v>
      </c>
      <c r="F17" s="45" t="s">
        <v>79</v>
      </c>
      <c r="G17" s="45" t="s">
        <v>79</v>
      </c>
      <c r="H17" s="45" t="s">
        <v>79</v>
      </c>
      <c r="I17" s="43" t="s">
        <v>57</v>
      </c>
      <c r="J17" s="43" t="s">
        <v>69</v>
      </c>
      <c r="K17" s="46" t="s">
        <v>79</v>
      </c>
      <c r="L17" s="43" t="s">
        <v>65</v>
      </c>
      <c r="M17" s="45" t="s">
        <v>79</v>
      </c>
      <c r="N17" s="45" t="s">
        <v>79</v>
      </c>
      <c r="O17" s="43" t="s">
        <v>69</v>
      </c>
      <c r="P17" s="43" t="s">
        <v>61</v>
      </c>
      <c r="Q17" s="43" t="s">
        <v>53</v>
      </c>
      <c r="R17" s="43" t="s">
        <v>57</v>
      </c>
      <c r="S17" s="43" t="s">
        <v>57</v>
      </c>
      <c r="T17" s="45" t="s">
        <v>79</v>
      </c>
      <c r="U17" s="45" t="s">
        <v>79</v>
      </c>
      <c r="V17" s="43" t="s">
        <v>61</v>
      </c>
      <c r="W17" s="43" t="s">
        <v>53</v>
      </c>
      <c r="X17" s="45" t="s">
        <v>79</v>
      </c>
      <c r="Y17" s="43" t="s">
        <v>69</v>
      </c>
      <c r="Z17" s="43" t="s">
        <v>65</v>
      </c>
      <c r="AA17" s="43" t="s">
        <v>69</v>
      </c>
      <c r="AB17" s="43" t="s">
        <v>57</v>
      </c>
      <c r="AC17" s="43" t="s">
        <v>53</v>
      </c>
      <c r="AD17" s="45" t="s">
        <v>79</v>
      </c>
      <c r="AE17" s="43" t="s">
        <v>53</v>
      </c>
      <c r="AF17" s="46" t="s">
        <v>79</v>
      </c>
      <c r="AH17" s="47" t="n">
        <f aca="false">SUM(B18,C18,E18,I18,J18,L18,O18,P18,Q18,R18,S18,V18,W18,Y18,Z18,AA18,AB18,AC18,AE18)</f>
        <v>139.5</v>
      </c>
      <c r="AI17" s="48" t="n">
        <f aca="false">AH17*'📋 Mitarbeiter'!F10</f>
        <v>2343.6</v>
      </c>
      <c r="AJ17" s="49" t="s">
        <v>14</v>
      </c>
    </row>
    <row r="18" customFormat="false" ht="13.5" hidden="false" customHeight="true" outlineLevel="0" collapsed="false">
      <c r="A18" s="41"/>
      <c r="B18" s="51" t="n">
        <v>8</v>
      </c>
      <c r="C18" s="51" t="n">
        <v>7.5</v>
      </c>
      <c r="D18" s="50"/>
      <c r="E18" s="51" t="n">
        <v>6</v>
      </c>
      <c r="F18" s="51"/>
      <c r="G18" s="51"/>
      <c r="H18" s="51"/>
      <c r="I18" s="51" t="n">
        <v>8</v>
      </c>
      <c r="J18" s="51" t="n">
        <v>7.5</v>
      </c>
      <c r="K18" s="53"/>
      <c r="L18" s="51" t="n">
        <v>6</v>
      </c>
      <c r="M18" s="51"/>
      <c r="N18" s="51"/>
      <c r="O18" s="51" t="n">
        <v>7.5</v>
      </c>
      <c r="P18" s="51" t="n">
        <v>6</v>
      </c>
      <c r="Q18" s="51" t="n">
        <v>8</v>
      </c>
      <c r="R18" s="51" t="n">
        <v>8</v>
      </c>
      <c r="S18" s="51" t="n">
        <v>8</v>
      </c>
      <c r="T18" s="51"/>
      <c r="U18" s="51"/>
      <c r="V18" s="51" t="n">
        <v>6</v>
      </c>
      <c r="W18" s="51" t="n">
        <v>8</v>
      </c>
      <c r="X18" s="51"/>
      <c r="Y18" s="51" t="n">
        <v>7.5</v>
      </c>
      <c r="Z18" s="51" t="n">
        <v>6</v>
      </c>
      <c r="AA18" s="51" t="n">
        <v>7.5</v>
      </c>
      <c r="AB18" s="51" t="n">
        <v>8</v>
      </c>
      <c r="AC18" s="51" t="n">
        <v>8</v>
      </c>
      <c r="AD18" s="51"/>
      <c r="AE18" s="51" t="n">
        <v>8</v>
      </c>
      <c r="AF18" s="53"/>
      <c r="AH18" s="47"/>
      <c r="AI18" s="47"/>
      <c r="AJ18" s="47"/>
    </row>
    <row r="19" customFormat="false" ht="18" hidden="false" customHeight="true" outlineLevel="0" collapsed="false">
      <c r="A19" s="54" t="s">
        <v>42</v>
      </c>
      <c r="B19" s="56" t="s">
        <v>53</v>
      </c>
      <c r="C19" s="55" t="s">
        <v>79</v>
      </c>
      <c r="D19" s="42" t="s">
        <v>77</v>
      </c>
      <c r="E19" s="46" t="s">
        <v>79</v>
      </c>
      <c r="F19" s="56" t="s">
        <v>53</v>
      </c>
      <c r="G19" s="56" t="s">
        <v>61</v>
      </c>
      <c r="H19" s="55" t="s">
        <v>79</v>
      </c>
      <c r="I19" s="56" t="s">
        <v>53</v>
      </c>
      <c r="J19" s="56" t="s">
        <v>53</v>
      </c>
      <c r="K19" s="56" t="s">
        <v>53</v>
      </c>
      <c r="L19" s="46" t="s">
        <v>79</v>
      </c>
      <c r="M19" s="56" t="s">
        <v>61</v>
      </c>
      <c r="N19" s="56" t="s">
        <v>61</v>
      </c>
      <c r="O19" s="56" t="s">
        <v>53</v>
      </c>
      <c r="P19" s="56" t="s">
        <v>61</v>
      </c>
      <c r="Q19" s="55" t="s">
        <v>79</v>
      </c>
      <c r="R19" s="56" t="s">
        <v>53</v>
      </c>
      <c r="S19" s="46" t="s">
        <v>79</v>
      </c>
      <c r="T19" s="56" t="s">
        <v>61</v>
      </c>
      <c r="U19" s="55" t="s">
        <v>79</v>
      </c>
      <c r="V19" s="56" t="s">
        <v>61</v>
      </c>
      <c r="W19" s="56" t="s">
        <v>53</v>
      </c>
      <c r="X19" s="56" t="s">
        <v>61</v>
      </c>
      <c r="Y19" s="56" t="s">
        <v>53</v>
      </c>
      <c r="Z19" s="46" t="s">
        <v>79</v>
      </c>
      <c r="AA19" s="55" t="s">
        <v>79</v>
      </c>
      <c r="AB19" s="56" t="s">
        <v>53</v>
      </c>
      <c r="AC19" s="56" t="s">
        <v>61</v>
      </c>
      <c r="AD19" s="56" t="s">
        <v>61</v>
      </c>
      <c r="AE19" s="56" t="s">
        <v>61</v>
      </c>
      <c r="AF19" s="56" t="s">
        <v>61</v>
      </c>
      <c r="AH19" s="47" t="n">
        <f aca="false">SUM(B20,F20,G20,I20,J20,K20,M20,N20,O20,P20,R20,T20,V20,W20,X20,Y20,AB20,AC20,AD20,AE20,AF20)</f>
        <v>146</v>
      </c>
      <c r="AI19" s="48" t="n">
        <f aca="false">AH19*'📋 Mitarbeiter'!F11</f>
        <v>1898</v>
      </c>
      <c r="AJ19" s="49" t="s">
        <v>32</v>
      </c>
    </row>
    <row r="20" customFormat="false" ht="13.5" hidden="false" customHeight="true" outlineLevel="0" collapsed="false">
      <c r="A20" s="54"/>
      <c r="B20" s="57" t="n">
        <v>8</v>
      </c>
      <c r="C20" s="57"/>
      <c r="D20" s="50"/>
      <c r="E20" s="53"/>
      <c r="F20" s="57" t="n">
        <v>8</v>
      </c>
      <c r="G20" s="57" t="n">
        <v>6</v>
      </c>
      <c r="H20" s="57"/>
      <c r="I20" s="57" t="n">
        <v>8</v>
      </c>
      <c r="J20" s="57" t="n">
        <v>8</v>
      </c>
      <c r="K20" s="57" t="n">
        <v>8</v>
      </c>
      <c r="L20" s="53"/>
      <c r="M20" s="57" t="n">
        <v>6</v>
      </c>
      <c r="N20" s="57" t="n">
        <v>6</v>
      </c>
      <c r="O20" s="57" t="n">
        <v>8</v>
      </c>
      <c r="P20" s="57" t="n">
        <v>6</v>
      </c>
      <c r="Q20" s="57"/>
      <c r="R20" s="57" t="n">
        <v>8</v>
      </c>
      <c r="S20" s="53"/>
      <c r="T20" s="57" t="n">
        <v>6</v>
      </c>
      <c r="U20" s="57"/>
      <c r="V20" s="57" t="n">
        <v>6</v>
      </c>
      <c r="W20" s="57" t="n">
        <v>8</v>
      </c>
      <c r="X20" s="57" t="n">
        <v>6</v>
      </c>
      <c r="Y20" s="57" t="n">
        <v>8</v>
      </c>
      <c r="Z20" s="53"/>
      <c r="AA20" s="57"/>
      <c r="AB20" s="57" t="n">
        <v>8</v>
      </c>
      <c r="AC20" s="57" t="n">
        <v>6</v>
      </c>
      <c r="AD20" s="57" t="n">
        <v>6</v>
      </c>
      <c r="AE20" s="57" t="n">
        <v>6</v>
      </c>
      <c r="AF20" s="57" t="n">
        <v>6</v>
      </c>
      <c r="AH20" s="47"/>
      <c r="AI20" s="47"/>
      <c r="AJ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8</v>
      </c>
      <c r="C21" s="59" t="n">
        <f aca="false">COUNTIF(C5:C20,"F")+COUNTIF(C5:C20,"S")+COUNTIF(C5:C20,"M")+COUNTIF(C5:C20,"A")+COUNTIF(C5:C20,"FT")</f>
        <v>6</v>
      </c>
      <c r="D21" s="59" t="n">
        <f aca="false">COUNTIF(D5:D20,"F")+COUNTIF(D5:D20,"S")+COUNTIF(D5:D20,"M")+COUNTIF(D5:D20,"A")+COUNTIF(D5:D20,"FT")</f>
        <v>0</v>
      </c>
      <c r="E21" s="59" t="n">
        <f aca="false">COUNTIF(E5:E20,"F")+COUNTIF(E5:E20,"S")+COUNTIF(E5:E20,"M")+COUNTIF(E5:E20,"A")+COUNTIF(E5:E20,"FT")</f>
        <v>1</v>
      </c>
      <c r="F21" s="59" t="n">
        <f aca="false">COUNTIF(F5:F20,"F")+COUNTIF(F5:F20,"S")+COUNTIF(F5:F20,"M")+COUNTIF(F5:F20,"A")+COUNTIF(F5:F20,"FT")</f>
        <v>3</v>
      </c>
      <c r="G21" s="59" t="n">
        <f aca="false">COUNTIF(G5:G20,"F")+COUNTIF(G5:G20,"S")+COUNTIF(G5:G20,"M")+COUNTIF(G5:G20,"A")+COUNTIF(G5:G20,"FT")</f>
        <v>6</v>
      </c>
      <c r="H21" s="59" t="n">
        <f aca="false">COUNTIF(H5:H20,"F")+COUNTIF(H5:H20,"S")+COUNTIF(H5:H20,"M")+COUNTIF(H5:H20,"A")+COUNTIF(H5:H20,"FT")</f>
        <v>6</v>
      </c>
      <c r="I21" s="59" t="n">
        <f aca="false">COUNTIF(I5:I20,"F")+COUNTIF(I5:I20,"S")+COUNTIF(I5:I20,"M")+COUNTIF(I5:I20,"A")+COUNTIF(I5:I20,"FT")</f>
        <v>7</v>
      </c>
      <c r="J21" s="59" t="n">
        <f aca="false">COUNTIF(J5:J20,"F")+COUNTIF(J5:J20,"S")+COUNTIF(J5:J20,"M")+COUNTIF(J5:J20,"A")+COUNTIF(J5:J20,"FT")</f>
        <v>6</v>
      </c>
      <c r="K21" s="59" t="n">
        <f aca="false">COUNTIF(K5:K20,"F")+COUNTIF(K5:K20,"S")+COUNTIF(K5:K20,"M")+COUNTIF(K5:K20,"A")+COUNTIF(K5:K20,"FT")</f>
        <v>7</v>
      </c>
      <c r="L21" s="59" t="n">
        <f aca="false">COUNTIF(L5:L20,"F")+COUNTIF(L5:L20,"S")+COUNTIF(L5:L20,"M")+COUNTIF(L5:L20,"A")+COUNTIF(L5:L20,"FT")</f>
        <v>1</v>
      </c>
      <c r="M21" s="59" t="n">
        <f aca="false">COUNTIF(M5:M20,"F")+COUNTIF(M5:M20,"S")+COUNTIF(M5:M20,"M")+COUNTIF(M5:M20,"A")+COUNTIF(M5:M20,"FT")</f>
        <v>7</v>
      </c>
      <c r="N21" s="59" t="n">
        <f aca="false">COUNTIF(N5:N20,"F")+COUNTIF(N5:N20,"S")+COUNTIF(N5:N20,"M")+COUNTIF(N5:N20,"A")+COUNTIF(N5:N20,"FT")</f>
        <v>6</v>
      </c>
      <c r="O21" s="59" t="n">
        <f aca="false">COUNTIF(O5:O20,"F")+COUNTIF(O5:O20,"S")+COUNTIF(O5:O20,"M")+COUNTIF(O5:O20,"A")+COUNTIF(O5:O20,"FT")</f>
        <v>7</v>
      </c>
      <c r="P21" s="59" t="n">
        <f aca="false">COUNTIF(P5:P20,"F")+COUNTIF(P5:P20,"S")+COUNTIF(P5:P20,"M")+COUNTIF(P5:P20,"A")+COUNTIF(P5:P20,"FT")</f>
        <v>8</v>
      </c>
      <c r="Q21" s="59" t="n">
        <f aca="false">COUNTIF(Q5:Q20,"F")+COUNTIF(Q5:Q20,"S")+COUNTIF(Q5:Q20,"M")+COUNTIF(Q5:Q20,"A")+COUNTIF(Q5:Q20,"FT")</f>
        <v>7</v>
      </c>
      <c r="R21" s="59" t="n">
        <f aca="false">COUNTIF(R5:R20,"F")+COUNTIF(R5:R20,"S")+COUNTIF(R5:R20,"M")+COUNTIF(R5:R20,"A")+COUNTIF(R5:R20,"FT")</f>
        <v>3</v>
      </c>
      <c r="S21" s="59" t="n">
        <f aca="false">COUNTIF(S5:S20,"F")+COUNTIF(S5:S20,"S")+COUNTIF(S5:S20,"M")+COUNTIF(S5:S20,"A")+COUNTIF(S5:S20,"FT")</f>
        <v>2</v>
      </c>
      <c r="T21" s="59" t="n">
        <f aca="false">COUNTIF(T5:T20,"F")+COUNTIF(T5:T20,"S")+COUNTIF(T5:T20,"M")+COUNTIF(T5:T20,"A")+COUNTIF(T5:T20,"FT")</f>
        <v>5</v>
      </c>
      <c r="U21" s="59" t="n">
        <f aca="false">COUNTIF(U5:U20,"F")+COUNTIF(U5:U20,"S")+COUNTIF(U5:U20,"M")+COUNTIF(U5:U20,"A")+COUNTIF(U5:U20,"FT")</f>
        <v>4</v>
      </c>
      <c r="V21" s="59" t="n">
        <f aca="false">COUNTIF(V5:V20,"F")+COUNTIF(V5:V20,"S")+COUNTIF(V5:V20,"M")+COUNTIF(V5:V20,"A")+COUNTIF(V5:V20,"FT")</f>
        <v>5</v>
      </c>
      <c r="W21" s="59" t="n">
        <f aca="false">COUNTIF(W5:W20,"F")+COUNTIF(W5:W20,"S")+COUNTIF(W5:W20,"M")+COUNTIF(W5:W20,"A")+COUNTIF(W5:W20,"FT")</f>
        <v>5</v>
      </c>
      <c r="X21" s="59" t="n">
        <f aca="false">COUNTIF(X5:X20,"F")+COUNTIF(X5:X20,"S")+COUNTIF(X5:X20,"M")+COUNTIF(X5:X20,"A")+COUNTIF(X5:X20,"FT")</f>
        <v>6</v>
      </c>
      <c r="Y21" s="59" t="n">
        <f aca="false">COUNTIF(Y5:Y20,"F")+COUNTIF(Y5:Y20,"S")+COUNTIF(Y5:Y20,"M")+COUNTIF(Y5:Y20,"A")+COUNTIF(Y5:Y20,"FT")</f>
        <v>5</v>
      </c>
      <c r="Z21" s="59" t="n">
        <f aca="false">COUNTIF(Z5:Z20,"F")+COUNTIF(Z5:Z20,"S")+COUNTIF(Z5:Z20,"M")+COUNTIF(Z5:Z20,"A")+COUNTIF(Z5:Z20,"FT")</f>
        <v>1</v>
      </c>
      <c r="AA21" s="59" t="n">
        <f aca="false">COUNTIF(AA5:AA20,"F")+COUNTIF(AA5:AA20,"S")+COUNTIF(AA5:AA20,"M")+COUNTIF(AA5:AA20,"A")+COUNTIF(AA5:AA20,"FT")</f>
        <v>7</v>
      </c>
      <c r="AB21" s="59" t="n">
        <f aca="false">COUNTIF(AB5:AB20,"F")+COUNTIF(AB5:AB20,"S")+COUNTIF(AB5:AB20,"M")+COUNTIF(AB5:AB20,"A")+COUNTIF(AB5:AB20,"FT")</f>
        <v>7</v>
      </c>
      <c r="AC21" s="59" t="n">
        <f aca="false">COUNTIF(AC5:AC20,"F")+COUNTIF(AC5:AC20,"S")+COUNTIF(AC5:AC20,"M")+COUNTIF(AC5:AC20,"A")+COUNTIF(AC5:AC20,"FT")</f>
        <v>7</v>
      </c>
      <c r="AD21" s="59" t="n">
        <f aca="false">COUNTIF(AD5:AD20,"F")+COUNTIF(AD5:AD20,"S")+COUNTIF(AD5:AD20,"M")+COUNTIF(AD5:AD20,"A")+COUNTIF(AD5:AD20,"FT")</f>
        <v>7</v>
      </c>
      <c r="AE21" s="59" t="n">
        <f aca="false">COUNTIF(AE5:AE20,"F")+COUNTIF(AE5:AE20,"S")+COUNTIF(AE5:AE20,"M")+COUNTIF(AE5:AE20,"A")+COUNTIF(AE5:AE20,"FT")</f>
        <v>7</v>
      </c>
      <c r="AF21" s="59" t="n">
        <f aca="false">COUNTIF(AF5:AF20,"F")+COUNTIF(AF5:AF20,"S")+COUNTIF(AF5:AF20,"M")+COUNTIF(AF5:AF20,"A")+COUNTIF(AF5:AF20,"FT")</f>
        <v>5</v>
      </c>
      <c r="AH21" s="3" t="n">
        <f aca="false">SUM(AH5+AH7+AH9+AH11+AH13+AH15+AH17+AH19)</f>
        <v>1173.5</v>
      </c>
      <c r="AI21" s="60" t="n">
        <f aca="false">SUM(AI5+AI7+AI9+AI11+AI13+AI15+AI17+AI19)</f>
        <v>17784.65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J1"/>
    <mergeCell ref="A2:AJ2"/>
    <mergeCell ref="A5:A6"/>
    <mergeCell ref="AH5:AH6"/>
    <mergeCell ref="AI5:AI6"/>
    <mergeCell ref="AJ5:AJ6"/>
    <mergeCell ref="A7:A8"/>
    <mergeCell ref="AH7:AH8"/>
    <mergeCell ref="AI7:AI8"/>
    <mergeCell ref="AJ7:AJ8"/>
    <mergeCell ref="A9:A10"/>
    <mergeCell ref="AH9:AH10"/>
    <mergeCell ref="AI9:AI10"/>
    <mergeCell ref="AJ9:AJ10"/>
    <mergeCell ref="A11:A12"/>
    <mergeCell ref="AH11:AH12"/>
    <mergeCell ref="AI11:AI12"/>
    <mergeCell ref="AJ11:AJ12"/>
    <mergeCell ref="A13:A14"/>
    <mergeCell ref="AH13:AH14"/>
    <mergeCell ref="AI13:AI14"/>
    <mergeCell ref="AJ13:AJ14"/>
    <mergeCell ref="A15:A16"/>
    <mergeCell ref="AH15:AH16"/>
    <mergeCell ref="AI15:AI16"/>
    <mergeCell ref="AJ15:AJ16"/>
    <mergeCell ref="A17:A18"/>
    <mergeCell ref="AH17:AH18"/>
    <mergeCell ref="AI17:AI18"/>
    <mergeCell ref="AJ17:AJ18"/>
    <mergeCell ref="A19:A20"/>
    <mergeCell ref="AH19:AH20"/>
    <mergeCell ref="AI19:AI20"/>
    <mergeCell ref="AJ19:A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  <col collapsed="false" customWidth="true" hidden="false" outlineLevel="0" max="33" min="33" style="0" width="8"/>
    <col collapsed="false" customWidth="true" hidden="false" outlineLevel="0" max="34" min="34" style="0" width="14"/>
    <col collapsed="false" customWidth="true" hidden="false" outlineLevel="0" max="35" min="35" style="0" width="10"/>
  </cols>
  <sheetData>
    <row r="1" customFormat="false" ht="30" hidden="false" customHeight="true" outlineLevel="0" collapsed="false">
      <c r="A1" s="31" t="s">
        <v>114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customFormat="false" ht="15.75" hidden="false" customHeight="true" outlineLevel="0" collapsed="false">
      <c r="A2" s="2" t="s">
        <v>115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9.5" hidden="false" customHeight="true" outlineLevel="0" collapsed="false">
      <c r="A3" s="3" t="s">
        <v>83</v>
      </c>
      <c r="B3" s="34" t="s">
        <v>87</v>
      </c>
      <c r="C3" s="33" t="s">
        <v>88</v>
      </c>
      <c r="D3" s="33" t="s">
        <v>89</v>
      </c>
      <c r="E3" s="33" t="s">
        <v>90</v>
      </c>
      <c r="F3" s="33" t="s">
        <v>84</v>
      </c>
      <c r="G3" s="33" t="s">
        <v>85</v>
      </c>
      <c r="H3" s="34" t="s">
        <v>86</v>
      </c>
      <c r="I3" s="34" t="s">
        <v>87</v>
      </c>
      <c r="J3" s="33" t="s">
        <v>88</v>
      </c>
      <c r="K3" s="33" t="s">
        <v>89</v>
      </c>
      <c r="L3" s="33" t="s">
        <v>90</v>
      </c>
      <c r="M3" s="33" t="s">
        <v>84</v>
      </c>
      <c r="N3" s="33" t="s">
        <v>85</v>
      </c>
      <c r="O3" s="34" t="s">
        <v>86</v>
      </c>
      <c r="P3" s="34" t="s">
        <v>87</v>
      </c>
      <c r="Q3" s="33" t="s">
        <v>88</v>
      </c>
      <c r="R3" s="33" t="s">
        <v>89</v>
      </c>
      <c r="S3" s="33" t="s">
        <v>90</v>
      </c>
      <c r="T3" s="33" t="s">
        <v>84</v>
      </c>
      <c r="U3" s="33" t="s">
        <v>85</v>
      </c>
      <c r="V3" s="34" t="s">
        <v>86</v>
      </c>
      <c r="W3" s="34" t="s">
        <v>87</v>
      </c>
      <c r="X3" s="33" t="s">
        <v>88</v>
      </c>
      <c r="Y3" s="33" t="s">
        <v>89</v>
      </c>
      <c r="Z3" s="33" t="s">
        <v>90</v>
      </c>
      <c r="AA3" s="33" t="s">
        <v>84</v>
      </c>
      <c r="AB3" s="33" t="s">
        <v>85</v>
      </c>
      <c r="AC3" s="34" t="s">
        <v>86</v>
      </c>
      <c r="AD3" s="34" t="s">
        <v>87</v>
      </c>
      <c r="AE3" s="33" t="s">
        <v>88</v>
      </c>
      <c r="AG3" s="35" t="s">
        <v>91</v>
      </c>
      <c r="AH3" s="35" t="s">
        <v>92</v>
      </c>
      <c r="AI3" s="35" t="s">
        <v>93</v>
      </c>
    </row>
    <row r="4" customFormat="false" ht="18" hidden="false" customHeight="true" outlineLevel="0" collapsed="false">
      <c r="A4" s="36" t="s">
        <v>4</v>
      </c>
      <c r="B4" s="39" t="n">
        <v>1</v>
      </c>
      <c r="C4" s="38" t="n">
        <v>2</v>
      </c>
      <c r="D4" s="38" t="n">
        <v>3</v>
      </c>
      <c r="E4" s="38" t="n">
        <v>4</v>
      </c>
      <c r="F4" s="38" t="n">
        <v>5</v>
      </c>
      <c r="G4" s="38" t="n">
        <v>6</v>
      </c>
      <c r="H4" s="39" t="n">
        <v>7</v>
      </c>
      <c r="I4" s="39" t="n">
        <v>8</v>
      </c>
      <c r="J4" s="38" t="n">
        <v>9</v>
      </c>
      <c r="K4" s="38" t="n">
        <v>10</v>
      </c>
      <c r="L4" s="38" t="n">
        <v>11</v>
      </c>
      <c r="M4" s="38" t="n">
        <v>12</v>
      </c>
      <c r="N4" s="38" t="n">
        <v>13</v>
      </c>
      <c r="O4" s="39" t="n">
        <v>14</v>
      </c>
      <c r="P4" s="39" t="n">
        <v>15</v>
      </c>
      <c r="Q4" s="38" t="n">
        <v>16</v>
      </c>
      <c r="R4" s="38" t="n">
        <v>17</v>
      </c>
      <c r="S4" s="38" t="n">
        <v>18</v>
      </c>
      <c r="T4" s="38" t="n">
        <v>19</v>
      </c>
      <c r="U4" s="38" t="n">
        <v>20</v>
      </c>
      <c r="V4" s="39" t="n">
        <v>21</v>
      </c>
      <c r="W4" s="39" t="n">
        <v>22</v>
      </c>
      <c r="X4" s="38" t="n">
        <v>23</v>
      </c>
      <c r="Y4" s="38" t="n">
        <v>24</v>
      </c>
      <c r="Z4" s="38" t="n">
        <v>25</v>
      </c>
      <c r="AA4" s="38" t="n">
        <v>26</v>
      </c>
      <c r="AB4" s="38" t="n">
        <v>27</v>
      </c>
      <c r="AC4" s="39" t="n">
        <v>28</v>
      </c>
      <c r="AD4" s="39" t="n">
        <v>29</v>
      </c>
      <c r="AE4" s="38" t="n">
        <v>30</v>
      </c>
      <c r="AG4" s="40"/>
      <c r="AH4" s="40"/>
      <c r="AI4" s="40"/>
    </row>
    <row r="5" customFormat="false" ht="18" hidden="false" customHeight="true" outlineLevel="0" collapsed="false">
      <c r="A5" s="41" t="s">
        <v>12</v>
      </c>
      <c r="B5" s="46" t="s">
        <v>79</v>
      </c>
      <c r="C5" s="43" t="s">
        <v>53</v>
      </c>
      <c r="D5" s="43" t="s">
        <v>53</v>
      </c>
      <c r="E5" s="43" t="s">
        <v>53</v>
      </c>
      <c r="F5" s="43" t="s">
        <v>57</v>
      </c>
      <c r="G5" s="43" t="s">
        <v>57</v>
      </c>
      <c r="H5" s="46" t="s">
        <v>79</v>
      </c>
      <c r="I5" s="46" t="s">
        <v>79</v>
      </c>
      <c r="J5" s="43" t="s">
        <v>53</v>
      </c>
      <c r="K5" s="43" t="s">
        <v>61</v>
      </c>
      <c r="L5" s="43" t="s">
        <v>69</v>
      </c>
      <c r="M5" s="43" t="s">
        <v>65</v>
      </c>
      <c r="N5" s="43" t="s">
        <v>69</v>
      </c>
      <c r="O5" s="46" t="s">
        <v>79</v>
      </c>
      <c r="P5" s="46" t="s">
        <v>79</v>
      </c>
      <c r="Q5" s="43" t="s">
        <v>57</v>
      </c>
      <c r="R5" s="43" t="s">
        <v>61</v>
      </c>
      <c r="S5" s="43" t="s">
        <v>53</v>
      </c>
      <c r="T5" s="45" t="s">
        <v>79</v>
      </c>
      <c r="U5" s="43" t="s">
        <v>61</v>
      </c>
      <c r="V5" s="46" t="s">
        <v>79</v>
      </c>
      <c r="W5" s="43" t="s">
        <v>57</v>
      </c>
      <c r="X5" s="43" t="s">
        <v>65</v>
      </c>
      <c r="Y5" s="45" t="s">
        <v>79</v>
      </c>
      <c r="Z5" s="45" t="s">
        <v>79</v>
      </c>
      <c r="AA5" s="43" t="s">
        <v>61</v>
      </c>
      <c r="AB5" s="45" t="s">
        <v>79</v>
      </c>
      <c r="AC5" s="43" t="s">
        <v>69</v>
      </c>
      <c r="AD5" s="43" t="s">
        <v>65</v>
      </c>
      <c r="AE5" s="43" t="s">
        <v>57</v>
      </c>
      <c r="AG5" s="47" t="n">
        <f aca="false">SUM(C6,D6,E6,F6,G6,J6,K6,L6,M6,N6,Q6,R6,S6,U6,W6,X6,AA6,AC6,AD6,AE6)</f>
        <v>144.5</v>
      </c>
      <c r="AH5" s="48" t="n">
        <f aca="false">AG5*'📋 Mitarbeiter'!F4</f>
        <v>2384.25</v>
      </c>
      <c r="AI5" s="49" t="s">
        <v>14</v>
      </c>
    </row>
    <row r="6" customFormat="false" ht="13.5" hidden="false" customHeight="true" outlineLevel="0" collapsed="false">
      <c r="A6" s="41"/>
      <c r="B6" s="53"/>
      <c r="C6" s="51" t="n">
        <v>8</v>
      </c>
      <c r="D6" s="51" t="n">
        <v>8</v>
      </c>
      <c r="E6" s="51" t="n">
        <v>8</v>
      </c>
      <c r="F6" s="51" t="n">
        <v>8</v>
      </c>
      <c r="G6" s="51" t="n">
        <v>8</v>
      </c>
      <c r="H6" s="53"/>
      <c r="I6" s="53"/>
      <c r="J6" s="51" t="n">
        <v>8</v>
      </c>
      <c r="K6" s="51" t="n">
        <v>6</v>
      </c>
      <c r="L6" s="51" t="n">
        <v>7.5</v>
      </c>
      <c r="M6" s="51" t="n">
        <v>6</v>
      </c>
      <c r="N6" s="51" t="n">
        <v>7.5</v>
      </c>
      <c r="O6" s="53"/>
      <c r="P6" s="53"/>
      <c r="Q6" s="51" t="n">
        <v>8</v>
      </c>
      <c r="R6" s="51" t="n">
        <v>6</v>
      </c>
      <c r="S6" s="51" t="n">
        <v>8</v>
      </c>
      <c r="T6" s="51"/>
      <c r="U6" s="51" t="n">
        <v>6</v>
      </c>
      <c r="V6" s="53"/>
      <c r="W6" s="51" t="n">
        <v>8</v>
      </c>
      <c r="X6" s="51" t="n">
        <v>6</v>
      </c>
      <c r="Y6" s="51"/>
      <c r="Z6" s="51"/>
      <c r="AA6" s="51" t="n">
        <v>6</v>
      </c>
      <c r="AB6" s="51"/>
      <c r="AC6" s="51" t="n">
        <v>7.5</v>
      </c>
      <c r="AD6" s="51" t="n">
        <v>6</v>
      </c>
      <c r="AE6" s="51" t="n">
        <v>8</v>
      </c>
      <c r="AG6" s="47"/>
      <c r="AH6" s="47"/>
      <c r="AI6" s="47"/>
    </row>
    <row r="7" customFormat="false" ht="18" hidden="false" customHeight="true" outlineLevel="0" collapsed="false">
      <c r="A7" s="54" t="s">
        <v>17</v>
      </c>
      <c r="B7" s="46" t="s">
        <v>79</v>
      </c>
      <c r="C7" s="56" t="s">
        <v>57</v>
      </c>
      <c r="D7" s="56" t="s">
        <v>53</v>
      </c>
      <c r="E7" s="56" t="s">
        <v>69</v>
      </c>
      <c r="F7" s="56" t="s">
        <v>61</v>
      </c>
      <c r="G7" s="56" t="s">
        <v>61</v>
      </c>
      <c r="H7" s="56" t="s">
        <v>69</v>
      </c>
      <c r="I7" s="46" t="s">
        <v>79</v>
      </c>
      <c r="J7" s="56" t="s">
        <v>57</v>
      </c>
      <c r="K7" s="55" t="s">
        <v>79</v>
      </c>
      <c r="L7" s="56" t="s">
        <v>61</v>
      </c>
      <c r="M7" s="56" t="s">
        <v>61</v>
      </c>
      <c r="N7" s="56" t="s">
        <v>61</v>
      </c>
      <c r="O7" s="56" t="s">
        <v>57</v>
      </c>
      <c r="P7" s="46" t="s">
        <v>79</v>
      </c>
      <c r="Q7" s="55" t="s">
        <v>79</v>
      </c>
      <c r="R7" s="56" t="s">
        <v>69</v>
      </c>
      <c r="S7" s="56" t="s">
        <v>57</v>
      </c>
      <c r="T7" s="55" t="s">
        <v>79</v>
      </c>
      <c r="U7" s="56" t="s">
        <v>61</v>
      </c>
      <c r="V7" s="56" t="s">
        <v>57</v>
      </c>
      <c r="W7" s="46" t="s">
        <v>79</v>
      </c>
      <c r="X7" s="56" t="s">
        <v>69</v>
      </c>
      <c r="Y7" s="55" t="s">
        <v>79</v>
      </c>
      <c r="Z7" s="55" t="s">
        <v>79</v>
      </c>
      <c r="AA7" s="55" t="s">
        <v>79</v>
      </c>
      <c r="AB7" s="56" t="s">
        <v>61</v>
      </c>
      <c r="AC7" s="56" t="s">
        <v>57</v>
      </c>
      <c r="AD7" s="46" t="s">
        <v>79</v>
      </c>
      <c r="AE7" s="56" t="s">
        <v>61</v>
      </c>
      <c r="AG7" s="47" t="n">
        <f aca="false">SUM(C8,D8,E8,F8,G8,H8,J8,L8,M8,N8,O8,R8,S8,U8,V8,X8,AB8,AC8,AE8)</f>
        <v>134</v>
      </c>
      <c r="AH7" s="48" t="n">
        <f aca="false">AG7*'📋 Mitarbeiter'!F5</f>
        <v>2385.2</v>
      </c>
      <c r="AI7" s="49" t="s">
        <v>14</v>
      </c>
    </row>
    <row r="8" customFormat="false" ht="13.5" hidden="false" customHeight="true" outlineLevel="0" collapsed="false">
      <c r="A8" s="54"/>
      <c r="B8" s="53"/>
      <c r="C8" s="57" t="n">
        <v>8</v>
      </c>
      <c r="D8" s="57" t="n">
        <v>8</v>
      </c>
      <c r="E8" s="57" t="n">
        <v>7.5</v>
      </c>
      <c r="F8" s="57" t="n">
        <v>6</v>
      </c>
      <c r="G8" s="57" t="n">
        <v>6</v>
      </c>
      <c r="H8" s="57" t="n">
        <v>7.5</v>
      </c>
      <c r="I8" s="53"/>
      <c r="J8" s="57" t="n">
        <v>8</v>
      </c>
      <c r="K8" s="57"/>
      <c r="L8" s="57" t="n">
        <v>6</v>
      </c>
      <c r="M8" s="57" t="n">
        <v>6</v>
      </c>
      <c r="N8" s="57" t="n">
        <v>6</v>
      </c>
      <c r="O8" s="57" t="n">
        <v>8</v>
      </c>
      <c r="P8" s="53"/>
      <c r="Q8" s="57"/>
      <c r="R8" s="57" t="n">
        <v>7.5</v>
      </c>
      <c r="S8" s="57" t="n">
        <v>8</v>
      </c>
      <c r="T8" s="57"/>
      <c r="U8" s="57" t="n">
        <v>6</v>
      </c>
      <c r="V8" s="57" t="n">
        <v>8</v>
      </c>
      <c r="W8" s="53"/>
      <c r="X8" s="57" t="n">
        <v>7.5</v>
      </c>
      <c r="Y8" s="57"/>
      <c r="Z8" s="57"/>
      <c r="AA8" s="57"/>
      <c r="AB8" s="57" t="n">
        <v>6</v>
      </c>
      <c r="AC8" s="57" t="n">
        <v>8</v>
      </c>
      <c r="AD8" s="53"/>
      <c r="AE8" s="57" t="n">
        <v>6</v>
      </c>
      <c r="AG8" s="47"/>
      <c r="AH8" s="47"/>
      <c r="AI8" s="47"/>
    </row>
    <row r="9" customFormat="false" ht="18" hidden="false" customHeight="true" outlineLevel="0" collapsed="false">
      <c r="A9" s="41" t="s">
        <v>21</v>
      </c>
      <c r="B9" s="46" t="s">
        <v>79</v>
      </c>
      <c r="C9" s="43" t="s">
        <v>53</v>
      </c>
      <c r="D9" s="43" t="s">
        <v>69</v>
      </c>
      <c r="E9" s="43" t="s">
        <v>53</v>
      </c>
      <c r="F9" s="45" t="s">
        <v>79</v>
      </c>
      <c r="G9" s="45" t="s">
        <v>79</v>
      </c>
      <c r="H9" s="43" t="s">
        <v>69</v>
      </c>
      <c r="I9" s="46" t="s">
        <v>79</v>
      </c>
      <c r="J9" s="43" t="s">
        <v>53</v>
      </c>
      <c r="K9" s="43" t="s">
        <v>57</v>
      </c>
      <c r="L9" s="43" t="s">
        <v>53</v>
      </c>
      <c r="M9" s="45" t="s">
        <v>79</v>
      </c>
      <c r="N9" s="43" t="s">
        <v>69</v>
      </c>
      <c r="O9" s="43" t="s">
        <v>53</v>
      </c>
      <c r="P9" s="46" t="s">
        <v>79</v>
      </c>
      <c r="Q9" s="43" t="s">
        <v>57</v>
      </c>
      <c r="R9" s="45" t="s">
        <v>79</v>
      </c>
      <c r="S9" s="43" t="s">
        <v>53</v>
      </c>
      <c r="T9" s="43" t="s">
        <v>65</v>
      </c>
      <c r="U9" s="43" t="s">
        <v>53</v>
      </c>
      <c r="V9" s="43" t="s">
        <v>57</v>
      </c>
      <c r="W9" s="46" t="s">
        <v>79</v>
      </c>
      <c r="X9" s="43" t="s">
        <v>61</v>
      </c>
      <c r="Y9" s="43" t="s">
        <v>53</v>
      </c>
      <c r="Z9" s="43" t="s">
        <v>61</v>
      </c>
      <c r="AA9" s="43" t="s">
        <v>69</v>
      </c>
      <c r="AB9" s="45" t="s">
        <v>79</v>
      </c>
      <c r="AC9" s="46" t="s">
        <v>79</v>
      </c>
      <c r="AD9" s="46" t="s">
        <v>79</v>
      </c>
      <c r="AE9" s="43" t="s">
        <v>65</v>
      </c>
      <c r="AG9" s="47" t="n">
        <f aca="false">SUM(C10,D10,E10,H10,J10,K10,L10,N10,O10,Q10,S10,T10,U10,V10,X10,Y10,Z10,AA10,AE10)</f>
        <v>142</v>
      </c>
      <c r="AH9" s="48" t="n">
        <f aca="false">AG9*'📋 Mitarbeiter'!F6</f>
        <v>2016.4</v>
      </c>
      <c r="AI9" s="49" t="s">
        <v>23</v>
      </c>
    </row>
    <row r="10" customFormat="false" ht="13.5" hidden="false" customHeight="true" outlineLevel="0" collapsed="false">
      <c r="A10" s="41"/>
      <c r="B10" s="53"/>
      <c r="C10" s="51" t="n">
        <v>8</v>
      </c>
      <c r="D10" s="51" t="n">
        <v>7.5</v>
      </c>
      <c r="E10" s="51" t="n">
        <v>8</v>
      </c>
      <c r="F10" s="51"/>
      <c r="G10" s="51"/>
      <c r="H10" s="51" t="n">
        <v>7.5</v>
      </c>
      <c r="I10" s="53"/>
      <c r="J10" s="51" t="n">
        <v>8</v>
      </c>
      <c r="K10" s="51" t="n">
        <v>8</v>
      </c>
      <c r="L10" s="51" t="n">
        <v>8</v>
      </c>
      <c r="M10" s="51"/>
      <c r="N10" s="51" t="n">
        <v>7.5</v>
      </c>
      <c r="O10" s="51" t="n">
        <v>8</v>
      </c>
      <c r="P10" s="53"/>
      <c r="Q10" s="51" t="n">
        <v>8</v>
      </c>
      <c r="R10" s="51"/>
      <c r="S10" s="51" t="n">
        <v>8</v>
      </c>
      <c r="T10" s="51" t="n">
        <v>6</v>
      </c>
      <c r="U10" s="51" t="n">
        <v>8</v>
      </c>
      <c r="V10" s="51" t="n">
        <v>8</v>
      </c>
      <c r="W10" s="53"/>
      <c r="X10" s="51" t="n">
        <v>6</v>
      </c>
      <c r="Y10" s="51" t="n">
        <v>8</v>
      </c>
      <c r="Z10" s="51" t="n">
        <v>6</v>
      </c>
      <c r="AA10" s="51" t="n">
        <v>7.5</v>
      </c>
      <c r="AB10" s="51"/>
      <c r="AC10" s="53"/>
      <c r="AD10" s="53"/>
      <c r="AE10" s="51" t="n">
        <v>6</v>
      </c>
      <c r="AG10" s="47"/>
      <c r="AH10" s="47"/>
      <c r="AI10" s="47"/>
    </row>
    <row r="11" customFormat="false" ht="18" hidden="false" customHeight="true" outlineLevel="0" collapsed="false">
      <c r="A11" s="54" t="s">
        <v>26</v>
      </c>
      <c r="B11" s="46" t="s">
        <v>79</v>
      </c>
      <c r="C11" s="56" t="s">
        <v>65</v>
      </c>
      <c r="D11" s="56" t="s">
        <v>65</v>
      </c>
      <c r="E11" s="56" t="s">
        <v>69</v>
      </c>
      <c r="F11" s="56" t="s">
        <v>69</v>
      </c>
      <c r="G11" s="56" t="s">
        <v>69</v>
      </c>
      <c r="H11" s="56" t="s">
        <v>53</v>
      </c>
      <c r="I11" s="46" t="s">
        <v>79</v>
      </c>
      <c r="J11" s="56" t="s">
        <v>69</v>
      </c>
      <c r="K11" s="56" t="s">
        <v>61</v>
      </c>
      <c r="L11" s="56" t="s">
        <v>61</v>
      </c>
      <c r="M11" s="55" t="s">
        <v>79</v>
      </c>
      <c r="N11" s="56" t="s">
        <v>65</v>
      </c>
      <c r="O11" s="46" t="s">
        <v>79</v>
      </c>
      <c r="P11" s="46" t="s">
        <v>79</v>
      </c>
      <c r="Q11" s="56" t="s">
        <v>57</v>
      </c>
      <c r="R11" s="56" t="s">
        <v>57</v>
      </c>
      <c r="S11" s="56" t="s">
        <v>69</v>
      </c>
      <c r="T11" s="56" t="s">
        <v>57</v>
      </c>
      <c r="U11" s="56" t="s">
        <v>61</v>
      </c>
      <c r="V11" s="46" t="s">
        <v>79</v>
      </c>
      <c r="W11" s="46" t="s">
        <v>79</v>
      </c>
      <c r="X11" s="56" t="s">
        <v>69</v>
      </c>
      <c r="Y11" s="56" t="s">
        <v>53</v>
      </c>
      <c r="Z11" s="56" t="s">
        <v>69</v>
      </c>
      <c r="AA11" s="56" t="s">
        <v>69</v>
      </c>
      <c r="AB11" s="55" t="s">
        <v>79</v>
      </c>
      <c r="AC11" s="56" t="s">
        <v>61</v>
      </c>
      <c r="AD11" s="46" t="s">
        <v>79</v>
      </c>
      <c r="AE11" s="56" t="s">
        <v>69</v>
      </c>
      <c r="AG11" s="47" t="n">
        <f aca="false">SUM(C12,D12,E12,F12,G12,H12,J12,K12,L12,N12,Q12,R12,S12,T12,U12,X12,Y12,Z12,AA12,AC12,AE12)</f>
        <v>149.5</v>
      </c>
      <c r="AH11" s="48" t="n">
        <f aca="false">AG11*'📋 Mitarbeiter'!F7</f>
        <v>2242.5</v>
      </c>
      <c r="AI11" s="49" t="s">
        <v>23</v>
      </c>
    </row>
    <row r="12" customFormat="false" ht="13.5" hidden="false" customHeight="true" outlineLevel="0" collapsed="false">
      <c r="A12" s="54"/>
      <c r="B12" s="53"/>
      <c r="C12" s="57" t="n">
        <v>6</v>
      </c>
      <c r="D12" s="57" t="n">
        <v>6</v>
      </c>
      <c r="E12" s="57" t="n">
        <v>7.5</v>
      </c>
      <c r="F12" s="57" t="n">
        <v>7.5</v>
      </c>
      <c r="G12" s="57" t="n">
        <v>7.5</v>
      </c>
      <c r="H12" s="57" t="n">
        <v>8</v>
      </c>
      <c r="I12" s="53"/>
      <c r="J12" s="57" t="n">
        <v>7.5</v>
      </c>
      <c r="K12" s="57" t="n">
        <v>6</v>
      </c>
      <c r="L12" s="57" t="n">
        <v>6</v>
      </c>
      <c r="M12" s="57"/>
      <c r="N12" s="57" t="n">
        <v>6</v>
      </c>
      <c r="O12" s="53"/>
      <c r="P12" s="53"/>
      <c r="Q12" s="57" t="n">
        <v>8</v>
      </c>
      <c r="R12" s="57" t="n">
        <v>8</v>
      </c>
      <c r="S12" s="57" t="n">
        <v>7.5</v>
      </c>
      <c r="T12" s="57" t="n">
        <v>8</v>
      </c>
      <c r="U12" s="57" t="n">
        <v>6</v>
      </c>
      <c r="V12" s="53"/>
      <c r="W12" s="53"/>
      <c r="X12" s="57" t="n">
        <v>7.5</v>
      </c>
      <c r="Y12" s="57" t="n">
        <v>8</v>
      </c>
      <c r="Z12" s="57" t="n">
        <v>7.5</v>
      </c>
      <c r="AA12" s="57" t="n">
        <v>7.5</v>
      </c>
      <c r="AB12" s="57"/>
      <c r="AC12" s="57" t="n">
        <v>6</v>
      </c>
      <c r="AD12" s="53"/>
      <c r="AE12" s="57" t="n">
        <v>7.5</v>
      </c>
      <c r="AG12" s="47"/>
      <c r="AH12" s="47"/>
      <c r="AI12" s="47"/>
    </row>
    <row r="13" customFormat="false" ht="18" hidden="false" customHeight="true" outlineLevel="0" collapsed="false">
      <c r="A13" s="41" t="s">
        <v>30</v>
      </c>
      <c r="B13" s="46" t="s">
        <v>79</v>
      </c>
      <c r="C13" s="43" t="s">
        <v>57</v>
      </c>
      <c r="D13" s="43" t="s">
        <v>61</v>
      </c>
      <c r="E13" s="43" t="s">
        <v>57</v>
      </c>
      <c r="F13" s="43" t="s">
        <v>53</v>
      </c>
      <c r="G13" s="45" t="s">
        <v>79</v>
      </c>
      <c r="H13" s="46" t="s">
        <v>79</v>
      </c>
      <c r="I13" s="46" t="s">
        <v>79</v>
      </c>
      <c r="J13" s="45" t="s">
        <v>79</v>
      </c>
      <c r="K13" s="43" t="s">
        <v>53</v>
      </c>
      <c r="L13" s="43" t="s">
        <v>53</v>
      </c>
      <c r="M13" s="43" t="s">
        <v>57</v>
      </c>
      <c r="N13" s="43" t="s">
        <v>69</v>
      </c>
      <c r="O13" s="46" t="s">
        <v>79</v>
      </c>
      <c r="P13" s="46" t="s">
        <v>79</v>
      </c>
      <c r="Q13" s="43" t="s">
        <v>57</v>
      </c>
      <c r="R13" s="43" t="s">
        <v>53</v>
      </c>
      <c r="S13" s="45" t="s">
        <v>79</v>
      </c>
      <c r="T13" s="43" t="s">
        <v>69</v>
      </c>
      <c r="U13" s="43" t="s">
        <v>61</v>
      </c>
      <c r="V13" s="43" t="s">
        <v>57</v>
      </c>
      <c r="W13" s="46" t="s">
        <v>79</v>
      </c>
      <c r="X13" s="43" t="s">
        <v>61</v>
      </c>
      <c r="Y13" s="45" t="s">
        <v>79</v>
      </c>
      <c r="Z13" s="45" t="s">
        <v>79</v>
      </c>
      <c r="AA13" s="43" t="s">
        <v>61</v>
      </c>
      <c r="AB13" s="43" t="s">
        <v>57</v>
      </c>
      <c r="AC13" s="43" t="s">
        <v>69</v>
      </c>
      <c r="AD13" s="46" t="s">
        <v>79</v>
      </c>
      <c r="AE13" s="43" t="s">
        <v>61</v>
      </c>
      <c r="AG13" s="47" t="n">
        <f aca="false">SUM(C14,D14,E14,F14,K14,L14,M14,N14,Q14,R14,T14,U14,V14,X14,AA14,AB14,AC14,AE14)</f>
        <v>132.5</v>
      </c>
      <c r="AH13" s="48" t="n">
        <f aca="false">AG13*'📋 Mitarbeiter'!F8</f>
        <v>1788.75</v>
      </c>
      <c r="AI13" s="49" t="s">
        <v>32</v>
      </c>
    </row>
    <row r="14" customFormat="false" ht="13.5" hidden="false" customHeight="true" outlineLevel="0" collapsed="false">
      <c r="A14" s="41"/>
      <c r="B14" s="53"/>
      <c r="C14" s="51" t="n">
        <v>8</v>
      </c>
      <c r="D14" s="51" t="n">
        <v>6</v>
      </c>
      <c r="E14" s="51" t="n">
        <v>8</v>
      </c>
      <c r="F14" s="51" t="n">
        <v>8</v>
      </c>
      <c r="G14" s="51"/>
      <c r="H14" s="53"/>
      <c r="I14" s="53"/>
      <c r="J14" s="51"/>
      <c r="K14" s="51" t="n">
        <v>8</v>
      </c>
      <c r="L14" s="51" t="n">
        <v>8</v>
      </c>
      <c r="M14" s="51" t="n">
        <v>8</v>
      </c>
      <c r="N14" s="51" t="n">
        <v>7.5</v>
      </c>
      <c r="O14" s="53"/>
      <c r="P14" s="53"/>
      <c r="Q14" s="51" t="n">
        <v>8</v>
      </c>
      <c r="R14" s="51" t="n">
        <v>8</v>
      </c>
      <c r="S14" s="51"/>
      <c r="T14" s="51" t="n">
        <v>7.5</v>
      </c>
      <c r="U14" s="51" t="n">
        <v>6</v>
      </c>
      <c r="V14" s="51" t="n">
        <v>8</v>
      </c>
      <c r="W14" s="53"/>
      <c r="X14" s="51" t="n">
        <v>6</v>
      </c>
      <c r="Y14" s="51"/>
      <c r="Z14" s="51"/>
      <c r="AA14" s="51" t="n">
        <v>6</v>
      </c>
      <c r="AB14" s="51" t="n">
        <v>8</v>
      </c>
      <c r="AC14" s="51" t="n">
        <v>7.5</v>
      </c>
      <c r="AD14" s="53"/>
      <c r="AE14" s="51" t="n">
        <v>6</v>
      </c>
      <c r="AG14" s="47"/>
      <c r="AH14" s="47"/>
      <c r="AI14" s="47"/>
    </row>
    <row r="15" customFormat="false" ht="18" hidden="false" customHeight="true" outlineLevel="0" collapsed="false">
      <c r="A15" s="54" t="s">
        <v>35</v>
      </c>
      <c r="B15" s="46" t="s">
        <v>79</v>
      </c>
      <c r="C15" s="56" t="s">
        <v>61</v>
      </c>
      <c r="D15" s="55" t="s">
        <v>79</v>
      </c>
      <c r="E15" s="56" t="s">
        <v>61</v>
      </c>
      <c r="F15" s="55" t="s">
        <v>79</v>
      </c>
      <c r="G15" s="56" t="s">
        <v>53</v>
      </c>
      <c r="H15" s="56" t="s">
        <v>69</v>
      </c>
      <c r="I15" s="46" t="s">
        <v>79</v>
      </c>
      <c r="J15" s="56" t="s">
        <v>61</v>
      </c>
      <c r="K15" s="55" t="s">
        <v>79</v>
      </c>
      <c r="L15" s="56" t="s">
        <v>69</v>
      </c>
      <c r="M15" s="56" t="s">
        <v>53</v>
      </c>
      <c r="N15" s="56" t="s">
        <v>53</v>
      </c>
      <c r="O15" s="46" t="s">
        <v>79</v>
      </c>
      <c r="P15" s="46" t="s">
        <v>79</v>
      </c>
      <c r="Q15" s="56" t="s">
        <v>69</v>
      </c>
      <c r="R15" s="56" t="s">
        <v>69</v>
      </c>
      <c r="S15" s="56" t="s">
        <v>53</v>
      </c>
      <c r="T15" s="56" t="s">
        <v>69</v>
      </c>
      <c r="U15" s="55" t="s">
        <v>79</v>
      </c>
      <c r="V15" s="56" t="s">
        <v>57</v>
      </c>
      <c r="W15" s="46" t="s">
        <v>79</v>
      </c>
      <c r="X15" s="56" t="s">
        <v>57</v>
      </c>
      <c r="Y15" s="55" t="s">
        <v>79</v>
      </c>
      <c r="Z15" s="56" t="s">
        <v>61</v>
      </c>
      <c r="AA15" s="56" t="s">
        <v>69</v>
      </c>
      <c r="AB15" s="56" t="s">
        <v>65</v>
      </c>
      <c r="AC15" s="56" t="s">
        <v>53</v>
      </c>
      <c r="AD15" s="46" t="s">
        <v>79</v>
      </c>
      <c r="AE15" s="56" t="s">
        <v>69</v>
      </c>
      <c r="AG15" s="47" t="n">
        <f aca="false">SUM(C16,E16,G16,H16,J16,L16,M16,N16,Q16,R16,S16,T16,V16,X16,Z16,AA16,AB16,AC16,AE16)</f>
        <v>138.5</v>
      </c>
      <c r="AH15" s="48" t="n">
        <f aca="false">AG15*'📋 Mitarbeiter'!F9</f>
        <v>1966.7</v>
      </c>
      <c r="AI15" s="49" t="s">
        <v>23</v>
      </c>
    </row>
    <row r="16" customFormat="false" ht="13.5" hidden="false" customHeight="true" outlineLevel="0" collapsed="false">
      <c r="A16" s="54"/>
      <c r="B16" s="53"/>
      <c r="C16" s="57" t="n">
        <v>6</v>
      </c>
      <c r="D16" s="57"/>
      <c r="E16" s="57" t="n">
        <v>6</v>
      </c>
      <c r="F16" s="57"/>
      <c r="G16" s="57" t="n">
        <v>8</v>
      </c>
      <c r="H16" s="57" t="n">
        <v>7.5</v>
      </c>
      <c r="I16" s="53"/>
      <c r="J16" s="57" t="n">
        <v>6</v>
      </c>
      <c r="K16" s="57"/>
      <c r="L16" s="57" t="n">
        <v>7.5</v>
      </c>
      <c r="M16" s="57" t="n">
        <v>8</v>
      </c>
      <c r="N16" s="57" t="n">
        <v>8</v>
      </c>
      <c r="O16" s="53"/>
      <c r="P16" s="53"/>
      <c r="Q16" s="57" t="n">
        <v>7.5</v>
      </c>
      <c r="R16" s="57" t="n">
        <v>7.5</v>
      </c>
      <c r="S16" s="57" t="n">
        <v>8</v>
      </c>
      <c r="T16" s="57" t="n">
        <v>7.5</v>
      </c>
      <c r="U16" s="57"/>
      <c r="V16" s="57" t="n">
        <v>8</v>
      </c>
      <c r="W16" s="53"/>
      <c r="X16" s="57" t="n">
        <v>8</v>
      </c>
      <c r="Y16" s="57"/>
      <c r="Z16" s="57" t="n">
        <v>6</v>
      </c>
      <c r="AA16" s="57" t="n">
        <v>7.5</v>
      </c>
      <c r="AB16" s="57" t="n">
        <v>6</v>
      </c>
      <c r="AC16" s="57" t="n">
        <v>8</v>
      </c>
      <c r="AD16" s="53"/>
      <c r="AE16" s="57" t="n">
        <v>7.5</v>
      </c>
      <c r="AG16" s="47"/>
      <c r="AH16" s="47"/>
      <c r="AI16" s="47"/>
    </row>
    <row r="17" customFormat="false" ht="18" hidden="false" customHeight="true" outlineLevel="0" collapsed="false">
      <c r="A17" s="41" t="s">
        <v>38</v>
      </c>
      <c r="B17" s="46" t="s">
        <v>79</v>
      </c>
      <c r="C17" s="45" t="s">
        <v>79</v>
      </c>
      <c r="D17" s="43" t="s">
        <v>57</v>
      </c>
      <c r="E17" s="43" t="s">
        <v>57</v>
      </c>
      <c r="F17" s="43" t="s">
        <v>69</v>
      </c>
      <c r="G17" s="45" t="s">
        <v>79</v>
      </c>
      <c r="H17" s="43" t="s">
        <v>69</v>
      </c>
      <c r="I17" s="43" t="s">
        <v>57</v>
      </c>
      <c r="J17" s="43" t="s">
        <v>53</v>
      </c>
      <c r="K17" s="43" t="s">
        <v>61</v>
      </c>
      <c r="L17" s="43" t="s">
        <v>69</v>
      </c>
      <c r="M17" s="45" t="s">
        <v>79</v>
      </c>
      <c r="N17" s="43" t="s">
        <v>61</v>
      </c>
      <c r="O17" s="43" t="s">
        <v>61</v>
      </c>
      <c r="P17" s="46" t="s">
        <v>79</v>
      </c>
      <c r="Q17" s="43" t="s">
        <v>57</v>
      </c>
      <c r="R17" s="43" t="s">
        <v>69</v>
      </c>
      <c r="S17" s="43" t="s">
        <v>53</v>
      </c>
      <c r="T17" s="43" t="s">
        <v>69</v>
      </c>
      <c r="U17" s="45" t="s">
        <v>79</v>
      </c>
      <c r="V17" s="43" t="s">
        <v>69</v>
      </c>
      <c r="W17" s="43" t="s">
        <v>57</v>
      </c>
      <c r="X17" s="43" t="s">
        <v>69</v>
      </c>
      <c r="Y17" s="45" t="s">
        <v>79</v>
      </c>
      <c r="Z17" s="43" t="s">
        <v>57</v>
      </c>
      <c r="AA17" s="43" t="s">
        <v>57</v>
      </c>
      <c r="AB17" s="43" t="s">
        <v>61</v>
      </c>
      <c r="AC17" s="43" t="s">
        <v>57</v>
      </c>
      <c r="AD17" s="43" t="s">
        <v>65</v>
      </c>
      <c r="AE17" s="43" t="s">
        <v>69</v>
      </c>
      <c r="AG17" s="47" t="n">
        <f aca="false">SUM(D18,E18,F18,H18,I18,J18,K18,L18,N18,O18,Q18,R18,S18,T18,V18,W18,X18,Z18,AA18,AB18,AC18,AD18,AE18)</f>
        <v>170</v>
      </c>
      <c r="AH17" s="48" t="n">
        <f aca="false">AG17*'📋 Mitarbeiter'!F10</f>
        <v>2856</v>
      </c>
      <c r="AI17" s="49" t="s">
        <v>14</v>
      </c>
    </row>
    <row r="18" customFormat="false" ht="13.5" hidden="false" customHeight="true" outlineLevel="0" collapsed="false">
      <c r="A18" s="41"/>
      <c r="B18" s="53"/>
      <c r="C18" s="51"/>
      <c r="D18" s="51" t="n">
        <v>8</v>
      </c>
      <c r="E18" s="51" t="n">
        <v>8</v>
      </c>
      <c r="F18" s="51" t="n">
        <v>7.5</v>
      </c>
      <c r="G18" s="51"/>
      <c r="H18" s="51" t="n">
        <v>7.5</v>
      </c>
      <c r="I18" s="51" t="n">
        <v>8</v>
      </c>
      <c r="J18" s="51" t="n">
        <v>8</v>
      </c>
      <c r="K18" s="51" t="n">
        <v>6</v>
      </c>
      <c r="L18" s="51" t="n">
        <v>7.5</v>
      </c>
      <c r="M18" s="51"/>
      <c r="N18" s="51" t="n">
        <v>6</v>
      </c>
      <c r="O18" s="51" t="n">
        <v>6</v>
      </c>
      <c r="P18" s="53"/>
      <c r="Q18" s="51" t="n">
        <v>8</v>
      </c>
      <c r="R18" s="51" t="n">
        <v>7.5</v>
      </c>
      <c r="S18" s="51" t="n">
        <v>8</v>
      </c>
      <c r="T18" s="51" t="n">
        <v>7.5</v>
      </c>
      <c r="U18" s="51"/>
      <c r="V18" s="51" t="n">
        <v>7.5</v>
      </c>
      <c r="W18" s="51" t="n">
        <v>8</v>
      </c>
      <c r="X18" s="51" t="n">
        <v>7.5</v>
      </c>
      <c r="Y18" s="51"/>
      <c r="Z18" s="51" t="n">
        <v>8</v>
      </c>
      <c r="AA18" s="51" t="n">
        <v>8</v>
      </c>
      <c r="AB18" s="51" t="n">
        <v>6</v>
      </c>
      <c r="AC18" s="51" t="n">
        <v>8</v>
      </c>
      <c r="AD18" s="51" t="n">
        <v>6</v>
      </c>
      <c r="AE18" s="51" t="n">
        <v>7.5</v>
      </c>
      <c r="AG18" s="47"/>
      <c r="AH18" s="47"/>
      <c r="AI18" s="47"/>
    </row>
    <row r="19" customFormat="false" ht="18" hidden="false" customHeight="true" outlineLevel="0" collapsed="false">
      <c r="A19" s="54" t="s">
        <v>42</v>
      </c>
      <c r="B19" s="46" t="s">
        <v>79</v>
      </c>
      <c r="C19" s="55" t="s">
        <v>79</v>
      </c>
      <c r="D19" s="56" t="s">
        <v>61</v>
      </c>
      <c r="E19" s="56" t="s">
        <v>61</v>
      </c>
      <c r="F19" s="56" t="s">
        <v>53</v>
      </c>
      <c r="G19" s="56" t="s">
        <v>61</v>
      </c>
      <c r="H19" s="56" t="s">
        <v>53</v>
      </c>
      <c r="I19" s="46" t="s">
        <v>79</v>
      </c>
      <c r="J19" s="56" t="s">
        <v>53</v>
      </c>
      <c r="K19" s="56" t="s">
        <v>53</v>
      </c>
      <c r="L19" s="55" t="s">
        <v>79</v>
      </c>
      <c r="M19" s="56" t="s">
        <v>53</v>
      </c>
      <c r="N19" s="56" t="s">
        <v>53</v>
      </c>
      <c r="O19" s="56" t="s">
        <v>61</v>
      </c>
      <c r="P19" s="46" t="s">
        <v>79</v>
      </c>
      <c r="Q19" s="56" t="s">
        <v>53</v>
      </c>
      <c r="R19" s="55" t="s">
        <v>79</v>
      </c>
      <c r="S19" s="56" t="s">
        <v>61</v>
      </c>
      <c r="T19" s="55" t="s">
        <v>79</v>
      </c>
      <c r="U19" s="56" t="s">
        <v>61</v>
      </c>
      <c r="V19" s="46" t="s">
        <v>79</v>
      </c>
      <c r="W19" s="46" t="s">
        <v>79</v>
      </c>
      <c r="X19" s="56" t="s">
        <v>61</v>
      </c>
      <c r="Y19" s="56" t="s">
        <v>53</v>
      </c>
      <c r="Z19" s="56" t="s">
        <v>61</v>
      </c>
      <c r="AA19" s="56" t="s">
        <v>61</v>
      </c>
      <c r="AB19" s="55" t="s">
        <v>79</v>
      </c>
      <c r="AC19" s="56" t="s">
        <v>53</v>
      </c>
      <c r="AD19" s="46" t="s">
        <v>79</v>
      </c>
      <c r="AE19" s="56" t="s">
        <v>61</v>
      </c>
      <c r="AG19" s="47" t="n">
        <f aca="false">SUM(D20,E20,F20,G20,H20,J20,K20,M20,N20,O20,Q20,S20,U20,X20,Y20,Z20,AA20,AC20,AE20)</f>
        <v>132</v>
      </c>
      <c r="AH19" s="48" t="n">
        <f aca="false">AG19*'📋 Mitarbeiter'!F11</f>
        <v>1716</v>
      </c>
      <c r="AI19" s="49" t="s">
        <v>32</v>
      </c>
    </row>
    <row r="20" customFormat="false" ht="13.5" hidden="false" customHeight="true" outlineLevel="0" collapsed="false">
      <c r="A20" s="54"/>
      <c r="B20" s="53"/>
      <c r="C20" s="57"/>
      <c r="D20" s="57" t="n">
        <v>6</v>
      </c>
      <c r="E20" s="57" t="n">
        <v>6</v>
      </c>
      <c r="F20" s="57" t="n">
        <v>8</v>
      </c>
      <c r="G20" s="57" t="n">
        <v>6</v>
      </c>
      <c r="H20" s="57" t="n">
        <v>8</v>
      </c>
      <c r="I20" s="53"/>
      <c r="J20" s="57" t="n">
        <v>8</v>
      </c>
      <c r="K20" s="57" t="n">
        <v>8</v>
      </c>
      <c r="L20" s="57"/>
      <c r="M20" s="57" t="n">
        <v>8</v>
      </c>
      <c r="N20" s="57" t="n">
        <v>8</v>
      </c>
      <c r="O20" s="57" t="n">
        <v>6</v>
      </c>
      <c r="P20" s="53"/>
      <c r="Q20" s="57" t="n">
        <v>8</v>
      </c>
      <c r="R20" s="57"/>
      <c r="S20" s="57" t="n">
        <v>6</v>
      </c>
      <c r="T20" s="57"/>
      <c r="U20" s="57" t="n">
        <v>6</v>
      </c>
      <c r="V20" s="53"/>
      <c r="W20" s="53"/>
      <c r="X20" s="57" t="n">
        <v>6</v>
      </c>
      <c r="Y20" s="57" t="n">
        <v>8</v>
      </c>
      <c r="Z20" s="57" t="n">
        <v>6</v>
      </c>
      <c r="AA20" s="57" t="n">
        <v>6</v>
      </c>
      <c r="AB20" s="57"/>
      <c r="AC20" s="57" t="n">
        <v>8</v>
      </c>
      <c r="AD20" s="53"/>
      <c r="AE20" s="57" t="n">
        <v>6</v>
      </c>
      <c r="AG20" s="47"/>
      <c r="AH20" s="47"/>
      <c r="AI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0</v>
      </c>
      <c r="C21" s="59" t="n">
        <f aca="false">COUNTIF(C5:C20,"F")+COUNTIF(C5:C20,"S")+COUNTIF(C5:C20,"M")+COUNTIF(C5:C20,"A")+COUNTIF(C5:C20,"FT")</f>
        <v>6</v>
      </c>
      <c r="D21" s="59" t="n">
        <f aca="false">COUNTIF(D5:D20,"F")+COUNTIF(D5:D20,"S")+COUNTIF(D5:D20,"M")+COUNTIF(D5:D20,"A")+COUNTIF(D5:D20,"FT")</f>
        <v>7</v>
      </c>
      <c r="E21" s="59" t="n">
        <f aca="false">COUNTIF(E5:E20,"F")+COUNTIF(E5:E20,"S")+COUNTIF(E5:E20,"M")+COUNTIF(E5:E20,"A")+COUNTIF(E5:E20,"FT")</f>
        <v>8</v>
      </c>
      <c r="F21" s="59" t="n">
        <f aca="false">COUNTIF(F5:F20,"F")+COUNTIF(F5:F20,"S")+COUNTIF(F5:F20,"M")+COUNTIF(F5:F20,"A")+COUNTIF(F5:F20,"FT")</f>
        <v>6</v>
      </c>
      <c r="G21" s="59" t="n">
        <f aca="false">COUNTIF(G5:G20,"F")+COUNTIF(G5:G20,"S")+COUNTIF(G5:G20,"M")+COUNTIF(G5:G20,"A")+COUNTIF(G5:G20,"FT")</f>
        <v>5</v>
      </c>
      <c r="H21" s="59" t="n">
        <f aca="false">COUNTIF(H5:H20,"F")+COUNTIF(H5:H20,"S")+COUNTIF(H5:H20,"M")+COUNTIF(H5:H20,"A")+COUNTIF(H5:H20,"FT")</f>
        <v>6</v>
      </c>
      <c r="I21" s="59" t="n">
        <f aca="false">COUNTIF(I5:I20,"F")+COUNTIF(I5:I20,"S")+COUNTIF(I5:I20,"M")+COUNTIF(I5:I20,"A")+COUNTIF(I5:I20,"FT")</f>
        <v>1</v>
      </c>
      <c r="J21" s="59" t="n">
        <f aca="false">COUNTIF(J5:J20,"F")+COUNTIF(J5:J20,"S")+COUNTIF(J5:J20,"M")+COUNTIF(J5:J20,"A")+COUNTIF(J5:J20,"FT")</f>
        <v>7</v>
      </c>
      <c r="K21" s="59" t="n">
        <f aca="false">COUNTIF(K5:K20,"F")+COUNTIF(K5:K20,"S")+COUNTIF(K5:K20,"M")+COUNTIF(K5:K20,"A")+COUNTIF(K5:K20,"FT")</f>
        <v>6</v>
      </c>
      <c r="L21" s="59" t="n">
        <f aca="false">COUNTIF(L5:L20,"F")+COUNTIF(L5:L20,"S")+COUNTIF(L5:L20,"M")+COUNTIF(L5:L20,"A")+COUNTIF(L5:L20,"FT")</f>
        <v>7</v>
      </c>
      <c r="M21" s="59" t="n">
        <f aca="false">COUNTIF(M5:M20,"F")+COUNTIF(M5:M20,"S")+COUNTIF(M5:M20,"M")+COUNTIF(M5:M20,"A")+COUNTIF(M5:M20,"FT")</f>
        <v>5</v>
      </c>
      <c r="N21" s="59" t="n">
        <f aca="false">COUNTIF(N5:N20,"F")+COUNTIF(N5:N20,"S")+COUNTIF(N5:N20,"M")+COUNTIF(N5:N20,"A")+COUNTIF(N5:N20,"FT")</f>
        <v>8</v>
      </c>
      <c r="O21" s="59" t="n">
        <f aca="false">COUNTIF(O5:O20,"F")+COUNTIF(O5:O20,"S")+COUNTIF(O5:O20,"M")+COUNTIF(O5:O20,"A")+COUNTIF(O5:O20,"FT")</f>
        <v>4</v>
      </c>
      <c r="P21" s="59" t="n">
        <f aca="false">COUNTIF(P5:P20,"F")+COUNTIF(P5:P20,"S")+COUNTIF(P5:P20,"M")+COUNTIF(P5:P20,"A")+COUNTIF(P5:P20,"FT")</f>
        <v>0</v>
      </c>
      <c r="Q21" s="59" t="n">
        <f aca="false">COUNTIF(Q5:Q20,"F")+COUNTIF(Q5:Q20,"S")+COUNTIF(Q5:Q20,"M")+COUNTIF(Q5:Q20,"A")+COUNTIF(Q5:Q20,"FT")</f>
        <v>7</v>
      </c>
      <c r="R21" s="59" t="n">
        <f aca="false">COUNTIF(R5:R20,"F")+COUNTIF(R5:R20,"S")+COUNTIF(R5:R20,"M")+COUNTIF(R5:R20,"A")+COUNTIF(R5:R20,"FT")</f>
        <v>6</v>
      </c>
      <c r="S21" s="59" t="n">
        <f aca="false">COUNTIF(S5:S20,"F")+COUNTIF(S5:S20,"S")+COUNTIF(S5:S20,"M")+COUNTIF(S5:S20,"A")+COUNTIF(S5:S20,"FT")</f>
        <v>7</v>
      </c>
      <c r="T21" s="59" t="n">
        <f aca="false">COUNTIF(T5:T20,"F")+COUNTIF(T5:T20,"S")+COUNTIF(T5:T20,"M")+COUNTIF(T5:T20,"A")+COUNTIF(T5:T20,"FT")</f>
        <v>5</v>
      </c>
      <c r="U21" s="59" t="n">
        <f aca="false">COUNTIF(U5:U20,"F")+COUNTIF(U5:U20,"S")+COUNTIF(U5:U20,"M")+COUNTIF(U5:U20,"A")+COUNTIF(U5:U20,"FT")</f>
        <v>6</v>
      </c>
      <c r="V21" s="59" t="n">
        <f aca="false">COUNTIF(V5:V20,"F")+COUNTIF(V5:V20,"S")+COUNTIF(V5:V20,"M")+COUNTIF(V5:V20,"A")+COUNTIF(V5:V20,"FT")</f>
        <v>5</v>
      </c>
      <c r="W21" s="59" t="n">
        <f aca="false">COUNTIF(W5:W20,"F")+COUNTIF(W5:W20,"S")+COUNTIF(W5:W20,"M")+COUNTIF(W5:W20,"A")+COUNTIF(W5:W20,"FT")</f>
        <v>2</v>
      </c>
      <c r="X21" s="59" t="n">
        <f aca="false">COUNTIF(X5:X20,"F")+COUNTIF(X5:X20,"S")+COUNTIF(X5:X20,"M")+COUNTIF(X5:X20,"A")+COUNTIF(X5:X20,"FT")</f>
        <v>8</v>
      </c>
      <c r="Y21" s="59" t="n">
        <f aca="false">COUNTIF(Y5:Y20,"F")+COUNTIF(Y5:Y20,"S")+COUNTIF(Y5:Y20,"M")+COUNTIF(Y5:Y20,"A")+COUNTIF(Y5:Y20,"FT")</f>
        <v>3</v>
      </c>
      <c r="Z21" s="59" t="n">
        <f aca="false">COUNTIF(Z5:Z20,"F")+COUNTIF(Z5:Z20,"S")+COUNTIF(Z5:Z20,"M")+COUNTIF(Z5:Z20,"A")+COUNTIF(Z5:Z20,"FT")</f>
        <v>5</v>
      </c>
      <c r="AA21" s="59" t="n">
        <f aca="false">COUNTIF(AA5:AA20,"F")+COUNTIF(AA5:AA20,"S")+COUNTIF(AA5:AA20,"M")+COUNTIF(AA5:AA20,"A")+COUNTIF(AA5:AA20,"FT")</f>
        <v>7</v>
      </c>
      <c r="AB21" s="59" t="n">
        <f aca="false">COUNTIF(AB5:AB20,"F")+COUNTIF(AB5:AB20,"S")+COUNTIF(AB5:AB20,"M")+COUNTIF(AB5:AB20,"A")+COUNTIF(AB5:AB20,"FT")</f>
        <v>4</v>
      </c>
      <c r="AC21" s="59" t="n">
        <f aca="false">COUNTIF(AC5:AC20,"F")+COUNTIF(AC5:AC20,"S")+COUNTIF(AC5:AC20,"M")+COUNTIF(AC5:AC20,"A")+COUNTIF(AC5:AC20,"FT")</f>
        <v>7</v>
      </c>
      <c r="AD21" s="59" t="n">
        <f aca="false">COUNTIF(AD5:AD20,"F")+COUNTIF(AD5:AD20,"S")+COUNTIF(AD5:AD20,"M")+COUNTIF(AD5:AD20,"A")+COUNTIF(AD5:AD20,"FT")</f>
        <v>2</v>
      </c>
      <c r="AE21" s="59" t="n">
        <f aca="false">COUNTIF(AE5:AE20,"F")+COUNTIF(AE5:AE20,"S")+COUNTIF(AE5:AE20,"M")+COUNTIF(AE5:AE20,"A")+COUNTIF(AE5:AE20,"FT")</f>
        <v>8</v>
      </c>
      <c r="AG21" s="3" t="n">
        <f aca="false">SUM(AG5+AG7+AG9+AG11+AG13+AG15+AG17+AG19)</f>
        <v>1143</v>
      </c>
      <c r="AH21" s="60" t="n">
        <f aca="false">SUM(AH5+AH7+AH9+AH11+AH13+AH15+AH17+AH19)</f>
        <v>17355.8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I1"/>
    <mergeCell ref="A2:AI2"/>
    <mergeCell ref="A5:A6"/>
    <mergeCell ref="AG5:AG6"/>
    <mergeCell ref="AH5:AH6"/>
    <mergeCell ref="AI5:AI6"/>
    <mergeCell ref="A7:A8"/>
    <mergeCell ref="AG7:AG8"/>
    <mergeCell ref="AH7:AH8"/>
    <mergeCell ref="AI7:AI8"/>
    <mergeCell ref="A9:A10"/>
    <mergeCell ref="AG9:AG10"/>
    <mergeCell ref="AH9:AH10"/>
    <mergeCell ref="AI9:AI10"/>
    <mergeCell ref="A11:A12"/>
    <mergeCell ref="AG11:AG12"/>
    <mergeCell ref="AH11:AH12"/>
    <mergeCell ref="AI11:AI12"/>
    <mergeCell ref="A13:A14"/>
    <mergeCell ref="AG13:AG14"/>
    <mergeCell ref="AH13:AH14"/>
    <mergeCell ref="AI13:AI14"/>
    <mergeCell ref="A15:A16"/>
    <mergeCell ref="AG15:AG16"/>
    <mergeCell ref="AH15:AH16"/>
    <mergeCell ref="AI15:AI16"/>
    <mergeCell ref="A17:A18"/>
    <mergeCell ref="AG17:AG18"/>
    <mergeCell ref="AH17:AH18"/>
    <mergeCell ref="AI17:AI18"/>
    <mergeCell ref="A19:A20"/>
    <mergeCell ref="AG19:AG20"/>
    <mergeCell ref="AH19:AH20"/>
    <mergeCell ref="AI19:AI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  <col collapsed="false" customWidth="true" hidden="false" outlineLevel="0" max="34" min="34" style="0" width="8"/>
    <col collapsed="false" customWidth="true" hidden="false" outlineLevel="0" max="35" min="35" style="0" width="14"/>
    <col collapsed="false" customWidth="true" hidden="false" outlineLevel="0" max="36" min="36" style="0" width="10"/>
  </cols>
  <sheetData>
    <row r="1" customFormat="false" ht="30" hidden="false" customHeight="true" outlineLevel="0" collapsed="false">
      <c r="A1" s="31" t="s">
        <v>116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customFormat="false" ht="15.75" hidden="false" customHeight="true" outlineLevel="0" collapsed="false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5" hidden="false" customHeight="true" outlineLevel="0" collapsed="false">
      <c r="A3" s="3" t="s">
        <v>83</v>
      </c>
      <c r="B3" s="33" t="s">
        <v>89</v>
      </c>
      <c r="C3" s="33" t="s">
        <v>90</v>
      </c>
      <c r="D3" s="33" t="s">
        <v>84</v>
      </c>
      <c r="E3" s="33" t="s">
        <v>85</v>
      </c>
      <c r="F3" s="34" t="s">
        <v>86</v>
      </c>
      <c r="G3" s="34" t="s">
        <v>87</v>
      </c>
      <c r="H3" s="33" t="s">
        <v>88</v>
      </c>
      <c r="I3" s="33" t="s">
        <v>89</v>
      </c>
      <c r="J3" s="33" t="s">
        <v>90</v>
      </c>
      <c r="K3" s="33" t="s">
        <v>84</v>
      </c>
      <c r="L3" s="33" t="s">
        <v>85</v>
      </c>
      <c r="M3" s="34" t="s">
        <v>86</v>
      </c>
      <c r="N3" s="34" t="s">
        <v>87</v>
      </c>
      <c r="O3" s="33" t="s">
        <v>88</v>
      </c>
      <c r="P3" s="33" t="s">
        <v>89</v>
      </c>
      <c r="Q3" s="33" t="s">
        <v>90</v>
      </c>
      <c r="R3" s="33" t="s">
        <v>84</v>
      </c>
      <c r="S3" s="33" t="s">
        <v>85</v>
      </c>
      <c r="T3" s="34" t="s">
        <v>86</v>
      </c>
      <c r="U3" s="34" t="s">
        <v>87</v>
      </c>
      <c r="V3" s="33" t="s">
        <v>88</v>
      </c>
      <c r="W3" s="33" t="s">
        <v>89</v>
      </c>
      <c r="X3" s="33" t="s">
        <v>90</v>
      </c>
      <c r="Y3" s="33" t="s">
        <v>84</v>
      </c>
      <c r="Z3" s="32" t="s">
        <v>85</v>
      </c>
      <c r="AA3" s="32" t="s">
        <v>86</v>
      </c>
      <c r="AB3" s="34" t="s">
        <v>87</v>
      </c>
      <c r="AC3" s="33" t="s">
        <v>88</v>
      </c>
      <c r="AD3" s="33" t="s">
        <v>89</v>
      </c>
      <c r="AE3" s="33" t="s">
        <v>90</v>
      </c>
      <c r="AF3" s="33" t="s">
        <v>84</v>
      </c>
      <c r="AH3" s="35" t="s">
        <v>91</v>
      </c>
      <c r="AI3" s="35" t="s">
        <v>92</v>
      </c>
      <c r="AJ3" s="35" t="s">
        <v>93</v>
      </c>
    </row>
    <row r="4" customFormat="false" ht="18" hidden="false" customHeight="true" outlineLevel="0" collapsed="false">
      <c r="A4" s="36" t="s">
        <v>4</v>
      </c>
      <c r="B4" s="38" t="n">
        <v>1</v>
      </c>
      <c r="C4" s="38" t="n">
        <v>2</v>
      </c>
      <c r="D4" s="38" t="n">
        <v>3</v>
      </c>
      <c r="E4" s="38" t="n">
        <v>4</v>
      </c>
      <c r="F4" s="39" t="n">
        <v>5</v>
      </c>
      <c r="G4" s="39" t="n">
        <v>6</v>
      </c>
      <c r="H4" s="38" t="n">
        <v>7</v>
      </c>
      <c r="I4" s="38" t="n">
        <v>8</v>
      </c>
      <c r="J4" s="38" t="n">
        <v>9</v>
      </c>
      <c r="K4" s="38" t="n">
        <v>10</v>
      </c>
      <c r="L4" s="38" t="n">
        <v>11</v>
      </c>
      <c r="M4" s="39" t="n">
        <v>12</v>
      </c>
      <c r="N4" s="39" t="n">
        <v>13</v>
      </c>
      <c r="O4" s="38" t="n">
        <v>14</v>
      </c>
      <c r="P4" s="38" t="n">
        <v>15</v>
      </c>
      <c r="Q4" s="38" t="n">
        <v>16</v>
      </c>
      <c r="R4" s="38" t="n">
        <v>17</v>
      </c>
      <c r="S4" s="38" t="n">
        <v>18</v>
      </c>
      <c r="T4" s="39" t="n">
        <v>19</v>
      </c>
      <c r="U4" s="39" t="n">
        <v>20</v>
      </c>
      <c r="V4" s="38" t="n">
        <v>21</v>
      </c>
      <c r="W4" s="38" t="n">
        <v>22</v>
      </c>
      <c r="X4" s="38" t="n">
        <v>23</v>
      </c>
      <c r="Y4" s="38" t="n">
        <v>24</v>
      </c>
      <c r="Z4" s="37" t="n">
        <v>25</v>
      </c>
      <c r="AA4" s="37" t="n">
        <v>26</v>
      </c>
      <c r="AB4" s="39" t="n">
        <v>27</v>
      </c>
      <c r="AC4" s="38" t="n">
        <v>28</v>
      </c>
      <c r="AD4" s="38" t="n">
        <v>29</v>
      </c>
      <c r="AE4" s="38" t="n">
        <v>30</v>
      </c>
      <c r="AF4" s="38" t="n">
        <v>31</v>
      </c>
      <c r="AH4" s="40"/>
      <c r="AI4" s="40"/>
      <c r="AJ4" s="40"/>
    </row>
    <row r="5" customFormat="false" ht="18" hidden="false" customHeight="true" outlineLevel="0" collapsed="false">
      <c r="A5" s="41" t="s">
        <v>12</v>
      </c>
      <c r="B5" s="43" t="s">
        <v>53</v>
      </c>
      <c r="C5" s="43" t="s">
        <v>69</v>
      </c>
      <c r="D5" s="43" t="s">
        <v>57</v>
      </c>
      <c r="E5" s="43" t="s">
        <v>57</v>
      </c>
      <c r="F5" s="43" t="s">
        <v>69</v>
      </c>
      <c r="G5" s="46" t="s">
        <v>79</v>
      </c>
      <c r="H5" s="45" t="s">
        <v>79</v>
      </c>
      <c r="I5" s="43" t="s">
        <v>53</v>
      </c>
      <c r="J5" s="43" t="s">
        <v>57</v>
      </c>
      <c r="K5" s="45" t="s">
        <v>79</v>
      </c>
      <c r="L5" s="43" t="s">
        <v>53</v>
      </c>
      <c r="M5" s="46" t="s">
        <v>79</v>
      </c>
      <c r="N5" s="46" t="s">
        <v>79</v>
      </c>
      <c r="O5" s="43" t="s">
        <v>69</v>
      </c>
      <c r="P5" s="43" t="s">
        <v>53</v>
      </c>
      <c r="Q5" s="43" t="s">
        <v>65</v>
      </c>
      <c r="R5" s="43" t="s">
        <v>65</v>
      </c>
      <c r="S5" s="45" t="s">
        <v>79</v>
      </c>
      <c r="T5" s="43" t="s">
        <v>69</v>
      </c>
      <c r="U5" s="46" t="s">
        <v>79</v>
      </c>
      <c r="V5" s="45" t="s">
        <v>79</v>
      </c>
      <c r="W5" s="45" t="s">
        <v>79</v>
      </c>
      <c r="X5" s="43" t="s">
        <v>65</v>
      </c>
      <c r="Y5" s="43" t="s">
        <v>65</v>
      </c>
      <c r="Z5" s="42" t="s">
        <v>77</v>
      </c>
      <c r="AA5" s="42" t="s">
        <v>77</v>
      </c>
      <c r="AB5" s="46" t="s">
        <v>79</v>
      </c>
      <c r="AC5" s="45" t="s">
        <v>79</v>
      </c>
      <c r="AD5" s="43" t="s">
        <v>69</v>
      </c>
      <c r="AE5" s="45" t="s">
        <v>79</v>
      </c>
      <c r="AF5" s="43" t="s">
        <v>57</v>
      </c>
      <c r="AH5" s="47" t="n">
        <f aca="false">SUM(B6,C6,D6,E6,F6,I6,J6,L6,O6,P6,Q6,R6,T6,X6,Y6,AD6,AF6)</f>
        <v>125.5</v>
      </c>
      <c r="AI5" s="48" t="n">
        <f aca="false">AH5*'📋 Mitarbeiter'!F4</f>
        <v>2070.75</v>
      </c>
      <c r="AJ5" s="49" t="s">
        <v>14</v>
      </c>
    </row>
    <row r="6" customFormat="false" ht="13.5" hidden="false" customHeight="true" outlineLevel="0" collapsed="false">
      <c r="A6" s="41"/>
      <c r="B6" s="51" t="n">
        <v>8</v>
      </c>
      <c r="C6" s="51" t="n">
        <v>7.5</v>
      </c>
      <c r="D6" s="51" t="n">
        <v>8</v>
      </c>
      <c r="E6" s="51" t="n">
        <v>8</v>
      </c>
      <c r="F6" s="51" t="n">
        <v>7.5</v>
      </c>
      <c r="G6" s="53"/>
      <c r="H6" s="51"/>
      <c r="I6" s="51" t="n">
        <v>8</v>
      </c>
      <c r="J6" s="51" t="n">
        <v>8</v>
      </c>
      <c r="K6" s="51"/>
      <c r="L6" s="51" t="n">
        <v>8</v>
      </c>
      <c r="M6" s="53"/>
      <c r="N6" s="53"/>
      <c r="O6" s="51" t="n">
        <v>7.5</v>
      </c>
      <c r="P6" s="51" t="n">
        <v>8</v>
      </c>
      <c r="Q6" s="51" t="n">
        <v>6</v>
      </c>
      <c r="R6" s="51" t="n">
        <v>6</v>
      </c>
      <c r="S6" s="51"/>
      <c r="T6" s="51" t="n">
        <v>7.5</v>
      </c>
      <c r="U6" s="53"/>
      <c r="V6" s="51"/>
      <c r="W6" s="51"/>
      <c r="X6" s="51" t="n">
        <v>6</v>
      </c>
      <c r="Y6" s="51" t="n">
        <v>6</v>
      </c>
      <c r="Z6" s="50"/>
      <c r="AA6" s="50"/>
      <c r="AB6" s="53"/>
      <c r="AC6" s="51"/>
      <c r="AD6" s="51" t="n">
        <v>7.5</v>
      </c>
      <c r="AE6" s="51"/>
      <c r="AF6" s="51" t="n">
        <v>8</v>
      </c>
      <c r="AH6" s="47"/>
      <c r="AI6" s="47"/>
      <c r="AJ6" s="47"/>
    </row>
    <row r="7" customFormat="false" ht="18" hidden="false" customHeight="true" outlineLevel="0" collapsed="false">
      <c r="A7" s="54" t="s">
        <v>17</v>
      </c>
      <c r="B7" s="56" t="s">
        <v>53</v>
      </c>
      <c r="C7" s="56" t="s">
        <v>53</v>
      </c>
      <c r="D7" s="56" t="s">
        <v>69</v>
      </c>
      <c r="E7" s="56" t="s">
        <v>61</v>
      </c>
      <c r="F7" s="56" t="s">
        <v>53</v>
      </c>
      <c r="G7" s="56" t="s">
        <v>57</v>
      </c>
      <c r="H7" s="56" t="s">
        <v>69</v>
      </c>
      <c r="I7" s="56" t="s">
        <v>61</v>
      </c>
      <c r="J7" s="55" t="s">
        <v>79</v>
      </c>
      <c r="K7" s="56" t="s">
        <v>57</v>
      </c>
      <c r="L7" s="56" t="s">
        <v>69</v>
      </c>
      <c r="M7" s="56" t="s">
        <v>69</v>
      </c>
      <c r="N7" s="56" t="s">
        <v>57</v>
      </c>
      <c r="O7" s="56" t="s">
        <v>69</v>
      </c>
      <c r="P7" s="56" t="s">
        <v>53</v>
      </c>
      <c r="Q7" s="56" t="s">
        <v>69</v>
      </c>
      <c r="R7" s="55" t="s">
        <v>79</v>
      </c>
      <c r="S7" s="55" t="s">
        <v>79</v>
      </c>
      <c r="T7" s="56" t="s">
        <v>69</v>
      </c>
      <c r="U7" s="46" t="s">
        <v>79</v>
      </c>
      <c r="V7" s="55" t="s">
        <v>79</v>
      </c>
      <c r="W7" s="56" t="s">
        <v>53</v>
      </c>
      <c r="X7" s="56" t="s">
        <v>53</v>
      </c>
      <c r="Y7" s="55" t="s">
        <v>79</v>
      </c>
      <c r="Z7" s="42" t="s">
        <v>77</v>
      </c>
      <c r="AA7" s="42" t="s">
        <v>77</v>
      </c>
      <c r="AB7" s="46" t="s">
        <v>79</v>
      </c>
      <c r="AC7" s="56" t="s">
        <v>69</v>
      </c>
      <c r="AD7" s="56" t="s">
        <v>61</v>
      </c>
      <c r="AE7" s="56" t="s">
        <v>53</v>
      </c>
      <c r="AF7" s="56" t="s">
        <v>69</v>
      </c>
      <c r="AH7" s="47" t="n">
        <f aca="false">SUM(B8,C8,D8,E8,F8,G8,H8,I8,K8,L8,M8,N8,O8,P8,Q8,T8,W8,X8,AC8,AD8,AE8,AF8)</f>
        <v>165.5</v>
      </c>
      <c r="AI7" s="48" t="n">
        <f aca="false">AH7*'📋 Mitarbeiter'!F5</f>
        <v>2945.9</v>
      </c>
      <c r="AJ7" s="49" t="s">
        <v>14</v>
      </c>
    </row>
    <row r="8" customFormat="false" ht="13.5" hidden="false" customHeight="true" outlineLevel="0" collapsed="false">
      <c r="A8" s="54"/>
      <c r="B8" s="57" t="n">
        <v>8</v>
      </c>
      <c r="C8" s="57" t="n">
        <v>8</v>
      </c>
      <c r="D8" s="57" t="n">
        <v>7.5</v>
      </c>
      <c r="E8" s="57" t="n">
        <v>6</v>
      </c>
      <c r="F8" s="57" t="n">
        <v>8</v>
      </c>
      <c r="G8" s="57" t="n">
        <v>8</v>
      </c>
      <c r="H8" s="57" t="n">
        <v>7.5</v>
      </c>
      <c r="I8" s="57" t="n">
        <v>6</v>
      </c>
      <c r="J8" s="57"/>
      <c r="K8" s="57" t="n">
        <v>8</v>
      </c>
      <c r="L8" s="57" t="n">
        <v>7.5</v>
      </c>
      <c r="M8" s="57" t="n">
        <v>7.5</v>
      </c>
      <c r="N8" s="57" t="n">
        <v>8</v>
      </c>
      <c r="O8" s="57" t="n">
        <v>7.5</v>
      </c>
      <c r="P8" s="57" t="n">
        <v>8</v>
      </c>
      <c r="Q8" s="57" t="n">
        <v>7.5</v>
      </c>
      <c r="R8" s="57"/>
      <c r="S8" s="57"/>
      <c r="T8" s="57" t="n">
        <v>7.5</v>
      </c>
      <c r="U8" s="53"/>
      <c r="V8" s="57"/>
      <c r="W8" s="57" t="n">
        <v>8</v>
      </c>
      <c r="X8" s="57" t="n">
        <v>8</v>
      </c>
      <c r="Y8" s="57"/>
      <c r="Z8" s="50"/>
      <c r="AA8" s="50"/>
      <c r="AB8" s="53"/>
      <c r="AC8" s="57" t="n">
        <v>7.5</v>
      </c>
      <c r="AD8" s="57" t="n">
        <v>6</v>
      </c>
      <c r="AE8" s="57" t="n">
        <v>8</v>
      </c>
      <c r="AF8" s="57" t="n">
        <v>7.5</v>
      </c>
      <c r="AH8" s="47"/>
      <c r="AI8" s="47"/>
      <c r="AJ8" s="47"/>
    </row>
    <row r="9" customFormat="false" ht="18" hidden="false" customHeight="true" outlineLevel="0" collapsed="false">
      <c r="A9" s="41" t="s">
        <v>21</v>
      </c>
      <c r="B9" s="45" t="s">
        <v>79</v>
      </c>
      <c r="C9" s="43" t="s">
        <v>69</v>
      </c>
      <c r="D9" s="43" t="s">
        <v>69</v>
      </c>
      <c r="E9" s="43" t="s">
        <v>57</v>
      </c>
      <c r="F9" s="43" t="s">
        <v>65</v>
      </c>
      <c r="G9" s="46" t="s">
        <v>79</v>
      </c>
      <c r="H9" s="43" t="s">
        <v>69</v>
      </c>
      <c r="I9" s="43" t="s">
        <v>53</v>
      </c>
      <c r="J9" s="45" t="s">
        <v>79</v>
      </c>
      <c r="K9" s="43" t="s">
        <v>57</v>
      </c>
      <c r="L9" s="43" t="s">
        <v>53</v>
      </c>
      <c r="M9" s="43" t="s">
        <v>53</v>
      </c>
      <c r="N9" s="46" t="s">
        <v>79</v>
      </c>
      <c r="O9" s="45" t="s">
        <v>79</v>
      </c>
      <c r="P9" s="43" t="s">
        <v>61</v>
      </c>
      <c r="Q9" s="45" t="s">
        <v>79</v>
      </c>
      <c r="R9" s="43" t="s">
        <v>65</v>
      </c>
      <c r="S9" s="43" t="s">
        <v>57</v>
      </c>
      <c r="T9" s="43" t="s">
        <v>53</v>
      </c>
      <c r="U9" s="46" t="s">
        <v>79</v>
      </c>
      <c r="V9" s="45" t="s">
        <v>79</v>
      </c>
      <c r="W9" s="43" t="s">
        <v>69</v>
      </c>
      <c r="X9" s="45" t="s">
        <v>79</v>
      </c>
      <c r="Y9" s="43" t="s">
        <v>61</v>
      </c>
      <c r="Z9" s="42" t="s">
        <v>77</v>
      </c>
      <c r="AA9" s="42" t="s">
        <v>77</v>
      </c>
      <c r="AB9" s="46" t="s">
        <v>79</v>
      </c>
      <c r="AC9" s="43" t="s">
        <v>57</v>
      </c>
      <c r="AD9" s="43" t="s">
        <v>65</v>
      </c>
      <c r="AE9" s="43" t="s">
        <v>61</v>
      </c>
      <c r="AF9" s="43" t="s">
        <v>69</v>
      </c>
      <c r="AH9" s="47" t="n">
        <f aca="false">SUM(C10,D10,E10,F10,H10,I10,K10,L10,M10,P10,R10,S10,T10,W10,Y10,AC10,AD10,AE10,AF10)</f>
        <v>137.5</v>
      </c>
      <c r="AI9" s="48" t="n">
        <f aca="false">AH9*'📋 Mitarbeiter'!F6</f>
        <v>1952.5</v>
      </c>
      <c r="AJ9" s="49" t="s">
        <v>23</v>
      </c>
    </row>
    <row r="10" customFormat="false" ht="13.5" hidden="false" customHeight="true" outlineLevel="0" collapsed="false">
      <c r="A10" s="41"/>
      <c r="B10" s="51"/>
      <c r="C10" s="51" t="n">
        <v>7.5</v>
      </c>
      <c r="D10" s="51" t="n">
        <v>7.5</v>
      </c>
      <c r="E10" s="51" t="n">
        <v>8</v>
      </c>
      <c r="F10" s="51" t="n">
        <v>6</v>
      </c>
      <c r="G10" s="53"/>
      <c r="H10" s="51" t="n">
        <v>7.5</v>
      </c>
      <c r="I10" s="51" t="n">
        <v>8</v>
      </c>
      <c r="J10" s="51"/>
      <c r="K10" s="51" t="n">
        <v>8</v>
      </c>
      <c r="L10" s="51" t="n">
        <v>8</v>
      </c>
      <c r="M10" s="51" t="n">
        <v>8</v>
      </c>
      <c r="N10" s="53"/>
      <c r="O10" s="51"/>
      <c r="P10" s="51" t="n">
        <v>6</v>
      </c>
      <c r="Q10" s="51"/>
      <c r="R10" s="51" t="n">
        <v>6</v>
      </c>
      <c r="S10" s="51" t="n">
        <v>8</v>
      </c>
      <c r="T10" s="51" t="n">
        <v>8</v>
      </c>
      <c r="U10" s="53"/>
      <c r="V10" s="51"/>
      <c r="W10" s="51" t="n">
        <v>7.5</v>
      </c>
      <c r="X10" s="51"/>
      <c r="Y10" s="51" t="n">
        <v>6</v>
      </c>
      <c r="Z10" s="50"/>
      <c r="AA10" s="50"/>
      <c r="AB10" s="53"/>
      <c r="AC10" s="51" t="n">
        <v>8</v>
      </c>
      <c r="AD10" s="51" t="n">
        <v>6</v>
      </c>
      <c r="AE10" s="51" t="n">
        <v>6</v>
      </c>
      <c r="AF10" s="51" t="n">
        <v>7.5</v>
      </c>
      <c r="AH10" s="47"/>
      <c r="AI10" s="47"/>
      <c r="AJ10" s="47"/>
    </row>
    <row r="11" customFormat="false" ht="18" hidden="false" customHeight="true" outlineLevel="0" collapsed="false">
      <c r="A11" s="54" t="s">
        <v>26</v>
      </c>
      <c r="B11" s="56" t="s">
        <v>53</v>
      </c>
      <c r="C11" s="56" t="s">
        <v>61</v>
      </c>
      <c r="D11" s="55" t="s">
        <v>79</v>
      </c>
      <c r="E11" s="55" t="s">
        <v>79</v>
      </c>
      <c r="F11" s="46" t="s">
        <v>79</v>
      </c>
      <c r="G11" s="46" t="s">
        <v>79</v>
      </c>
      <c r="H11" s="55" t="s">
        <v>79</v>
      </c>
      <c r="I11" s="55" t="s">
        <v>79</v>
      </c>
      <c r="J11" s="56" t="s">
        <v>65</v>
      </c>
      <c r="K11" s="55" t="s">
        <v>79</v>
      </c>
      <c r="L11" s="56" t="s">
        <v>57</v>
      </c>
      <c r="M11" s="46" t="s">
        <v>79</v>
      </c>
      <c r="N11" s="46" t="s">
        <v>79</v>
      </c>
      <c r="O11" s="55" t="s">
        <v>79</v>
      </c>
      <c r="P11" s="56" t="s">
        <v>65</v>
      </c>
      <c r="Q11" s="55" t="s">
        <v>79</v>
      </c>
      <c r="R11" s="55" t="s">
        <v>79</v>
      </c>
      <c r="S11" s="56" t="s">
        <v>61</v>
      </c>
      <c r="T11" s="56" t="s">
        <v>57</v>
      </c>
      <c r="U11" s="46" t="s">
        <v>79</v>
      </c>
      <c r="V11" s="56" t="s">
        <v>57</v>
      </c>
      <c r="W11" s="55" t="s">
        <v>79</v>
      </c>
      <c r="X11" s="56" t="s">
        <v>61</v>
      </c>
      <c r="Y11" s="56" t="s">
        <v>53</v>
      </c>
      <c r="Z11" s="42" t="s">
        <v>77</v>
      </c>
      <c r="AA11" s="42" t="s">
        <v>77</v>
      </c>
      <c r="AB11" s="46" t="s">
        <v>79</v>
      </c>
      <c r="AC11" s="56" t="s">
        <v>61</v>
      </c>
      <c r="AD11" s="56" t="s">
        <v>53</v>
      </c>
      <c r="AE11" s="56" t="s">
        <v>61</v>
      </c>
      <c r="AF11" s="56" t="s">
        <v>57</v>
      </c>
      <c r="AH11" s="47" t="n">
        <f aca="false">SUM(B12,C12,J12,L12,P12,S12,T12,V12,X12,Y12,AC12,AD12,AE12,AF12)</f>
        <v>98</v>
      </c>
      <c r="AI11" s="48" t="n">
        <f aca="false">AH11*'📋 Mitarbeiter'!F7</f>
        <v>1470</v>
      </c>
      <c r="AJ11" s="49" t="s">
        <v>23</v>
      </c>
    </row>
    <row r="12" customFormat="false" ht="13.5" hidden="false" customHeight="true" outlineLevel="0" collapsed="false">
      <c r="A12" s="54"/>
      <c r="B12" s="57" t="n">
        <v>8</v>
      </c>
      <c r="C12" s="57" t="n">
        <v>6</v>
      </c>
      <c r="D12" s="57"/>
      <c r="E12" s="57"/>
      <c r="F12" s="53"/>
      <c r="G12" s="53"/>
      <c r="H12" s="57"/>
      <c r="I12" s="57"/>
      <c r="J12" s="57" t="n">
        <v>6</v>
      </c>
      <c r="K12" s="57"/>
      <c r="L12" s="57" t="n">
        <v>8</v>
      </c>
      <c r="M12" s="53"/>
      <c r="N12" s="53"/>
      <c r="O12" s="57"/>
      <c r="P12" s="57" t="n">
        <v>6</v>
      </c>
      <c r="Q12" s="57"/>
      <c r="R12" s="57"/>
      <c r="S12" s="57" t="n">
        <v>6</v>
      </c>
      <c r="T12" s="57" t="n">
        <v>8</v>
      </c>
      <c r="U12" s="53"/>
      <c r="V12" s="57" t="n">
        <v>8</v>
      </c>
      <c r="W12" s="57"/>
      <c r="X12" s="57" t="n">
        <v>6</v>
      </c>
      <c r="Y12" s="57" t="n">
        <v>8</v>
      </c>
      <c r="Z12" s="50"/>
      <c r="AA12" s="50"/>
      <c r="AB12" s="53"/>
      <c r="AC12" s="57" t="n">
        <v>6</v>
      </c>
      <c r="AD12" s="57" t="n">
        <v>8</v>
      </c>
      <c r="AE12" s="57" t="n">
        <v>6</v>
      </c>
      <c r="AF12" s="57" t="n">
        <v>8</v>
      </c>
      <c r="AH12" s="47"/>
      <c r="AI12" s="47"/>
      <c r="AJ12" s="47"/>
    </row>
    <row r="13" customFormat="false" ht="18" hidden="false" customHeight="true" outlineLevel="0" collapsed="false">
      <c r="A13" s="41" t="s">
        <v>30</v>
      </c>
      <c r="B13" s="43" t="s">
        <v>61</v>
      </c>
      <c r="C13" s="43" t="s">
        <v>61</v>
      </c>
      <c r="D13" s="43" t="s">
        <v>57</v>
      </c>
      <c r="E13" s="43" t="s">
        <v>57</v>
      </c>
      <c r="F13" s="43" t="s">
        <v>57</v>
      </c>
      <c r="G13" s="46" t="s">
        <v>79</v>
      </c>
      <c r="H13" s="45" t="s">
        <v>79</v>
      </c>
      <c r="I13" s="43" t="s">
        <v>57</v>
      </c>
      <c r="J13" s="45" t="s">
        <v>79</v>
      </c>
      <c r="K13" s="45" t="s">
        <v>79</v>
      </c>
      <c r="L13" s="43" t="s">
        <v>53</v>
      </c>
      <c r="M13" s="43" t="s">
        <v>53</v>
      </c>
      <c r="N13" s="46" t="s">
        <v>79</v>
      </c>
      <c r="O13" s="43" t="s">
        <v>69</v>
      </c>
      <c r="P13" s="43" t="s">
        <v>53</v>
      </c>
      <c r="Q13" s="45" t="s">
        <v>79</v>
      </c>
      <c r="R13" s="43" t="s">
        <v>61</v>
      </c>
      <c r="S13" s="43" t="s">
        <v>61</v>
      </c>
      <c r="T13" s="43" t="s">
        <v>61</v>
      </c>
      <c r="U13" s="46" t="s">
        <v>79</v>
      </c>
      <c r="V13" s="43" t="s">
        <v>57</v>
      </c>
      <c r="W13" s="43" t="s">
        <v>69</v>
      </c>
      <c r="X13" s="43" t="s">
        <v>53</v>
      </c>
      <c r="Y13" s="43" t="s">
        <v>69</v>
      </c>
      <c r="Z13" s="42" t="s">
        <v>77</v>
      </c>
      <c r="AA13" s="42" t="s">
        <v>77</v>
      </c>
      <c r="AB13" s="46" t="s">
        <v>79</v>
      </c>
      <c r="AC13" s="45" t="s">
        <v>79</v>
      </c>
      <c r="AD13" s="45" t="s">
        <v>79</v>
      </c>
      <c r="AE13" s="43" t="s">
        <v>53</v>
      </c>
      <c r="AF13" s="43" t="s">
        <v>69</v>
      </c>
      <c r="AH13" s="47" t="n">
        <f aca="false">SUM(B14,C14,D14,E14,F14,I14,L14,M14,O14,P14,R14,S14,T14,V14,W14,X14,Y14,AE14,AF14)</f>
        <v>140</v>
      </c>
      <c r="AI13" s="48" t="n">
        <f aca="false">AH13*'📋 Mitarbeiter'!F8</f>
        <v>1890</v>
      </c>
      <c r="AJ13" s="49" t="s">
        <v>32</v>
      </c>
    </row>
    <row r="14" customFormat="false" ht="13.5" hidden="false" customHeight="true" outlineLevel="0" collapsed="false">
      <c r="A14" s="41"/>
      <c r="B14" s="51" t="n">
        <v>6</v>
      </c>
      <c r="C14" s="51" t="n">
        <v>6</v>
      </c>
      <c r="D14" s="51" t="n">
        <v>8</v>
      </c>
      <c r="E14" s="51" t="n">
        <v>8</v>
      </c>
      <c r="F14" s="51" t="n">
        <v>8</v>
      </c>
      <c r="G14" s="53"/>
      <c r="H14" s="51"/>
      <c r="I14" s="51" t="n">
        <v>8</v>
      </c>
      <c r="J14" s="51"/>
      <c r="K14" s="51"/>
      <c r="L14" s="51" t="n">
        <v>8</v>
      </c>
      <c r="M14" s="51" t="n">
        <v>8</v>
      </c>
      <c r="N14" s="53"/>
      <c r="O14" s="51" t="n">
        <v>7.5</v>
      </c>
      <c r="P14" s="51" t="n">
        <v>8</v>
      </c>
      <c r="Q14" s="51"/>
      <c r="R14" s="51" t="n">
        <v>6</v>
      </c>
      <c r="S14" s="51" t="n">
        <v>6</v>
      </c>
      <c r="T14" s="51" t="n">
        <v>6</v>
      </c>
      <c r="U14" s="53"/>
      <c r="V14" s="51" t="n">
        <v>8</v>
      </c>
      <c r="W14" s="51" t="n">
        <v>7.5</v>
      </c>
      <c r="X14" s="51" t="n">
        <v>8</v>
      </c>
      <c r="Y14" s="51" t="n">
        <v>7.5</v>
      </c>
      <c r="Z14" s="50"/>
      <c r="AA14" s="50"/>
      <c r="AB14" s="53"/>
      <c r="AC14" s="51"/>
      <c r="AD14" s="51"/>
      <c r="AE14" s="51" t="n">
        <v>8</v>
      </c>
      <c r="AF14" s="51" t="n">
        <v>7.5</v>
      </c>
      <c r="AH14" s="47"/>
      <c r="AI14" s="47"/>
      <c r="AJ14" s="47"/>
    </row>
    <row r="15" customFormat="false" ht="18" hidden="false" customHeight="true" outlineLevel="0" collapsed="false">
      <c r="A15" s="54" t="s">
        <v>35</v>
      </c>
      <c r="B15" s="56" t="s">
        <v>53</v>
      </c>
      <c r="C15" s="56" t="s">
        <v>57</v>
      </c>
      <c r="D15" s="56" t="s">
        <v>53</v>
      </c>
      <c r="E15" s="56" t="s">
        <v>69</v>
      </c>
      <c r="F15" s="46" t="s">
        <v>79</v>
      </c>
      <c r="G15" s="46" t="s">
        <v>79</v>
      </c>
      <c r="H15" s="56" t="s">
        <v>61</v>
      </c>
      <c r="I15" s="56" t="s">
        <v>65</v>
      </c>
      <c r="J15" s="55" t="s">
        <v>79</v>
      </c>
      <c r="K15" s="56" t="s">
        <v>57</v>
      </c>
      <c r="L15" s="56" t="s">
        <v>57</v>
      </c>
      <c r="M15" s="56" t="s">
        <v>61</v>
      </c>
      <c r="N15" s="46" t="s">
        <v>79</v>
      </c>
      <c r="O15" s="56" t="s">
        <v>65</v>
      </c>
      <c r="P15" s="56" t="s">
        <v>57</v>
      </c>
      <c r="Q15" s="56" t="s">
        <v>69</v>
      </c>
      <c r="R15" s="56" t="s">
        <v>53</v>
      </c>
      <c r="S15" s="56" t="s">
        <v>57</v>
      </c>
      <c r="T15" s="56" t="s">
        <v>65</v>
      </c>
      <c r="U15" s="46" t="s">
        <v>79</v>
      </c>
      <c r="V15" s="56" t="s">
        <v>57</v>
      </c>
      <c r="W15" s="56" t="s">
        <v>53</v>
      </c>
      <c r="X15" s="56" t="s">
        <v>65</v>
      </c>
      <c r="Y15" s="56" t="s">
        <v>69</v>
      </c>
      <c r="Z15" s="42" t="s">
        <v>77</v>
      </c>
      <c r="AA15" s="42" t="s">
        <v>77</v>
      </c>
      <c r="AB15" s="46" t="s">
        <v>79</v>
      </c>
      <c r="AC15" s="56" t="s">
        <v>61</v>
      </c>
      <c r="AD15" s="55" t="s">
        <v>79</v>
      </c>
      <c r="AE15" s="56" t="s">
        <v>69</v>
      </c>
      <c r="AF15" s="55" t="s">
        <v>79</v>
      </c>
      <c r="AH15" s="47" t="n">
        <f aca="false">SUM(B16,C16,D16,E16,H16,I16,K16,L16,M16,O16,P16,Q16,R16,S16,T16,V16,W16,X16,Y16,AC16,AE16)</f>
        <v>152</v>
      </c>
      <c r="AI15" s="48" t="n">
        <f aca="false">AH15*'📋 Mitarbeiter'!F9</f>
        <v>2158.4</v>
      </c>
      <c r="AJ15" s="49" t="s">
        <v>23</v>
      </c>
    </row>
    <row r="16" customFormat="false" ht="13.5" hidden="false" customHeight="true" outlineLevel="0" collapsed="false">
      <c r="A16" s="54"/>
      <c r="B16" s="57" t="n">
        <v>8</v>
      </c>
      <c r="C16" s="57" t="n">
        <v>8</v>
      </c>
      <c r="D16" s="57" t="n">
        <v>8</v>
      </c>
      <c r="E16" s="57" t="n">
        <v>7.5</v>
      </c>
      <c r="F16" s="53"/>
      <c r="G16" s="53"/>
      <c r="H16" s="57" t="n">
        <v>6</v>
      </c>
      <c r="I16" s="57" t="n">
        <v>6</v>
      </c>
      <c r="J16" s="57"/>
      <c r="K16" s="57" t="n">
        <v>8</v>
      </c>
      <c r="L16" s="57" t="n">
        <v>8</v>
      </c>
      <c r="M16" s="57" t="n">
        <v>6</v>
      </c>
      <c r="N16" s="53"/>
      <c r="O16" s="57" t="n">
        <v>6</v>
      </c>
      <c r="P16" s="57" t="n">
        <v>8</v>
      </c>
      <c r="Q16" s="57" t="n">
        <v>7.5</v>
      </c>
      <c r="R16" s="57" t="n">
        <v>8</v>
      </c>
      <c r="S16" s="57" t="n">
        <v>8</v>
      </c>
      <c r="T16" s="57" t="n">
        <v>6</v>
      </c>
      <c r="U16" s="53"/>
      <c r="V16" s="57" t="n">
        <v>8</v>
      </c>
      <c r="W16" s="57" t="n">
        <v>8</v>
      </c>
      <c r="X16" s="57" t="n">
        <v>6</v>
      </c>
      <c r="Y16" s="57" t="n">
        <v>7.5</v>
      </c>
      <c r="Z16" s="50"/>
      <c r="AA16" s="50"/>
      <c r="AB16" s="53"/>
      <c r="AC16" s="57" t="n">
        <v>6</v>
      </c>
      <c r="AD16" s="57"/>
      <c r="AE16" s="57" t="n">
        <v>7.5</v>
      </c>
      <c r="AF16" s="57"/>
      <c r="AH16" s="47"/>
      <c r="AI16" s="47"/>
      <c r="AJ16" s="47"/>
    </row>
    <row r="17" customFormat="false" ht="18" hidden="false" customHeight="true" outlineLevel="0" collapsed="false">
      <c r="A17" s="41" t="s">
        <v>38</v>
      </c>
      <c r="B17" s="43" t="s">
        <v>53</v>
      </c>
      <c r="C17" s="43" t="s">
        <v>53</v>
      </c>
      <c r="D17" s="43" t="s">
        <v>61</v>
      </c>
      <c r="E17" s="43" t="s">
        <v>53</v>
      </c>
      <c r="F17" s="43" t="s">
        <v>61</v>
      </c>
      <c r="G17" s="43" t="s">
        <v>57</v>
      </c>
      <c r="H17" s="43" t="s">
        <v>61</v>
      </c>
      <c r="I17" s="43" t="s">
        <v>69</v>
      </c>
      <c r="J17" s="43" t="s">
        <v>57</v>
      </c>
      <c r="K17" s="43" t="s">
        <v>57</v>
      </c>
      <c r="L17" s="45" t="s">
        <v>79</v>
      </c>
      <c r="M17" s="43" t="s">
        <v>61</v>
      </c>
      <c r="N17" s="46" t="s">
        <v>79</v>
      </c>
      <c r="O17" s="43" t="s">
        <v>69</v>
      </c>
      <c r="P17" s="45" t="s">
        <v>79</v>
      </c>
      <c r="Q17" s="43" t="s">
        <v>61</v>
      </c>
      <c r="R17" s="43" t="s">
        <v>57</v>
      </c>
      <c r="S17" s="45" t="s">
        <v>79</v>
      </c>
      <c r="T17" s="43" t="s">
        <v>61</v>
      </c>
      <c r="U17" s="46" t="s">
        <v>79</v>
      </c>
      <c r="V17" s="43" t="s">
        <v>69</v>
      </c>
      <c r="W17" s="45" t="s">
        <v>79</v>
      </c>
      <c r="X17" s="43" t="s">
        <v>57</v>
      </c>
      <c r="Y17" s="43" t="s">
        <v>61</v>
      </c>
      <c r="Z17" s="42" t="s">
        <v>77</v>
      </c>
      <c r="AA17" s="42" t="s">
        <v>77</v>
      </c>
      <c r="AB17" s="43" t="s">
        <v>57</v>
      </c>
      <c r="AC17" s="43" t="s">
        <v>69</v>
      </c>
      <c r="AD17" s="43" t="s">
        <v>69</v>
      </c>
      <c r="AE17" s="45" t="s">
        <v>79</v>
      </c>
      <c r="AF17" s="45" t="s">
        <v>79</v>
      </c>
      <c r="AH17" s="47" t="n">
        <f aca="false">SUM(B18,C18,D18,E18,F18,G18,H18,I18,J18,K18,M18,O18,Q18,R18,T18,V18,X18,Y18,AB18,AC18,AD18)</f>
        <v>151.5</v>
      </c>
      <c r="AI17" s="48" t="n">
        <f aca="false">AH17*'📋 Mitarbeiter'!F10</f>
        <v>2545.2</v>
      </c>
      <c r="AJ17" s="49" t="s">
        <v>14</v>
      </c>
    </row>
    <row r="18" customFormat="false" ht="13.5" hidden="false" customHeight="true" outlineLevel="0" collapsed="false">
      <c r="A18" s="41"/>
      <c r="B18" s="51" t="n">
        <v>8</v>
      </c>
      <c r="C18" s="51" t="n">
        <v>8</v>
      </c>
      <c r="D18" s="51" t="n">
        <v>6</v>
      </c>
      <c r="E18" s="51" t="n">
        <v>8</v>
      </c>
      <c r="F18" s="51" t="n">
        <v>6</v>
      </c>
      <c r="G18" s="51" t="n">
        <v>8</v>
      </c>
      <c r="H18" s="51" t="n">
        <v>6</v>
      </c>
      <c r="I18" s="51" t="n">
        <v>7.5</v>
      </c>
      <c r="J18" s="51" t="n">
        <v>8</v>
      </c>
      <c r="K18" s="51" t="n">
        <v>8</v>
      </c>
      <c r="L18" s="51"/>
      <c r="M18" s="51" t="n">
        <v>6</v>
      </c>
      <c r="N18" s="53"/>
      <c r="O18" s="51" t="n">
        <v>7.5</v>
      </c>
      <c r="P18" s="51"/>
      <c r="Q18" s="51" t="n">
        <v>6</v>
      </c>
      <c r="R18" s="51" t="n">
        <v>8</v>
      </c>
      <c r="S18" s="51"/>
      <c r="T18" s="51" t="n">
        <v>6</v>
      </c>
      <c r="U18" s="53"/>
      <c r="V18" s="51" t="n">
        <v>7.5</v>
      </c>
      <c r="W18" s="51"/>
      <c r="X18" s="51" t="n">
        <v>8</v>
      </c>
      <c r="Y18" s="51" t="n">
        <v>6</v>
      </c>
      <c r="Z18" s="50"/>
      <c r="AA18" s="50"/>
      <c r="AB18" s="51" t="n">
        <v>8</v>
      </c>
      <c r="AC18" s="51" t="n">
        <v>7.5</v>
      </c>
      <c r="AD18" s="51" t="n">
        <v>7.5</v>
      </c>
      <c r="AE18" s="51"/>
      <c r="AF18" s="51"/>
      <c r="AH18" s="47"/>
      <c r="AI18" s="47"/>
      <c r="AJ18" s="47"/>
    </row>
    <row r="19" customFormat="false" ht="18" hidden="false" customHeight="true" outlineLevel="0" collapsed="false">
      <c r="A19" s="54" t="s">
        <v>42</v>
      </c>
      <c r="B19" s="56" t="s">
        <v>61</v>
      </c>
      <c r="C19" s="56" t="s">
        <v>53</v>
      </c>
      <c r="D19" s="55" t="s">
        <v>79</v>
      </c>
      <c r="E19" s="56" t="s">
        <v>53</v>
      </c>
      <c r="F19" s="56" t="s">
        <v>53</v>
      </c>
      <c r="G19" s="46" t="s">
        <v>79</v>
      </c>
      <c r="H19" s="56" t="s">
        <v>61</v>
      </c>
      <c r="I19" s="56" t="s">
        <v>53</v>
      </c>
      <c r="J19" s="55" t="s">
        <v>79</v>
      </c>
      <c r="K19" s="56" t="s">
        <v>53</v>
      </c>
      <c r="L19" s="56" t="s">
        <v>61</v>
      </c>
      <c r="M19" s="56" t="s">
        <v>53</v>
      </c>
      <c r="N19" s="46" t="s">
        <v>79</v>
      </c>
      <c r="O19" s="56" t="s">
        <v>53</v>
      </c>
      <c r="P19" s="56" t="s">
        <v>61</v>
      </c>
      <c r="Q19" s="56" t="s">
        <v>53</v>
      </c>
      <c r="R19" s="56" t="s">
        <v>61</v>
      </c>
      <c r="S19" s="56" t="s">
        <v>53</v>
      </c>
      <c r="T19" s="56" t="s">
        <v>53</v>
      </c>
      <c r="U19" s="46" t="s">
        <v>79</v>
      </c>
      <c r="V19" s="56" t="s">
        <v>61</v>
      </c>
      <c r="W19" s="55" t="s">
        <v>79</v>
      </c>
      <c r="X19" s="56" t="s">
        <v>61</v>
      </c>
      <c r="Y19" s="56" t="s">
        <v>61</v>
      </c>
      <c r="Z19" s="42" t="s">
        <v>77</v>
      </c>
      <c r="AA19" s="42" t="s">
        <v>77</v>
      </c>
      <c r="AB19" s="46" t="s">
        <v>79</v>
      </c>
      <c r="AC19" s="56" t="s">
        <v>53</v>
      </c>
      <c r="AD19" s="55" t="s">
        <v>79</v>
      </c>
      <c r="AE19" s="56" t="s">
        <v>53</v>
      </c>
      <c r="AF19" s="56" t="s">
        <v>61</v>
      </c>
      <c r="AH19" s="47" t="n">
        <f aca="false">SUM(B20,C20,E20,F20,H20,I20,K20,L20,M20,O20,P20,Q20,R20,S20,T20,V20,X20,Y20,AC20,AE20,AF20)</f>
        <v>150</v>
      </c>
      <c r="AI19" s="48" t="n">
        <f aca="false">AH19*'📋 Mitarbeiter'!F11</f>
        <v>1950</v>
      </c>
      <c r="AJ19" s="49" t="s">
        <v>32</v>
      </c>
    </row>
    <row r="20" customFormat="false" ht="13.5" hidden="false" customHeight="true" outlineLevel="0" collapsed="false">
      <c r="A20" s="54"/>
      <c r="B20" s="57" t="n">
        <v>6</v>
      </c>
      <c r="C20" s="57" t="n">
        <v>8</v>
      </c>
      <c r="D20" s="57"/>
      <c r="E20" s="57" t="n">
        <v>8</v>
      </c>
      <c r="F20" s="57" t="n">
        <v>8</v>
      </c>
      <c r="G20" s="53"/>
      <c r="H20" s="57" t="n">
        <v>6</v>
      </c>
      <c r="I20" s="57" t="n">
        <v>8</v>
      </c>
      <c r="J20" s="57"/>
      <c r="K20" s="57" t="n">
        <v>8</v>
      </c>
      <c r="L20" s="57" t="n">
        <v>6</v>
      </c>
      <c r="M20" s="57" t="n">
        <v>8</v>
      </c>
      <c r="N20" s="53"/>
      <c r="O20" s="57" t="n">
        <v>8</v>
      </c>
      <c r="P20" s="57" t="n">
        <v>6</v>
      </c>
      <c r="Q20" s="57" t="n">
        <v>8</v>
      </c>
      <c r="R20" s="57" t="n">
        <v>6</v>
      </c>
      <c r="S20" s="57" t="n">
        <v>8</v>
      </c>
      <c r="T20" s="57" t="n">
        <v>8</v>
      </c>
      <c r="U20" s="53"/>
      <c r="V20" s="57" t="n">
        <v>6</v>
      </c>
      <c r="W20" s="57"/>
      <c r="X20" s="57" t="n">
        <v>6</v>
      </c>
      <c r="Y20" s="57" t="n">
        <v>6</v>
      </c>
      <c r="Z20" s="50"/>
      <c r="AA20" s="50"/>
      <c r="AB20" s="53"/>
      <c r="AC20" s="57" t="n">
        <v>8</v>
      </c>
      <c r="AD20" s="57"/>
      <c r="AE20" s="57" t="n">
        <v>8</v>
      </c>
      <c r="AF20" s="57" t="n">
        <v>6</v>
      </c>
      <c r="AH20" s="47"/>
      <c r="AI20" s="47"/>
      <c r="AJ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7</v>
      </c>
      <c r="C21" s="59" t="n">
        <f aca="false">COUNTIF(C5:C20,"F")+COUNTIF(C5:C20,"S")+COUNTIF(C5:C20,"M")+COUNTIF(C5:C20,"A")+COUNTIF(C5:C20,"FT")</f>
        <v>8</v>
      </c>
      <c r="D21" s="59" t="n">
        <f aca="false">COUNTIF(D5:D20,"F")+COUNTIF(D5:D20,"S")+COUNTIF(D5:D20,"M")+COUNTIF(D5:D20,"A")+COUNTIF(D5:D20,"FT")</f>
        <v>6</v>
      </c>
      <c r="E21" s="59" t="n">
        <f aca="false">COUNTIF(E5:E20,"F")+COUNTIF(E5:E20,"S")+COUNTIF(E5:E20,"M")+COUNTIF(E5:E20,"A")+COUNTIF(E5:E20,"FT")</f>
        <v>7</v>
      </c>
      <c r="F21" s="59" t="n">
        <f aca="false">COUNTIF(F5:F20,"F")+COUNTIF(F5:F20,"S")+COUNTIF(F5:F20,"M")+COUNTIF(F5:F20,"A")+COUNTIF(F5:F20,"FT")</f>
        <v>6</v>
      </c>
      <c r="G21" s="59" t="n">
        <f aca="false">COUNTIF(G5:G20,"F")+COUNTIF(G5:G20,"S")+COUNTIF(G5:G20,"M")+COUNTIF(G5:G20,"A")+COUNTIF(G5:G20,"FT")</f>
        <v>2</v>
      </c>
      <c r="H21" s="59" t="n">
        <f aca="false">COUNTIF(H5:H20,"F")+COUNTIF(H5:H20,"S")+COUNTIF(H5:H20,"M")+COUNTIF(H5:H20,"A")+COUNTIF(H5:H20,"FT")</f>
        <v>5</v>
      </c>
      <c r="I21" s="59" t="n">
        <f aca="false">COUNTIF(I5:I20,"F")+COUNTIF(I5:I20,"S")+COUNTIF(I5:I20,"M")+COUNTIF(I5:I20,"A")+COUNTIF(I5:I20,"FT")</f>
        <v>7</v>
      </c>
      <c r="J21" s="59" t="n">
        <f aca="false">COUNTIF(J5:J20,"F")+COUNTIF(J5:J20,"S")+COUNTIF(J5:J20,"M")+COUNTIF(J5:J20,"A")+COUNTIF(J5:J20,"FT")</f>
        <v>3</v>
      </c>
      <c r="K21" s="59" t="n">
        <f aca="false">COUNTIF(K5:K20,"F")+COUNTIF(K5:K20,"S")+COUNTIF(K5:K20,"M")+COUNTIF(K5:K20,"A")+COUNTIF(K5:K20,"FT")</f>
        <v>5</v>
      </c>
      <c r="L21" s="59" t="n">
        <f aca="false">COUNTIF(L5:L20,"F")+COUNTIF(L5:L20,"S")+COUNTIF(L5:L20,"M")+COUNTIF(L5:L20,"A")+COUNTIF(L5:L20,"FT")</f>
        <v>7</v>
      </c>
      <c r="M21" s="59" t="n">
        <f aca="false">COUNTIF(M5:M20,"F")+COUNTIF(M5:M20,"S")+COUNTIF(M5:M20,"M")+COUNTIF(M5:M20,"A")+COUNTIF(M5:M20,"FT")</f>
        <v>6</v>
      </c>
      <c r="N21" s="59" t="n">
        <f aca="false">COUNTIF(N5:N20,"F")+COUNTIF(N5:N20,"S")+COUNTIF(N5:N20,"M")+COUNTIF(N5:N20,"A")+COUNTIF(N5:N20,"FT")</f>
        <v>1</v>
      </c>
      <c r="O21" s="59" t="n">
        <f aca="false">COUNTIF(O5:O20,"F")+COUNTIF(O5:O20,"S")+COUNTIF(O5:O20,"M")+COUNTIF(O5:O20,"A")+COUNTIF(O5:O20,"FT")</f>
        <v>6</v>
      </c>
      <c r="P21" s="59" t="n">
        <f aca="false">COUNTIF(P5:P20,"F")+COUNTIF(P5:P20,"S")+COUNTIF(P5:P20,"M")+COUNTIF(P5:P20,"A")+COUNTIF(P5:P20,"FT")</f>
        <v>7</v>
      </c>
      <c r="Q21" s="59" t="n">
        <f aca="false">COUNTIF(Q5:Q20,"F")+COUNTIF(Q5:Q20,"S")+COUNTIF(Q5:Q20,"M")+COUNTIF(Q5:Q20,"A")+COUNTIF(Q5:Q20,"FT")</f>
        <v>5</v>
      </c>
      <c r="R21" s="59" t="n">
        <f aca="false">COUNTIF(R5:R20,"F")+COUNTIF(R5:R20,"S")+COUNTIF(R5:R20,"M")+COUNTIF(R5:R20,"A")+COUNTIF(R5:R20,"FT")</f>
        <v>6</v>
      </c>
      <c r="S21" s="59" t="n">
        <f aca="false">COUNTIF(S5:S20,"F")+COUNTIF(S5:S20,"S")+COUNTIF(S5:S20,"M")+COUNTIF(S5:S20,"A")+COUNTIF(S5:S20,"FT")</f>
        <v>5</v>
      </c>
      <c r="T21" s="59" t="n">
        <f aca="false">COUNTIF(T5:T20,"F")+COUNTIF(T5:T20,"S")+COUNTIF(T5:T20,"M")+COUNTIF(T5:T20,"A")+COUNTIF(T5:T20,"FT")</f>
        <v>8</v>
      </c>
      <c r="U21" s="59" t="n">
        <f aca="false">COUNTIF(U5:U20,"F")+COUNTIF(U5:U20,"S")+COUNTIF(U5:U20,"M")+COUNTIF(U5:U20,"A")+COUNTIF(U5:U20,"FT")</f>
        <v>0</v>
      </c>
      <c r="V21" s="59" t="n">
        <f aca="false">COUNTIF(V5:V20,"F")+COUNTIF(V5:V20,"S")+COUNTIF(V5:V20,"M")+COUNTIF(V5:V20,"A")+COUNTIF(V5:V20,"FT")</f>
        <v>5</v>
      </c>
      <c r="W21" s="59" t="n">
        <f aca="false">COUNTIF(W5:W20,"F")+COUNTIF(W5:W20,"S")+COUNTIF(W5:W20,"M")+COUNTIF(W5:W20,"A")+COUNTIF(W5:W20,"FT")</f>
        <v>4</v>
      </c>
      <c r="X21" s="59" t="n">
        <f aca="false">COUNTIF(X5:X20,"F")+COUNTIF(X5:X20,"S")+COUNTIF(X5:X20,"M")+COUNTIF(X5:X20,"A")+COUNTIF(X5:X20,"FT")</f>
        <v>7</v>
      </c>
      <c r="Y21" s="59" t="n">
        <f aca="false">COUNTIF(Y5:Y20,"F")+COUNTIF(Y5:Y20,"S")+COUNTIF(Y5:Y20,"M")+COUNTIF(Y5:Y20,"A")+COUNTIF(Y5:Y20,"FT")</f>
        <v>7</v>
      </c>
      <c r="Z21" s="59" t="n">
        <f aca="false">COUNTIF(Z5:Z20,"F")+COUNTIF(Z5:Z20,"S")+COUNTIF(Z5:Z20,"M")+COUNTIF(Z5:Z20,"A")+COUNTIF(Z5:Z20,"FT")</f>
        <v>0</v>
      </c>
      <c r="AA21" s="59" t="n">
        <f aca="false">COUNTIF(AA5:AA20,"F")+COUNTIF(AA5:AA20,"S")+COUNTIF(AA5:AA20,"M")+COUNTIF(AA5:AA20,"A")+COUNTIF(AA5:AA20,"FT")</f>
        <v>0</v>
      </c>
      <c r="AB21" s="59" t="n">
        <f aca="false">COUNTIF(AB5:AB20,"F")+COUNTIF(AB5:AB20,"S")+COUNTIF(AB5:AB20,"M")+COUNTIF(AB5:AB20,"A")+COUNTIF(AB5:AB20,"FT")</f>
        <v>1</v>
      </c>
      <c r="AC21" s="59" t="n">
        <f aca="false">COUNTIF(AC5:AC20,"F")+COUNTIF(AC5:AC20,"S")+COUNTIF(AC5:AC20,"M")+COUNTIF(AC5:AC20,"A")+COUNTIF(AC5:AC20,"FT")</f>
        <v>6</v>
      </c>
      <c r="AD21" s="59" t="n">
        <f aca="false">COUNTIF(AD5:AD20,"F")+COUNTIF(AD5:AD20,"S")+COUNTIF(AD5:AD20,"M")+COUNTIF(AD5:AD20,"A")+COUNTIF(AD5:AD20,"FT")</f>
        <v>5</v>
      </c>
      <c r="AE21" s="59" t="n">
        <f aca="false">COUNTIF(AE5:AE20,"F")+COUNTIF(AE5:AE20,"S")+COUNTIF(AE5:AE20,"M")+COUNTIF(AE5:AE20,"A")+COUNTIF(AE5:AE20,"FT")</f>
        <v>6</v>
      </c>
      <c r="AF21" s="59" t="n">
        <f aca="false">COUNTIF(AF5:AF20,"F")+COUNTIF(AF5:AF20,"S")+COUNTIF(AF5:AF20,"M")+COUNTIF(AF5:AF20,"A")+COUNTIF(AF5:AF20,"FT")</f>
        <v>6</v>
      </c>
      <c r="AH21" s="3" t="n">
        <f aca="false">SUM(AH5+AH7+AH9+AH11+AH13+AH15+AH17+AH19)</f>
        <v>1120</v>
      </c>
      <c r="AI21" s="60" t="n">
        <f aca="false">SUM(AI5+AI7+AI9+AI11+AI13+AI15+AI17+AI19)</f>
        <v>16982.75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J1"/>
    <mergeCell ref="A2:AJ2"/>
    <mergeCell ref="A5:A6"/>
    <mergeCell ref="AH5:AH6"/>
    <mergeCell ref="AI5:AI6"/>
    <mergeCell ref="AJ5:AJ6"/>
    <mergeCell ref="A7:A8"/>
    <mergeCell ref="AH7:AH8"/>
    <mergeCell ref="AI7:AI8"/>
    <mergeCell ref="AJ7:AJ8"/>
    <mergeCell ref="A9:A10"/>
    <mergeCell ref="AH9:AH10"/>
    <mergeCell ref="AI9:AI10"/>
    <mergeCell ref="AJ9:AJ10"/>
    <mergeCell ref="A11:A12"/>
    <mergeCell ref="AH11:AH12"/>
    <mergeCell ref="AI11:AI12"/>
    <mergeCell ref="AJ11:AJ12"/>
    <mergeCell ref="A13:A14"/>
    <mergeCell ref="AH13:AH14"/>
    <mergeCell ref="AI13:AI14"/>
    <mergeCell ref="AJ13:AJ14"/>
    <mergeCell ref="A15:A16"/>
    <mergeCell ref="AH15:AH16"/>
    <mergeCell ref="AI15:AI16"/>
    <mergeCell ref="AJ15:AJ16"/>
    <mergeCell ref="A17:A18"/>
    <mergeCell ref="AH17:AH18"/>
    <mergeCell ref="AI17:AI18"/>
    <mergeCell ref="AJ17:AJ18"/>
    <mergeCell ref="A19:A20"/>
    <mergeCell ref="AH19:AH20"/>
    <mergeCell ref="AI19:AI20"/>
    <mergeCell ref="AJ19:A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16" min="2" style="0" width="11"/>
  </cols>
  <sheetData>
    <row r="1" customFormat="false" ht="31.5" hidden="false" customHeight="true" outlineLevel="0" collapsed="false">
      <c r="A1" s="1" t="s">
        <v>118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true" outlineLevel="0" collapsed="false">
      <c r="A2" s="2" t="s">
        <v>119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9.5" hidden="false" customHeight="true" outlineLevel="0" collapsed="false">
      <c r="A3" s="78" t="s">
        <v>120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customFormat="false" ht="24" hidden="false" customHeight="true" outlineLevel="0" collapsed="false">
      <c r="A4" s="35" t="s">
        <v>83</v>
      </c>
      <c r="B4" s="35" t="s">
        <v>121</v>
      </c>
      <c r="C4" s="35" t="s">
        <v>122</v>
      </c>
      <c r="D4" s="35" t="s">
        <v>123</v>
      </c>
      <c r="E4" s="35" t="s">
        <v>124</v>
      </c>
      <c r="F4" s="35" t="s">
        <v>125</v>
      </c>
      <c r="G4" s="35" t="s">
        <v>126</v>
      </c>
      <c r="H4" s="35" t="s">
        <v>127</v>
      </c>
      <c r="I4" s="35" t="s">
        <v>128</v>
      </c>
      <c r="J4" s="35" t="s">
        <v>129</v>
      </c>
      <c r="K4" s="35" t="s">
        <v>130</v>
      </c>
      <c r="L4" s="35" t="s">
        <v>131</v>
      </c>
      <c r="M4" s="35" t="s">
        <v>132</v>
      </c>
      <c r="N4" s="35" t="s">
        <v>133</v>
      </c>
      <c r="O4" s="35" t="s">
        <v>134</v>
      </c>
      <c r="P4" s="35" t="s">
        <v>135</v>
      </c>
    </row>
    <row r="5" customFormat="false" ht="15" hidden="false" customHeight="false" outlineLevel="0" collapsed="false">
      <c r="A5" s="79" t="s">
        <v>12</v>
      </c>
      <c r="B5" s="80" t="n">
        <f aca="false">'01 Jan'!AH5</f>
        <v>127</v>
      </c>
      <c r="C5" s="80" t="n">
        <f aca="false">'02 Feb'!AE5</f>
        <v>151.5</v>
      </c>
      <c r="D5" s="80" t="n">
        <f aca="false">'03 Mär'!AH5</f>
        <v>141.5</v>
      </c>
      <c r="E5" s="80" t="n">
        <f aca="false">'04 Apr'!AG5</f>
        <v>170</v>
      </c>
      <c r="F5" s="80" t="n">
        <f aca="false">'05 Mai'!AH5</f>
        <v>148.5</v>
      </c>
      <c r="G5" s="80" t="n">
        <f aca="false">'06 Jun'!AG5</f>
        <v>130</v>
      </c>
      <c r="H5" s="80" t="n">
        <f aca="false">'07 Jul'!AH5</f>
        <v>162</v>
      </c>
      <c r="I5" s="80" t="n">
        <f aca="false">'08 Aug'!AH5</f>
        <v>132.5</v>
      </c>
      <c r="J5" s="80" t="n">
        <f aca="false">'09 Sep'!AG5</f>
        <v>121.5</v>
      </c>
      <c r="K5" s="80" t="n">
        <f aca="false">'10 Okt'!AH5</f>
        <v>133.5</v>
      </c>
      <c r="L5" s="80" t="n">
        <f aca="false">'11 Nov'!AG5</f>
        <v>144.5</v>
      </c>
      <c r="M5" s="80" t="n">
        <f aca="false">'12 Dez'!AH5</f>
        <v>125.5</v>
      </c>
      <c r="N5" s="81" t="n">
        <f aca="false">SUM(B5:M5)</f>
        <v>1688</v>
      </c>
      <c r="O5" s="4" t="n">
        <v>2080</v>
      </c>
      <c r="P5" s="82" t="n">
        <f aca="false">N5-O5</f>
        <v>-392</v>
      </c>
    </row>
    <row r="6" customFormat="false" ht="15" hidden="false" customHeight="false" outlineLevel="0" collapsed="false">
      <c r="A6" s="83" t="s">
        <v>17</v>
      </c>
      <c r="B6" s="84" t="n">
        <f aca="false">'01 Jan'!AH7</f>
        <v>171.5</v>
      </c>
      <c r="C6" s="84" t="n">
        <f aca="false">'02 Feb'!AE7</f>
        <v>87</v>
      </c>
      <c r="D6" s="84" t="n">
        <f aca="false">'03 Mär'!AH7</f>
        <v>169</v>
      </c>
      <c r="E6" s="84" t="n">
        <f aca="false">'04 Apr'!AG7</f>
        <v>140</v>
      </c>
      <c r="F6" s="84" t="n">
        <f aca="false">'05 Mai'!AH7</f>
        <v>159</v>
      </c>
      <c r="G6" s="84" t="n">
        <f aca="false">'06 Jun'!AG7</f>
        <v>156</v>
      </c>
      <c r="H6" s="84" t="n">
        <f aca="false">'07 Jul'!AH7</f>
        <v>170</v>
      </c>
      <c r="I6" s="84" t="n">
        <f aca="false">'08 Aug'!AH7</f>
        <v>178.5</v>
      </c>
      <c r="J6" s="84" t="n">
        <f aca="false">'09 Sep'!AG7</f>
        <v>123</v>
      </c>
      <c r="K6" s="84" t="n">
        <f aca="false">'10 Okt'!AH7</f>
        <v>180.5</v>
      </c>
      <c r="L6" s="84" t="n">
        <f aca="false">'11 Nov'!AG7</f>
        <v>134</v>
      </c>
      <c r="M6" s="84" t="n">
        <f aca="false">'12 Dez'!AH7</f>
        <v>165.5</v>
      </c>
      <c r="N6" s="81" t="n">
        <f aca="false">SUM(B6:M6)</f>
        <v>1834</v>
      </c>
      <c r="O6" s="7" t="n">
        <v>2080</v>
      </c>
      <c r="P6" s="85" t="n">
        <f aca="false">N6-O6</f>
        <v>-246</v>
      </c>
    </row>
    <row r="7" customFormat="false" ht="15" hidden="false" customHeight="false" outlineLevel="0" collapsed="false">
      <c r="A7" s="79" t="s">
        <v>21</v>
      </c>
      <c r="B7" s="80" t="n">
        <f aca="false">'01 Jan'!AH9</f>
        <v>113.5</v>
      </c>
      <c r="C7" s="80" t="n">
        <f aca="false">'02 Feb'!AE9</f>
        <v>130.5</v>
      </c>
      <c r="D7" s="80" t="n">
        <f aca="false">'03 Mär'!AH9</f>
        <v>109</v>
      </c>
      <c r="E7" s="80" t="n">
        <f aca="false">'04 Apr'!AG9</f>
        <v>125</v>
      </c>
      <c r="F7" s="80" t="n">
        <f aca="false">'05 Mai'!AH9</f>
        <v>134.5</v>
      </c>
      <c r="G7" s="80" t="n">
        <f aca="false">'06 Jun'!AG9</f>
        <v>133</v>
      </c>
      <c r="H7" s="80" t="n">
        <f aca="false">'07 Jul'!AH9</f>
        <v>166</v>
      </c>
      <c r="I7" s="80" t="n">
        <f aca="false">'08 Aug'!AH9</f>
        <v>139.5</v>
      </c>
      <c r="J7" s="80" t="n">
        <f aca="false">'09 Sep'!AG9</f>
        <v>142</v>
      </c>
      <c r="K7" s="80" t="n">
        <f aca="false">'10 Okt'!AH9</f>
        <v>175</v>
      </c>
      <c r="L7" s="80" t="n">
        <f aca="false">'11 Nov'!AG9</f>
        <v>142</v>
      </c>
      <c r="M7" s="80" t="n">
        <f aca="false">'12 Dez'!AH9</f>
        <v>137.5</v>
      </c>
      <c r="N7" s="81" t="n">
        <f aca="false">SUM(B7:M7)</f>
        <v>1647.5</v>
      </c>
      <c r="O7" s="4" t="n">
        <v>1560</v>
      </c>
      <c r="P7" s="82" t="n">
        <f aca="false">N7-O7</f>
        <v>87.5</v>
      </c>
    </row>
    <row r="8" customFormat="false" ht="15" hidden="false" customHeight="false" outlineLevel="0" collapsed="false">
      <c r="A8" s="83" t="s">
        <v>26</v>
      </c>
      <c r="B8" s="84" t="n">
        <f aca="false">'01 Jan'!AH11</f>
        <v>132</v>
      </c>
      <c r="C8" s="84" t="n">
        <f aca="false">'02 Feb'!AE11</f>
        <v>123</v>
      </c>
      <c r="D8" s="84" t="n">
        <f aca="false">'03 Mär'!AH11</f>
        <v>131</v>
      </c>
      <c r="E8" s="84" t="n">
        <f aca="false">'04 Apr'!AG11</f>
        <v>132</v>
      </c>
      <c r="F8" s="84" t="n">
        <f aca="false">'05 Mai'!AH11</f>
        <v>77</v>
      </c>
      <c r="G8" s="84" t="n">
        <f aca="false">'06 Jun'!AG11</f>
        <v>124.5</v>
      </c>
      <c r="H8" s="84" t="n">
        <f aca="false">'07 Jul'!AH11</f>
        <v>108.5</v>
      </c>
      <c r="I8" s="84" t="n">
        <f aca="false">'08 Aug'!AH11</f>
        <v>156.5</v>
      </c>
      <c r="J8" s="84" t="n">
        <f aca="false">'09 Sep'!AG11</f>
        <v>169.5</v>
      </c>
      <c r="K8" s="84" t="n">
        <f aca="false">'10 Okt'!AH11</f>
        <v>109</v>
      </c>
      <c r="L8" s="84" t="n">
        <f aca="false">'11 Nov'!AG11</f>
        <v>149.5</v>
      </c>
      <c r="M8" s="84" t="n">
        <f aca="false">'12 Dez'!AH11</f>
        <v>98</v>
      </c>
      <c r="N8" s="81" t="n">
        <f aca="false">SUM(B8:M8)</f>
        <v>1510.5</v>
      </c>
      <c r="O8" s="7" t="n">
        <v>1820</v>
      </c>
      <c r="P8" s="85" t="n">
        <f aca="false">N8-O8</f>
        <v>-309.5</v>
      </c>
    </row>
    <row r="9" customFormat="false" ht="15" hidden="false" customHeight="false" outlineLevel="0" collapsed="false">
      <c r="A9" s="79" t="s">
        <v>30</v>
      </c>
      <c r="B9" s="80" t="n">
        <f aca="false">'01 Jan'!AH13</f>
        <v>127</v>
      </c>
      <c r="C9" s="80" t="n">
        <f aca="false">'02 Feb'!AE13</f>
        <v>134.5</v>
      </c>
      <c r="D9" s="80" t="n">
        <f aca="false">'03 Mär'!AH13</f>
        <v>137</v>
      </c>
      <c r="E9" s="80" t="n">
        <f aca="false">'04 Apr'!AG13</f>
        <v>142.5</v>
      </c>
      <c r="F9" s="80" t="n">
        <f aca="false">'05 Mai'!AH13</f>
        <v>81.5</v>
      </c>
      <c r="G9" s="80" t="n">
        <f aca="false">'06 Jun'!AG13</f>
        <v>149.5</v>
      </c>
      <c r="H9" s="80" t="n">
        <f aca="false">'07 Jul'!AH13</f>
        <v>192</v>
      </c>
      <c r="I9" s="80" t="n">
        <f aca="false">'08 Aug'!AH13</f>
        <v>152</v>
      </c>
      <c r="J9" s="80" t="n">
        <f aca="false">'09 Sep'!AG13</f>
        <v>145.5</v>
      </c>
      <c r="K9" s="80" t="n">
        <f aca="false">'10 Okt'!AH13</f>
        <v>158</v>
      </c>
      <c r="L9" s="80" t="n">
        <f aca="false">'11 Nov'!AG13</f>
        <v>132.5</v>
      </c>
      <c r="M9" s="80" t="n">
        <f aca="false">'12 Dez'!AH13</f>
        <v>140</v>
      </c>
      <c r="N9" s="81" t="n">
        <f aca="false">SUM(B9:M9)</f>
        <v>1692</v>
      </c>
      <c r="O9" s="4" t="n">
        <v>1040</v>
      </c>
      <c r="P9" s="82" t="n">
        <f aca="false">N9-O9</f>
        <v>652</v>
      </c>
    </row>
    <row r="10" customFormat="false" ht="15" hidden="false" customHeight="false" outlineLevel="0" collapsed="false">
      <c r="A10" s="83" t="s">
        <v>35</v>
      </c>
      <c r="B10" s="84" t="n">
        <f aca="false">'01 Jan'!AH15</f>
        <v>154</v>
      </c>
      <c r="C10" s="84" t="n">
        <f aca="false">'02 Feb'!AE15</f>
        <v>121.5</v>
      </c>
      <c r="D10" s="84" t="n">
        <f aca="false">'03 Mär'!AH15</f>
        <v>102.5</v>
      </c>
      <c r="E10" s="84" t="n">
        <f aca="false">'04 Apr'!AG15</f>
        <v>125.5</v>
      </c>
      <c r="F10" s="84" t="n">
        <f aca="false">'05 Mai'!AH15</f>
        <v>131</v>
      </c>
      <c r="G10" s="84" t="n">
        <f aca="false">'06 Jun'!AG15</f>
        <v>108.5</v>
      </c>
      <c r="H10" s="84" t="n">
        <f aca="false">'07 Jul'!AH15</f>
        <v>162</v>
      </c>
      <c r="I10" s="84" t="n">
        <f aca="false">'08 Aug'!AH15</f>
        <v>124.5</v>
      </c>
      <c r="J10" s="84" t="n">
        <f aca="false">'09 Sep'!AG15</f>
        <v>122</v>
      </c>
      <c r="K10" s="84" t="n">
        <f aca="false">'10 Okt'!AH15</f>
        <v>132</v>
      </c>
      <c r="L10" s="84" t="n">
        <f aca="false">'11 Nov'!AG15</f>
        <v>138.5</v>
      </c>
      <c r="M10" s="84" t="n">
        <f aca="false">'12 Dez'!AH15</f>
        <v>152</v>
      </c>
      <c r="N10" s="81" t="n">
        <f aca="false">SUM(B10:M10)</f>
        <v>1574</v>
      </c>
      <c r="O10" s="7" t="n">
        <v>1560</v>
      </c>
      <c r="P10" s="85" t="n">
        <f aca="false">N10-O10</f>
        <v>14</v>
      </c>
    </row>
    <row r="11" customFormat="false" ht="15" hidden="false" customHeight="false" outlineLevel="0" collapsed="false">
      <c r="A11" s="79" t="s">
        <v>38</v>
      </c>
      <c r="B11" s="80" t="n">
        <f aca="false">'01 Jan'!AH17</f>
        <v>141</v>
      </c>
      <c r="C11" s="80" t="n">
        <f aca="false">'02 Feb'!AE17</f>
        <v>169.5</v>
      </c>
      <c r="D11" s="80" t="n">
        <f aca="false">'03 Mär'!AH17</f>
        <v>146.5</v>
      </c>
      <c r="E11" s="80" t="n">
        <f aca="false">'04 Apr'!AG17</f>
        <v>124</v>
      </c>
      <c r="F11" s="80" t="n">
        <f aca="false">'05 Mai'!AH17</f>
        <v>151.5</v>
      </c>
      <c r="G11" s="80" t="n">
        <f aca="false">'06 Jun'!AG17</f>
        <v>161.5</v>
      </c>
      <c r="H11" s="80" t="n">
        <f aca="false">'07 Jul'!AH17</f>
        <v>144.5</v>
      </c>
      <c r="I11" s="80" t="n">
        <f aca="false">'08 Aug'!AH17</f>
        <v>157</v>
      </c>
      <c r="J11" s="80" t="n">
        <f aca="false">'09 Sep'!AG17</f>
        <v>143.5</v>
      </c>
      <c r="K11" s="80" t="n">
        <f aca="false">'10 Okt'!AH17</f>
        <v>139.5</v>
      </c>
      <c r="L11" s="80" t="n">
        <f aca="false">'11 Nov'!AG17</f>
        <v>170</v>
      </c>
      <c r="M11" s="80" t="n">
        <f aca="false">'12 Dez'!AH17</f>
        <v>151.5</v>
      </c>
      <c r="N11" s="81" t="n">
        <f aca="false">SUM(B11:M11)</f>
        <v>1800</v>
      </c>
      <c r="O11" s="4" t="n">
        <v>2080</v>
      </c>
      <c r="P11" s="82" t="n">
        <f aca="false">N11-O11</f>
        <v>-280</v>
      </c>
    </row>
    <row r="12" customFormat="false" ht="15" hidden="false" customHeight="false" outlineLevel="0" collapsed="false">
      <c r="A12" s="83" t="s">
        <v>42</v>
      </c>
      <c r="B12" s="84" t="n">
        <f aca="false">'01 Jan'!AH19</f>
        <v>106</v>
      </c>
      <c r="C12" s="84" t="n">
        <f aca="false">'02 Feb'!AE19</f>
        <v>158</v>
      </c>
      <c r="D12" s="84" t="n">
        <f aca="false">'03 Mär'!AH19</f>
        <v>144</v>
      </c>
      <c r="E12" s="84" t="n">
        <f aca="false">'04 Apr'!AG19</f>
        <v>112</v>
      </c>
      <c r="F12" s="84" t="n">
        <f aca="false">'05 Mai'!AH19</f>
        <v>128</v>
      </c>
      <c r="G12" s="84" t="n">
        <f aca="false">'06 Jun'!AG19</f>
        <v>158</v>
      </c>
      <c r="H12" s="84" t="n">
        <f aca="false">'07 Jul'!AH19</f>
        <v>104</v>
      </c>
      <c r="I12" s="84" t="n">
        <f aca="false">'08 Aug'!AH19</f>
        <v>108</v>
      </c>
      <c r="J12" s="84" t="n">
        <f aca="false">'09 Sep'!AG19</f>
        <v>156</v>
      </c>
      <c r="K12" s="84" t="n">
        <f aca="false">'10 Okt'!AH19</f>
        <v>146</v>
      </c>
      <c r="L12" s="84" t="n">
        <f aca="false">'11 Nov'!AG19</f>
        <v>132</v>
      </c>
      <c r="M12" s="84" t="n">
        <f aca="false">'12 Dez'!AH19</f>
        <v>150</v>
      </c>
      <c r="N12" s="81" t="n">
        <f aca="false">SUM(B12:M12)</f>
        <v>1602</v>
      </c>
      <c r="O12" s="7" t="n">
        <v>780</v>
      </c>
      <c r="P12" s="85" t="n">
        <f aca="false">N12-O12</f>
        <v>822</v>
      </c>
    </row>
    <row r="13" customFormat="false" ht="15" hidden="false" customHeight="false" outlineLevel="0" collapsed="false">
      <c r="A13" s="58" t="s">
        <v>136</v>
      </c>
      <c r="B13" s="86" t="n">
        <f aca="false">SUM(B5:B12)</f>
        <v>1072</v>
      </c>
      <c r="C13" s="86" t="n">
        <f aca="false">SUM(C5:C12)</f>
        <v>1075.5</v>
      </c>
      <c r="D13" s="86" t="n">
        <f aca="false">SUM(D5:D12)</f>
        <v>1080.5</v>
      </c>
      <c r="E13" s="86" t="n">
        <f aca="false">SUM(E5:E12)</f>
        <v>1071</v>
      </c>
      <c r="F13" s="86" t="n">
        <f aca="false">SUM(F5:F12)</f>
        <v>1011</v>
      </c>
      <c r="G13" s="86" t="n">
        <f aca="false">SUM(G5:G12)</f>
        <v>1121</v>
      </c>
      <c r="H13" s="86" t="n">
        <f aca="false">SUM(H5:H12)</f>
        <v>1209</v>
      </c>
      <c r="I13" s="86" t="n">
        <f aca="false">SUM(I5:I12)</f>
        <v>1148.5</v>
      </c>
      <c r="J13" s="86" t="n">
        <f aca="false">SUM(J5:J12)</f>
        <v>1123</v>
      </c>
      <c r="K13" s="86" t="n">
        <f aca="false">SUM(K5:K12)</f>
        <v>1173.5</v>
      </c>
      <c r="L13" s="86" t="n">
        <f aca="false">SUM(L5:L12)</f>
        <v>1143</v>
      </c>
      <c r="M13" s="86" t="n">
        <f aca="false">SUM(M5:M12)</f>
        <v>1120</v>
      </c>
      <c r="N13" s="86" t="n">
        <f aca="false">SUM(N5:N12)</f>
        <v>13348</v>
      </c>
      <c r="O13" s="86" t="n">
        <f aca="false">SUM(O5:O12)</f>
        <v>13000</v>
      </c>
      <c r="P13" s="86" t="n">
        <f aca="false">SUM(P5:P12)</f>
        <v>348</v>
      </c>
    </row>
    <row r="16" customFormat="false" ht="19.5" hidden="false" customHeight="true" outlineLevel="0" collapsed="false">
      <c r="A16" s="78" t="s">
        <v>137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customFormat="false" ht="22.35" hidden="false" customHeight="false" outlineLevel="0" collapsed="false">
      <c r="A17" s="35" t="s">
        <v>83</v>
      </c>
      <c r="B17" s="35" t="s">
        <v>121</v>
      </c>
      <c r="C17" s="35" t="s">
        <v>122</v>
      </c>
      <c r="D17" s="35" t="s">
        <v>123</v>
      </c>
      <c r="E17" s="35" t="s">
        <v>124</v>
      </c>
      <c r="F17" s="35" t="s">
        <v>125</v>
      </c>
      <c r="G17" s="35" t="s">
        <v>126</v>
      </c>
      <c r="H17" s="35" t="s">
        <v>127</v>
      </c>
      <c r="I17" s="35" t="s">
        <v>128</v>
      </c>
      <c r="J17" s="35" t="s">
        <v>129</v>
      </c>
      <c r="K17" s="35" t="s">
        <v>130</v>
      </c>
      <c r="L17" s="35" t="s">
        <v>131</v>
      </c>
      <c r="M17" s="35" t="s">
        <v>132</v>
      </c>
      <c r="N17" s="35" t="s">
        <v>133</v>
      </c>
      <c r="O17" s="35" t="s">
        <v>138</v>
      </c>
    </row>
    <row r="18" customFormat="false" ht="15" hidden="false" customHeight="false" outlineLevel="0" collapsed="false">
      <c r="A18" s="79" t="s">
        <v>12</v>
      </c>
      <c r="B18" s="6" t="n">
        <f aca="false">'01 Jan'!AI5</f>
        <v>2095.5</v>
      </c>
      <c r="C18" s="6" t="n">
        <f aca="false">'02 Feb'!AF5</f>
        <v>2499.75</v>
      </c>
      <c r="D18" s="6" t="n">
        <f aca="false">'03 Mär'!AI5</f>
        <v>2334.75</v>
      </c>
      <c r="E18" s="6" t="n">
        <f aca="false">'04 Apr'!AH5</f>
        <v>2805</v>
      </c>
      <c r="F18" s="6" t="n">
        <f aca="false">'05 Mai'!AI5</f>
        <v>2450.25</v>
      </c>
      <c r="G18" s="6" t="n">
        <f aca="false">'06 Jun'!AH5</f>
        <v>2145</v>
      </c>
      <c r="H18" s="6" t="n">
        <f aca="false">'07 Jul'!AI5</f>
        <v>2673</v>
      </c>
      <c r="I18" s="6" t="n">
        <f aca="false">'08 Aug'!AI5</f>
        <v>2186.25</v>
      </c>
      <c r="J18" s="6" t="n">
        <f aca="false">'09 Sep'!AH5</f>
        <v>2004.75</v>
      </c>
      <c r="K18" s="6" t="n">
        <f aca="false">'10 Okt'!AI5</f>
        <v>2202.75</v>
      </c>
      <c r="L18" s="6" t="n">
        <f aca="false">'11 Nov'!AH5</f>
        <v>2384.25</v>
      </c>
      <c r="M18" s="6" t="n">
        <f aca="false">'12 Dez'!AI5</f>
        <v>2070.75</v>
      </c>
      <c r="N18" s="48" t="n">
        <f aca="false">SUM(B18:M18)</f>
        <v>27852</v>
      </c>
    </row>
    <row r="19" customFormat="false" ht="15" hidden="false" customHeight="false" outlineLevel="0" collapsed="false">
      <c r="A19" s="83" t="s">
        <v>17</v>
      </c>
      <c r="B19" s="9" t="n">
        <f aca="false">'01 Jan'!AI7</f>
        <v>3052.7</v>
      </c>
      <c r="C19" s="9" t="n">
        <f aca="false">'02 Feb'!AF7</f>
        <v>1548.6</v>
      </c>
      <c r="D19" s="9" t="n">
        <f aca="false">'03 Mär'!AI7</f>
        <v>3008.2</v>
      </c>
      <c r="E19" s="9" t="n">
        <f aca="false">'04 Apr'!AH7</f>
        <v>2492</v>
      </c>
      <c r="F19" s="9" t="n">
        <f aca="false">'05 Mai'!AI7</f>
        <v>2830.2</v>
      </c>
      <c r="G19" s="9" t="n">
        <f aca="false">'06 Jun'!AH7</f>
        <v>2776.8</v>
      </c>
      <c r="H19" s="9" t="n">
        <f aca="false">'07 Jul'!AI7</f>
        <v>3026</v>
      </c>
      <c r="I19" s="9" t="n">
        <f aca="false">'08 Aug'!AI7</f>
        <v>3177.3</v>
      </c>
      <c r="J19" s="9" t="n">
        <f aca="false">'09 Sep'!AH7</f>
        <v>2189.4</v>
      </c>
      <c r="K19" s="9" t="n">
        <f aca="false">'10 Okt'!AI7</f>
        <v>3212.9</v>
      </c>
      <c r="L19" s="9" t="n">
        <f aca="false">'11 Nov'!AH7</f>
        <v>2385.2</v>
      </c>
      <c r="M19" s="9" t="n">
        <f aca="false">'12 Dez'!AI7</f>
        <v>2945.9</v>
      </c>
      <c r="N19" s="48" t="n">
        <f aca="false">SUM(B19:M19)</f>
        <v>32645.2</v>
      </c>
    </row>
    <row r="20" customFormat="false" ht="15" hidden="false" customHeight="false" outlineLevel="0" collapsed="false">
      <c r="A20" s="79" t="s">
        <v>21</v>
      </c>
      <c r="B20" s="6" t="n">
        <f aca="false">'01 Jan'!AI9</f>
        <v>1611.7</v>
      </c>
      <c r="C20" s="6" t="n">
        <f aca="false">'02 Feb'!AF9</f>
        <v>1853.1</v>
      </c>
      <c r="D20" s="6" t="n">
        <f aca="false">'03 Mär'!AI9</f>
        <v>1547.8</v>
      </c>
      <c r="E20" s="6" t="n">
        <f aca="false">'04 Apr'!AH9</f>
        <v>1775</v>
      </c>
      <c r="F20" s="6" t="n">
        <f aca="false">'05 Mai'!AI9</f>
        <v>1909.9</v>
      </c>
      <c r="G20" s="6" t="n">
        <f aca="false">'06 Jun'!AH9</f>
        <v>1888.6</v>
      </c>
      <c r="H20" s="6" t="n">
        <f aca="false">'07 Jul'!AI9</f>
        <v>2357.2</v>
      </c>
      <c r="I20" s="6" t="n">
        <f aca="false">'08 Aug'!AI9</f>
        <v>1980.9</v>
      </c>
      <c r="J20" s="6" t="n">
        <f aca="false">'09 Sep'!AH9</f>
        <v>2016.4</v>
      </c>
      <c r="K20" s="6" t="n">
        <f aca="false">'10 Okt'!AI9</f>
        <v>2485</v>
      </c>
      <c r="L20" s="6" t="n">
        <f aca="false">'11 Nov'!AH9</f>
        <v>2016.4</v>
      </c>
      <c r="M20" s="6" t="n">
        <f aca="false">'12 Dez'!AI9</f>
        <v>1952.5</v>
      </c>
      <c r="N20" s="48" t="n">
        <f aca="false">SUM(B20:M20)</f>
        <v>23394.5</v>
      </c>
    </row>
    <row r="21" customFormat="false" ht="15" hidden="false" customHeight="false" outlineLevel="0" collapsed="false">
      <c r="A21" s="83" t="s">
        <v>26</v>
      </c>
      <c r="B21" s="9" t="n">
        <f aca="false">'01 Jan'!AI11</f>
        <v>1980</v>
      </c>
      <c r="C21" s="9" t="n">
        <f aca="false">'02 Feb'!AF11</f>
        <v>1845</v>
      </c>
      <c r="D21" s="9" t="n">
        <f aca="false">'03 Mär'!AI11</f>
        <v>1965</v>
      </c>
      <c r="E21" s="9" t="n">
        <f aca="false">'04 Apr'!AH11</f>
        <v>1980</v>
      </c>
      <c r="F21" s="9" t="n">
        <f aca="false">'05 Mai'!AI11</f>
        <v>1155</v>
      </c>
      <c r="G21" s="9" t="n">
        <f aca="false">'06 Jun'!AH11</f>
        <v>1867.5</v>
      </c>
      <c r="H21" s="9" t="n">
        <f aca="false">'07 Jul'!AI11</f>
        <v>1627.5</v>
      </c>
      <c r="I21" s="9" t="n">
        <f aca="false">'08 Aug'!AI11</f>
        <v>2347.5</v>
      </c>
      <c r="J21" s="9" t="n">
        <f aca="false">'09 Sep'!AH11</f>
        <v>2542.5</v>
      </c>
      <c r="K21" s="9" t="n">
        <f aca="false">'10 Okt'!AI11</f>
        <v>1635</v>
      </c>
      <c r="L21" s="9" t="n">
        <f aca="false">'11 Nov'!AH11</f>
        <v>2242.5</v>
      </c>
      <c r="M21" s="9" t="n">
        <f aca="false">'12 Dez'!AI11</f>
        <v>1470</v>
      </c>
      <c r="N21" s="48" t="n">
        <f aca="false">SUM(B21:M21)</f>
        <v>22657.5</v>
      </c>
    </row>
    <row r="22" customFormat="false" ht="15" hidden="false" customHeight="false" outlineLevel="0" collapsed="false">
      <c r="A22" s="79" t="s">
        <v>30</v>
      </c>
      <c r="B22" s="6" t="n">
        <f aca="false">'01 Jan'!AI13</f>
        <v>1714.5</v>
      </c>
      <c r="C22" s="6" t="n">
        <f aca="false">'02 Feb'!AF13</f>
        <v>1815.75</v>
      </c>
      <c r="D22" s="6" t="n">
        <f aca="false">'03 Mär'!AI13</f>
        <v>1849.5</v>
      </c>
      <c r="E22" s="6" t="n">
        <f aca="false">'04 Apr'!AH13</f>
        <v>1923.75</v>
      </c>
      <c r="F22" s="6" t="n">
        <f aca="false">'05 Mai'!AI13</f>
        <v>1100.25</v>
      </c>
      <c r="G22" s="6" t="n">
        <f aca="false">'06 Jun'!AH13</f>
        <v>2018.25</v>
      </c>
      <c r="H22" s="6" t="n">
        <f aca="false">'07 Jul'!AI13</f>
        <v>2592</v>
      </c>
      <c r="I22" s="6" t="n">
        <f aca="false">'08 Aug'!AI13</f>
        <v>2052</v>
      </c>
      <c r="J22" s="6" t="n">
        <f aca="false">'09 Sep'!AH13</f>
        <v>1964.25</v>
      </c>
      <c r="K22" s="6" t="n">
        <f aca="false">'10 Okt'!AI13</f>
        <v>2133</v>
      </c>
      <c r="L22" s="6" t="n">
        <f aca="false">'11 Nov'!AH13</f>
        <v>1788.75</v>
      </c>
      <c r="M22" s="6" t="n">
        <f aca="false">'12 Dez'!AI13</f>
        <v>1890</v>
      </c>
      <c r="N22" s="48" t="n">
        <f aca="false">SUM(B22:M22)</f>
        <v>22842</v>
      </c>
    </row>
    <row r="23" customFormat="false" ht="15" hidden="false" customHeight="false" outlineLevel="0" collapsed="false">
      <c r="A23" s="83" t="s">
        <v>35</v>
      </c>
      <c r="B23" s="9" t="n">
        <f aca="false">'01 Jan'!AI15</f>
        <v>2186.8</v>
      </c>
      <c r="C23" s="9" t="n">
        <f aca="false">'02 Feb'!AF15</f>
        <v>1725.3</v>
      </c>
      <c r="D23" s="9" t="n">
        <f aca="false">'03 Mär'!AI15</f>
        <v>1455.5</v>
      </c>
      <c r="E23" s="9" t="n">
        <f aca="false">'04 Apr'!AH15</f>
        <v>1782.1</v>
      </c>
      <c r="F23" s="9" t="n">
        <f aca="false">'05 Mai'!AI15</f>
        <v>1860.2</v>
      </c>
      <c r="G23" s="9" t="n">
        <f aca="false">'06 Jun'!AH15</f>
        <v>1540.7</v>
      </c>
      <c r="H23" s="9" t="n">
        <f aca="false">'07 Jul'!AI15</f>
        <v>2300.4</v>
      </c>
      <c r="I23" s="9" t="n">
        <f aca="false">'08 Aug'!AI15</f>
        <v>1767.9</v>
      </c>
      <c r="J23" s="9" t="n">
        <f aca="false">'09 Sep'!AH15</f>
        <v>1732.4</v>
      </c>
      <c r="K23" s="9" t="n">
        <f aca="false">'10 Okt'!AI15</f>
        <v>1874.4</v>
      </c>
      <c r="L23" s="9" t="n">
        <f aca="false">'11 Nov'!AH15</f>
        <v>1966.7</v>
      </c>
      <c r="M23" s="9" t="n">
        <f aca="false">'12 Dez'!AI15</f>
        <v>2158.4</v>
      </c>
      <c r="N23" s="48" t="n">
        <f aca="false">SUM(B23:M23)</f>
        <v>22350.8</v>
      </c>
    </row>
    <row r="24" customFormat="false" ht="15" hidden="false" customHeight="false" outlineLevel="0" collapsed="false">
      <c r="A24" s="79" t="s">
        <v>38</v>
      </c>
      <c r="B24" s="6" t="n">
        <f aca="false">'01 Jan'!AI17</f>
        <v>2368.8</v>
      </c>
      <c r="C24" s="6" t="n">
        <f aca="false">'02 Feb'!AF17</f>
        <v>2847.6</v>
      </c>
      <c r="D24" s="6" t="n">
        <f aca="false">'03 Mär'!AI17</f>
        <v>2461.2</v>
      </c>
      <c r="E24" s="6" t="n">
        <f aca="false">'04 Apr'!AH17</f>
        <v>2083.2</v>
      </c>
      <c r="F24" s="6" t="n">
        <f aca="false">'05 Mai'!AI17</f>
        <v>2545.2</v>
      </c>
      <c r="G24" s="6" t="n">
        <f aca="false">'06 Jun'!AH17</f>
        <v>2713.2</v>
      </c>
      <c r="H24" s="6" t="n">
        <f aca="false">'07 Jul'!AI17</f>
        <v>2427.6</v>
      </c>
      <c r="I24" s="6" t="n">
        <f aca="false">'08 Aug'!AI17</f>
        <v>2637.6</v>
      </c>
      <c r="J24" s="6" t="n">
        <f aca="false">'09 Sep'!AH17</f>
        <v>2410.8</v>
      </c>
      <c r="K24" s="6" t="n">
        <f aca="false">'10 Okt'!AI17</f>
        <v>2343.6</v>
      </c>
      <c r="L24" s="6" t="n">
        <f aca="false">'11 Nov'!AH17</f>
        <v>2856</v>
      </c>
      <c r="M24" s="6" t="n">
        <f aca="false">'12 Dez'!AI17</f>
        <v>2545.2</v>
      </c>
      <c r="N24" s="48" t="n">
        <f aca="false">SUM(B24:M24)</f>
        <v>30240</v>
      </c>
    </row>
    <row r="25" customFormat="false" ht="15" hidden="false" customHeight="false" outlineLevel="0" collapsed="false">
      <c r="A25" s="83" t="s">
        <v>42</v>
      </c>
      <c r="B25" s="9" t="n">
        <f aca="false">'01 Jan'!AI19</f>
        <v>1378</v>
      </c>
      <c r="C25" s="9" t="n">
        <f aca="false">'02 Feb'!AF19</f>
        <v>2054</v>
      </c>
      <c r="D25" s="9" t="n">
        <f aca="false">'03 Mär'!AI19</f>
        <v>1872</v>
      </c>
      <c r="E25" s="9" t="n">
        <f aca="false">'04 Apr'!AH19</f>
        <v>1456</v>
      </c>
      <c r="F25" s="9" t="n">
        <f aca="false">'05 Mai'!AI19</f>
        <v>1664</v>
      </c>
      <c r="G25" s="9" t="n">
        <f aca="false">'06 Jun'!AH19</f>
        <v>2054</v>
      </c>
      <c r="H25" s="9" t="n">
        <f aca="false">'07 Jul'!AI19</f>
        <v>1352</v>
      </c>
      <c r="I25" s="9" t="n">
        <f aca="false">'08 Aug'!AI19</f>
        <v>1404</v>
      </c>
      <c r="J25" s="9" t="n">
        <f aca="false">'09 Sep'!AH19</f>
        <v>2028</v>
      </c>
      <c r="K25" s="9" t="n">
        <f aca="false">'10 Okt'!AI19</f>
        <v>1898</v>
      </c>
      <c r="L25" s="9" t="n">
        <f aca="false">'11 Nov'!AH19</f>
        <v>1716</v>
      </c>
      <c r="M25" s="9" t="n">
        <f aca="false">'12 Dez'!AI19</f>
        <v>1950</v>
      </c>
      <c r="N25" s="48" t="n">
        <f aca="false">SUM(B25:M25)</f>
        <v>20826</v>
      </c>
    </row>
    <row r="26" customFormat="false" ht="15" hidden="false" customHeight="false" outlineLevel="0" collapsed="false">
      <c r="A26" s="58" t="s">
        <v>136</v>
      </c>
      <c r="B26" s="60" t="n">
        <f aca="false">SUM(B18:B25)</f>
        <v>16388</v>
      </c>
      <c r="C26" s="60" t="n">
        <f aca="false">SUM(C18:C25)</f>
        <v>16189.1</v>
      </c>
      <c r="D26" s="60" t="n">
        <f aca="false">SUM(D18:D25)</f>
        <v>16493.95</v>
      </c>
      <c r="E26" s="60" t="n">
        <f aca="false">SUM(E18:E25)</f>
        <v>16297.05</v>
      </c>
      <c r="F26" s="60" t="n">
        <f aca="false">SUM(F18:F25)</f>
        <v>15515</v>
      </c>
      <c r="G26" s="60" t="n">
        <f aca="false">SUM(G18:G25)</f>
        <v>17004.05</v>
      </c>
      <c r="H26" s="60" t="n">
        <f aca="false">SUM(H18:H25)</f>
        <v>18355.7</v>
      </c>
      <c r="I26" s="60" t="n">
        <f aca="false">SUM(I18:I25)</f>
        <v>17553.45</v>
      </c>
      <c r="J26" s="60" t="n">
        <f aca="false">SUM(J18:J25)</f>
        <v>16888.5</v>
      </c>
      <c r="K26" s="60" t="n">
        <f aca="false">SUM(K18:K25)</f>
        <v>17784.65</v>
      </c>
      <c r="L26" s="60" t="n">
        <f aca="false">SUM(L18:L25)</f>
        <v>17355.8</v>
      </c>
      <c r="M26" s="60" t="n">
        <f aca="false">SUM(M18:M25)</f>
        <v>16982.75</v>
      </c>
      <c r="N26" s="60" t="n">
        <f aca="false">SUM(N18:N25)</f>
        <v>202808</v>
      </c>
    </row>
  </sheetData>
  <mergeCells count="4">
    <mergeCell ref="A1:O1"/>
    <mergeCell ref="A2:O2"/>
    <mergeCell ref="A3:O3"/>
    <mergeCell ref="A16:O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  <col collapsed="false" customWidth="true" hidden="false" outlineLevel="0" max="34" min="34" style="0" width="8"/>
    <col collapsed="false" customWidth="true" hidden="false" outlineLevel="0" max="35" min="35" style="0" width="14"/>
    <col collapsed="false" customWidth="true" hidden="false" outlineLevel="0" max="36" min="36" style="0" width="10"/>
  </cols>
  <sheetData>
    <row r="1" customFormat="false" ht="30" hidden="false" customHeight="true" outlineLevel="0" collapsed="false">
      <c r="A1" s="31" t="s">
        <v>81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customFormat="false" ht="15.75" hidden="false" customHeight="true" outlineLevel="0" collapsed="false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5" hidden="false" customHeight="true" outlineLevel="0" collapsed="false">
      <c r="A3" s="3" t="s">
        <v>83</v>
      </c>
      <c r="B3" s="32" t="s">
        <v>84</v>
      </c>
      <c r="C3" s="33" t="s">
        <v>85</v>
      </c>
      <c r="D3" s="34" t="s">
        <v>86</v>
      </c>
      <c r="E3" s="34" t="s">
        <v>87</v>
      </c>
      <c r="F3" s="33" t="s">
        <v>88</v>
      </c>
      <c r="G3" s="33" t="s">
        <v>89</v>
      </c>
      <c r="H3" s="33" t="s">
        <v>90</v>
      </c>
      <c r="I3" s="33" t="s">
        <v>84</v>
      </c>
      <c r="J3" s="33" t="s">
        <v>85</v>
      </c>
      <c r="K3" s="34" t="s">
        <v>86</v>
      </c>
      <c r="L3" s="34" t="s">
        <v>87</v>
      </c>
      <c r="M3" s="33" t="s">
        <v>88</v>
      </c>
      <c r="N3" s="33" t="s">
        <v>89</v>
      </c>
      <c r="O3" s="33" t="s">
        <v>90</v>
      </c>
      <c r="P3" s="33" t="s">
        <v>84</v>
      </c>
      <c r="Q3" s="33" t="s">
        <v>85</v>
      </c>
      <c r="R3" s="34" t="s">
        <v>86</v>
      </c>
      <c r="S3" s="34" t="s">
        <v>87</v>
      </c>
      <c r="T3" s="33" t="s">
        <v>88</v>
      </c>
      <c r="U3" s="33" t="s">
        <v>89</v>
      </c>
      <c r="V3" s="33" t="s">
        <v>90</v>
      </c>
      <c r="W3" s="33" t="s">
        <v>84</v>
      </c>
      <c r="X3" s="33" t="s">
        <v>85</v>
      </c>
      <c r="Y3" s="34" t="s">
        <v>86</v>
      </c>
      <c r="Z3" s="34" t="s">
        <v>87</v>
      </c>
      <c r="AA3" s="33" t="s">
        <v>88</v>
      </c>
      <c r="AB3" s="33" t="s">
        <v>89</v>
      </c>
      <c r="AC3" s="33" t="s">
        <v>90</v>
      </c>
      <c r="AD3" s="33" t="s">
        <v>84</v>
      </c>
      <c r="AE3" s="33" t="s">
        <v>85</v>
      </c>
      <c r="AF3" s="34" t="s">
        <v>86</v>
      </c>
      <c r="AH3" s="35" t="s">
        <v>91</v>
      </c>
      <c r="AI3" s="35" t="s">
        <v>92</v>
      </c>
      <c r="AJ3" s="35" t="s">
        <v>93</v>
      </c>
    </row>
    <row r="4" customFormat="false" ht="18" hidden="false" customHeight="true" outlineLevel="0" collapsed="false">
      <c r="A4" s="36" t="s">
        <v>4</v>
      </c>
      <c r="B4" s="37" t="n">
        <v>1</v>
      </c>
      <c r="C4" s="38" t="n">
        <v>2</v>
      </c>
      <c r="D4" s="39" t="n">
        <v>3</v>
      </c>
      <c r="E4" s="39" t="n">
        <v>4</v>
      </c>
      <c r="F4" s="38" t="n">
        <v>5</v>
      </c>
      <c r="G4" s="38" t="n">
        <v>6</v>
      </c>
      <c r="H4" s="38" t="n">
        <v>7</v>
      </c>
      <c r="I4" s="38" t="n">
        <v>8</v>
      </c>
      <c r="J4" s="38" t="n">
        <v>9</v>
      </c>
      <c r="K4" s="39" t="n">
        <v>10</v>
      </c>
      <c r="L4" s="39" t="n">
        <v>11</v>
      </c>
      <c r="M4" s="38" t="n">
        <v>12</v>
      </c>
      <c r="N4" s="38" t="n">
        <v>13</v>
      </c>
      <c r="O4" s="38" t="n">
        <v>14</v>
      </c>
      <c r="P4" s="38" t="n">
        <v>15</v>
      </c>
      <c r="Q4" s="38" t="n">
        <v>16</v>
      </c>
      <c r="R4" s="39" t="n">
        <v>17</v>
      </c>
      <c r="S4" s="39" t="n">
        <v>18</v>
      </c>
      <c r="T4" s="38" t="n">
        <v>19</v>
      </c>
      <c r="U4" s="38" t="n">
        <v>20</v>
      </c>
      <c r="V4" s="38" t="n">
        <v>21</v>
      </c>
      <c r="W4" s="38" t="n">
        <v>22</v>
      </c>
      <c r="X4" s="38" t="n">
        <v>23</v>
      </c>
      <c r="Y4" s="39" t="n">
        <v>24</v>
      </c>
      <c r="Z4" s="39" t="n">
        <v>25</v>
      </c>
      <c r="AA4" s="38" t="n">
        <v>26</v>
      </c>
      <c r="AB4" s="38" t="n">
        <v>27</v>
      </c>
      <c r="AC4" s="38" t="n">
        <v>28</v>
      </c>
      <c r="AD4" s="38" t="n">
        <v>29</v>
      </c>
      <c r="AE4" s="38" t="n">
        <v>30</v>
      </c>
      <c r="AF4" s="39" t="n">
        <v>31</v>
      </c>
      <c r="AH4" s="40"/>
      <c r="AI4" s="40"/>
      <c r="AJ4" s="40"/>
    </row>
    <row r="5" customFormat="false" ht="18" hidden="false" customHeight="true" outlineLevel="0" collapsed="false">
      <c r="A5" s="41" t="s">
        <v>12</v>
      </c>
      <c r="B5" s="42" t="s">
        <v>77</v>
      </c>
      <c r="C5" s="43" t="s">
        <v>53</v>
      </c>
      <c r="D5" s="43" t="s">
        <v>57</v>
      </c>
      <c r="E5" s="43" t="s">
        <v>65</v>
      </c>
      <c r="F5" s="43" t="s">
        <v>69</v>
      </c>
      <c r="G5" s="43" t="s">
        <v>65</v>
      </c>
      <c r="H5" s="43" t="s">
        <v>53</v>
      </c>
      <c r="I5" s="44" t="s">
        <v>72</v>
      </c>
      <c r="J5" s="44" t="s">
        <v>72</v>
      </c>
      <c r="K5" s="44" t="s">
        <v>72</v>
      </c>
      <c r="L5" s="44" t="s">
        <v>72</v>
      </c>
      <c r="M5" s="44" t="s">
        <v>72</v>
      </c>
      <c r="N5" s="45" t="s">
        <v>79</v>
      </c>
      <c r="O5" s="43" t="s">
        <v>57</v>
      </c>
      <c r="P5" s="43" t="s">
        <v>61</v>
      </c>
      <c r="Q5" s="43" t="s">
        <v>57</v>
      </c>
      <c r="R5" s="46" t="s">
        <v>79</v>
      </c>
      <c r="S5" s="43" t="s">
        <v>65</v>
      </c>
      <c r="T5" s="43" t="s">
        <v>61</v>
      </c>
      <c r="U5" s="45" t="s">
        <v>79</v>
      </c>
      <c r="V5" s="43" t="s">
        <v>53</v>
      </c>
      <c r="W5" s="43" t="s">
        <v>69</v>
      </c>
      <c r="X5" s="43" t="s">
        <v>65</v>
      </c>
      <c r="Y5" s="43" t="s">
        <v>61</v>
      </c>
      <c r="Z5" s="46" t="s">
        <v>79</v>
      </c>
      <c r="AA5" s="43" t="s">
        <v>61</v>
      </c>
      <c r="AB5" s="43" t="s">
        <v>53</v>
      </c>
      <c r="AC5" s="43" t="s">
        <v>57</v>
      </c>
      <c r="AD5" s="45" t="s">
        <v>79</v>
      </c>
      <c r="AE5" s="45" t="s">
        <v>79</v>
      </c>
      <c r="AF5" s="46" t="s">
        <v>79</v>
      </c>
      <c r="AH5" s="47" t="n">
        <f aca="false">SUM(C6,D6,E6,F6,G6,H6,O6,P6,Q6,S6,T6,V6,W6,X6,Y6,AA6,AB6,AC6)</f>
        <v>127</v>
      </c>
      <c r="AI5" s="48" t="n">
        <f aca="false">AH5*'📋 Mitarbeiter'!F4</f>
        <v>2095.5</v>
      </c>
      <c r="AJ5" s="49" t="s">
        <v>14</v>
      </c>
    </row>
    <row r="6" customFormat="false" ht="13.5" hidden="false" customHeight="true" outlineLevel="0" collapsed="false">
      <c r="A6" s="41"/>
      <c r="B6" s="50"/>
      <c r="C6" s="51" t="n">
        <v>8</v>
      </c>
      <c r="D6" s="51" t="n">
        <v>8</v>
      </c>
      <c r="E6" s="51" t="n">
        <v>6</v>
      </c>
      <c r="F6" s="51" t="n">
        <v>7.5</v>
      </c>
      <c r="G6" s="51" t="n">
        <v>6</v>
      </c>
      <c r="H6" s="51" t="n">
        <v>8</v>
      </c>
      <c r="I6" s="52"/>
      <c r="J6" s="52"/>
      <c r="K6" s="52"/>
      <c r="L6" s="52"/>
      <c r="M6" s="52"/>
      <c r="N6" s="51"/>
      <c r="O6" s="51" t="n">
        <v>8</v>
      </c>
      <c r="P6" s="51" t="n">
        <v>6</v>
      </c>
      <c r="Q6" s="51" t="n">
        <v>8</v>
      </c>
      <c r="R6" s="53"/>
      <c r="S6" s="51" t="n">
        <v>6</v>
      </c>
      <c r="T6" s="51" t="n">
        <v>6</v>
      </c>
      <c r="U6" s="51"/>
      <c r="V6" s="51" t="n">
        <v>8</v>
      </c>
      <c r="W6" s="51" t="n">
        <v>7.5</v>
      </c>
      <c r="X6" s="51" t="n">
        <v>6</v>
      </c>
      <c r="Y6" s="51" t="n">
        <v>6</v>
      </c>
      <c r="Z6" s="53"/>
      <c r="AA6" s="51" t="n">
        <v>6</v>
      </c>
      <c r="AB6" s="51" t="n">
        <v>8</v>
      </c>
      <c r="AC6" s="51" t="n">
        <v>8</v>
      </c>
      <c r="AD6" s="51"/>
      <c r="AE6" s="51"/>
      <c r="AF6" s="53"/>
      <c r="AH6" s="47"/>
      <c r="AI6" s="47"/>
      <c r="AJ6" s="47"/>
    </row>
    <row r="7" customFormat="false" ht="18" hidden="false" customHeight="true" outlineLevel="0" collapsed="false">
      <c r="A7" s="54" t="s">
        <v>17</v>
      </c>
      <c r="B7" s="42" t="s">
        <v>77</v>
      </c>
      <c r="C7" s="55" t="s">
        <v>79</v>
      </c>
      <c r="D7" s="56" t="s">
        <v>69</v>
      </c>
      <c r="E7" s="46" t="s">
        <v>79</v>
      </c>
      <c r="F7" s="56" t="s">
        <v>61</v>
      </c>
      <c r="G7" s="56" t="s">
        <v>61</v>
      </c>
      <c r="H7" s="56" t="s">
        <v>53</v>
      </c>
      <c r="I7" s="56" t="s">
        <v>57</v>
      </c>
      <c r="J7" s="56" t="s">
        <v>57</v>
      </c>
      <c r="K7" s="56" t="s">
        <v>69</v>
      </c>
      <c r="L7" s="56" t="s">
        <v>65</v>
      </c>
      <c r="M7" s="56" t="s">
        <v>53</v>
      </c>
      <c r="N7" s="56" t="s">
        <v>53</v>
      </c>
      <c r="O7" s="55" t="s">
        <v>79</v>
      </c>
      <c r="P7" s="56" t="s">
        <v>53</v>
      </c>
      <c r="Q7" s="56" t="s">
        <v>61</v>
      </c>
      <c r="R7" s="56" t="s">
        <v>69</v>
      </c>
      <c r="S7" s="56" t="s">
        <v>57</v>
      </c>
      <c r="T7" s="56" t="s">
        <v>57</v>
      </c>
      <c r="U7" s="56" t="s">
        <v>61</v>
      </c>
      <c r="V7" s="56" t="s">
        <v>69</v>
      </c>
      <c r="W7" s="55" t="s">
        <v>79</v>
      </c>
      <c r="X7" s="56" t="s">
        <v>57</v>
      </c>
      <c r="Y7" s="46" t="s">
        <v>79</v>
      </c>
      <c r="Z7" s="56" t="s">
        <v>57</v>
      </c>
      <c r="AA7" s="56" t="s">
        <v>53</v>
      </c>
      <c r="AB7" s="55" t="s">
        <v>79</v>
      </c>
      <c r="AC7" s="56" t="s">
        <v>57</v>
      </c>
      <c r="AD7" s="55" t="s">
        <v>79</v>
      </c>
      <c r="AE7" s="56" t="s">
        <v>53</v>
      </c>
      <c r="AF7" s="56" t="s">
        <v>69</v>
      </c>
      <c r="AH7" s="47" t="n">
        <f aca="false">SUM(D8,F8,G8,H8,I8,J8,K8,L8,M8,N8,P8,Q8,R8,S8,T8,U8,V8,X8,Z8,AA8,AC8,AE8,AF8)</f>
        <v>171.5</v>
      </c>
      <c r="AI7" s="48" t="n">
        <f aca="false">AH7*'📋 Mitarbeiter'!F5</f>
        <v>3052.7</v>
      </c>
      <c r="AJ7" s="49" t="s">
        <v>14</v>
      </c>
    </row>
    <row r="8" customFormat="false" ht="13.5" hidden="false" customHeight="true" outlineLevel="0" collapsed="false">
      <c r="A8" s="54"/>
      <c r="B8" s="50"/>
      <c r="C8" s="57"/>
      <c r="D8" s="57" t="n">
        <v>7.5</v>
      </c>
      <c r="E8" s="53"/>
      <c r="F8" s="57" t="n">
        <v>6</v>
      </c>
      <c r="G8" s="57" t="n">
        <v>6</v>
      </c>
      <c r="H8" s="57" t="n">
        <v>8</v>
      </c>
      <c r="I8" s="57" t="n">
        <v>8</v>
      </c>
      <c r="J8" s="57" t="n">
        <v>8</v>
      </c>
      <c r="K8" s="57" t="n">
        <v>7.5</v>
      </c>
      <c r="L8" s="57" t="n">
        <v>6</v>
      </c>
      <c r="M8" s="57" t="n">
        <v>8</v>
      </c>
      <c r="N8" s="57" t="n">
        <v>8</v>
      </c>
      <c r="O8" s="57"/>
      <c r="P8" s="57" t="n">
        <v>8</v>
      </c>
      <c r="Q8" s="57" t="n">
        <v>6</v>
      </c>
      <c r="R8" s="57" t="n">
        <v>7.5</v>
      </c>
      <c r="S8" s="57" t="n">
        <v>8</v>
      </c>
      <c r="T8" s="57" t="n">
        <v>8</v>
      </c>
      <c r="U8" s="57" t="n">
        <v>6</v>
      </c>
      <c r="V8" s="57" t="n">
        <v>7.5</v>
      </c>
      <c r="W8" s="57"/>
      <c r="X8" s="57" t="n">
        <v>8</v>
      </c>
      <c r="Y8" s="53"/>
      <c r="Z8" s="57" t="n">
        <v>8</v>
      </c>
      <c r="AA8" s="57" t="n">
        <v>8</v>
      </c>
      <c r="AB8" s="57"/>
      <c r="AC8" s="57" t="n">
        <v>8</v>
      </c>
      <c r="AD8" s="57"/>
      <c r="AE8" s="57" t="n">
        <v>8</v>
      </c>
      <c r="AF8" s="57" t="n">
        <v>7.5</v>
      </c>
      <c r="AH8" s="47"/>
      <c r="AI8" s="47"/>
      <c r="AJ8" s="47"/>
    </row>
    <row r="9" customFormat="false" ht="18" hidden="false" customHeight="true" outlineLevel="0" collapsed="false">
      <c r="A9" s="41" t="s">
        <v>21</v>
      </c>
      <c r="B9" s="42" t="s">
        <v>77</v>
      </c>
      <c r="C9" s="43" t="s">
        <v>69</v>
      </c>
      <c r="D9" s="46" t="s">
        <v>79</v>
      </c>
      <c r="E9" s="46" t="s">
        <v>79</v>
      </c>
      <c r="F9" s="43" t="s">
        <v>53</v>
      </c>
      <c r="G9" s="43" t="s">
        <v>69</v>
      </c>
      <c r="H9" s="45" t="s">
        <v>79</v>
      </c>
      <c r="I9" s="45" t="s">
        <v>79</v>
      </c>
      <c r="J9" s="43" t="s">
        <v>61</v>
      </c>
      <c r="K9" s="43" t="s">
        <v>65</v>
      </c>
      <c r="L9" s="46" t="s">
        <v>79</v>
      </c>
      <c r="M9" s="43" t="s">
        <v>61</v>
      </c>
      <c r="N9" s="45" t="s">
        <v>79</v>
      </c>
      <c r="O9" s="45" t="s">
        <v>79</v>
      </c>
      <c r="P9" s="43" t="s">
        <v>53</v>
      </c>
      <c r="Q9" s="45" t="s">
        <v>79</v>
      </c>
      <c r="R9" s="43" t="s">
        <v>69</v>
      </c>
      <c r="S9" s="46" t="s">
        <v>79</v>
      </c>
      <c r="T9" s="43" t="s">
        <v>57</v>
      </c>
      <c r="U9" s="43" t="s">
        <v>57</v>
      </c>
      <c r="V9" s="43" t="s">
        <v>69</v>
      </c>
      <c r="W9" s="45" t="s">
        <v>79</v>
      </c>
      <c r="X9" s="43" t="s">
        <v>65</v>
      </c>
      <c r="Y9" s="43" t="s">
        <v>61</v>
      </c>
      <c r="Z9" s="46" t="s">
        <v>79</v>
      </c>
      <c r="AA9" s="45" t="s">
        <v>79</v>
      </c>
      <c r="AB9" s="45" t="s">
        <v>79</v>
      </c>
      <c r="AC9" s="43" t="s">
        <v>53</v>
      </c>
      <c r="AD9" s="43" t="s">
        <v>69</v>
      </c>
      <c r="AE9" s="45" t="s">
        <v>79</v>
      </c>
      <c r="AF9" s="43" t="s">
        <v>65</v>
      </c>
      <c r="AH9" s="47" t="n">
        <f aca="false">SUM(C10,F10,G10,J10,K10,M10,P10,R10,T10,U10,V10,X10,Y10,AC10,AD10,AF10)</f>
        <v>113.5</v>
      </c>
      <c r="AI9" s="48" t="n">
        <f aca="false">AH9*'📋 Mitarbeiter'!F6</f>
        <v>1611.7</v>
      </c>
      <c r="AJ9" s="49" t="s">
        <v>23</v>
      </c>
    </row>
    <row r="10" customFormat="false" ht="13.5" hidden="false" customHeight="true" outlineLevel="0" collapsed="false">
      <c r="A10" s="41"/>
      <c r="B10" s="50"/>
      <c r="C10" s="51" t="n">
        <v>7.5</v>
      </c>
      <c r="D10" s="53"/>
      <c r="E10" s="53"/>
      <c r="F10" s="51" t="n">
        <v>8</v>
      </c>
      <c r="G10" s="51" t="n">
        <v>7.5</v>
      </c>
      <c r="H10" s="51"/>
      <c r="I10" s="51"/>
      <c r="J10" s="51" t="n">
        <v>6</v>
      </c>
      <c r="K10" s="51" t="n">
        <v>6</v>
      </c>
      <c r="L10" s="53"/>
      <c r="M10" s="51" t="n">
        <v>6</v>
      </c>
      <c r="N10" s="51"/>
      <c r="O10" s="51"/>
      <c r="P10" s="51" t="n">
        <v>8</v>
      </c>
      <c r="Q10" s="51"/>
      <c r="R10" s="51" t="n">
        <v>7.5</v>
      </c>
      <c r="S10" s="53"/>
      <c r="T10" s="51" t="n">
        <v>8</v>
      </c>
      <c r="U10" s="51" t="n">
        <v>8</v>
      </c>
      <c r="V10" s="51" t="n">
        <v>7.5</v>
      </c>
      <c r="W10" s="51"/>
      <c r="X10" s="51" t="n">
        <v>6</v>
      </c>
      <c r="Y10" s="51" t="n">
        <v>6</v>
      </c>
      <c r="Z10" s="53"/>
      <c r="AA10" s="51"/>
      <c r="AB10" s="51"/>
      <c r="AC10" s="51" t="n">
        <v>8</v>
      </c>
      <c r="AD10" s="51" t="n">
        <v>7.5</v>
      </c>
      <c r="AE10" s="51"/>
      <c r="AF10" s="51" t="n">
        <v>6</v>
      </c>
      <c r="AH10" s="47"/>
      <c r="AI10" s="47"/>
      <c r="AJ10" s="47"/>
    </row>
    <row r="11" customFormat="false" ht="18" hidden="false" customHeight="true" outlineLevel="0" collapsed="false">
      <c r="A11" s="54" t="s">
        <v>26</v>
      </c>
      <c r="B11" s="42" t="s">
        <v>77</v>
      </c>
      <c r="C11" s="55" t="s">
        <v>79</v>
      </c>
      <c r="D11" s="46" t="s">
        <v>79</v>
      </c>
      <c r="E11" s="46" t="s">
        <v>79</v>
      </c>
      <c r="F11" s="56" t="s">
        <v>57</v>
      </c>
      <c r="G11" s="56" t="s">
        <v>65</v>
      </c>
      <c r="H11" s="55" t="s">
        <v>79</v>
      </c>
      <c r="I11" s="56" t="s">
        <v>69</v>
      </c>
      <c r="J11" s="55" t="s">
        <v>79</v>
      </c>
      <c r="K11" s="56" t="s">
        <v>57</v>
      </c>
      <c r="L11" s="46" t="s">
        <v>79</v>
      </c>
      <c r="M11" s="55" t="s">
        <v>79</v>
      </c>
      <c r="N11" s="55" t="s">
        <v>79</v>
      </c>
      <c r="O11" s="56" t="s">
        <v>61</v>
      </c>
      <c r="P11" s="56" t="s">
        <v>61</v>
      </c>
      <c r="Q11" s="56" t="s">
        <v>69</v>
      </c>
      <c r="R11" s="56" t="s">
        <v>57</v>
      </c>
      <c r="S11" s="46" t="s">
        <v>79</v>
      </c>
      <c r="T11" s="56" t="s">
        <v>61</v>
      </c>
      <c r="U11" s="56" t="s">
        <v>69</v>
      </c>
      <c r="V11" s="56" t="s">
        <v>57</v>
      </c>
      <c r="W11" s="56" t="s">
        <v>53</v>
      </c>
      <c r="X11" s="56" t="s">
        <v>53</v>
      </c>
      <c r="Y11" s="46" t="s">
        <v>79</v>
      </c>
      <c r="Z11" s="46" t="s">
        <v>79</v>
      </c>
      <c r="AA11" s="56" t="s">
        <v>57</v>
      </c>
      <c r="AB11" s="56" t="s">
        <v>65</v>
      </c>
      <c r="AC11" s="56" t="s">
        <v>57</v>
      </c>
      <c r="AD11" s="56" t="s">
        <v>69</v>
      </c>
      <c r="AE11" s="56" t="s">
        <v>57</v>
      </c>
      <c r="AF11" s="46" t="s">
        <v>79</v>
      </c>
      <c r="AH11" s="47" t="n">
        <f aca="false">SUM(F12,G12,I12,K12,O12,P12,Q12,R12,T12,U12,V12,W12,X12,AA12,AB12,AC12,AD12,AE12)</f>
        <v>132</v>
      </c>
      <c r="AI11" s="48" t="n">
        <f aca="false">AH11*'📋 Mitarbeiter'!F7</f>
        <v>1980</v>
      </c>
      <c r="AJ11" s="49" t="s">
        <v>23</v>
      </c>
    </row>
    <row r="12" customFormat="false" ht="13.5" hidden="false" customHeight="true" outlineLevel="0" collapsed="false">
      <c r="A12" s="54"/>
      <c r="B12" s="50"/>
      <c r="C12" s="57"/>
      <c r="D12" s="53"/>
      <c r="E12" s="53"/>
      <c r="F12" s="57" t="n">
        <v>8</v>
      </c>
      <c r="G12" s="57" t="n">
        <v>6</v>
      </c>
      <c r="H12" s="57"/>
      <c r="I12" s="57" t="n">
        <v>7.5</v>
      </c>
      <c r="J12" s="57"/>
      <c r="K12" s="57" t="n">
        <v>8</v>
      </c>
      <c r="L12" s="53"/>
      <c r="M12" s="57"/>
      <c r="N12" s="57"/>
      <c r="O12" s="57" t="n">
        <v>6</v>
      </c>
      <c r="P12" s="57" t="n">
        <v>6</v>
      </c>
      <c r="Q12" s="57" t="n">
        <v>7.5</v>
      </c>
      <c r="R12" s="57" t="n">
        <v>8</v>
      </c>
      <c r="S12" s="53"/>
      <c r="T12" s="57" t="n">
        <v>6</v>
      </c>
      <c r="U12" s="57" t="n">
        <v>7.5</v>
      </c>
      <c r="V12" s="57" t="n">
        <v>8</v>
      </c>
      <c r="W12" s="57" t="n">
        <v>8</v>
      </c>
      <c r="X12" s="57" t="n">
        <v>8</v>
      </c>
      <c r="Y12" s="53"/>
      <c r="Z12" s="53"/>
      <c r="AA12" s="57" t="n">
        <v>8</v>
      </c>
      <c r="AB12" s="57" t="n">
        <v>6</v>
      </c>
      <c r="AC12" s="57" t="n">
        <v>8</v>
      </c>
      <c r="AD12" s="57" t="n">
        <v>7.5</v>
      </c>
      <c r="AE12" s="57" t="n">
        <v>8</v>
      </c>
      <c r="AF12" s="53"/>
      <c r="AH12" s="47"/>
      <c r="AI12" s="47"/>
      <c r="AJ12" s="47"/>
    </row>
    <row r="13" customFormat="false" ht="18" hidden="false" customHeight="true" outlineLevel="0" collapsed="false">
      <c r="A13" s="41" t="s">
        <v>30</v>
      </c>
      <c r="B13" s="42" t="s">
        <v>77</v>
      </c>
      <c r="C13" s="45" t="s">
        <v>79</v>
      </c>
      <c r="D13" s="43" t="s">
        <v>53</v>
      </c>
      <c r="E13" s="46" t="s">
        <v>79</v>
      </c>
      <c r="F13" s="43" t="s">
        <v>61</v>
      </c>
      <c r="G13" s="43" t="s">
        <v>69</v>
      </c>
      <c r="H13" s="45" t="s">
        <v>79</v>
      </c>
      <c r="I13" s="43" t="s">
        <v>53</v>
      </c>
      <c r="J13" s="43" t="s">
        <v>61</v>
      </c>
      <c r="K13" s="46" t="s">
        <v>79</v>
      </c>
      <c r="L13" s="46" t="s">
        <v>79</v>
      </c>
      <c r="M13" s="43" t="s">
        <v>57</v>
      </c>
      <c r="N13" s="43" t="s">
        <v>69</v>
      </c>
      <c r="O13" s="43" t="s">
        <v>57</v>
      </c>
      <c r="P13" s="43" t="s">
        <v>57</v>
      </c>
      <c r="Q13" s="45" t="s">
        <v>79</v>
      </c>
      <c r="R13" s="43" t="s">
        <v>53</v>
      </c>
      <c r="S13" s="46" t="s">
        <v>79</v>
      </c>
      <c r="T13" s="43" t="s">
        <v>53</v>
      </c>
      <c r="U13" s="45" t="s">
        <v>79</v>
      </c>
      <c r="V13" s="45" t="s">
        <v>79</v>
      </c>
      <c r="W13" s="45" t="s">
        <v>79</v>
      </c>
      <c r="X13" s="43" t="s">
        <v>69</v>
      </c>
      <c r="Y13" s="43" t="s">
        <v>69</v>
      </c>
      <c r="Z13" s="46" t="s">
        <v>79</v>
      </c>
      <c r="AA13" s="45" t="s">
        <v>79</v>
      </c>
      <c r="AB13" s="43" t="s">
        <v>53</v>
      </c>
      <c r="AC13" s="45" t="s">
        <v>79</v>
      </c>
      <c r="AD13" s="43" t="s">
        <v>69</v>
      </c>
      <c r="AE13" s="43" t="s">
        <v>69</v>
      </c>
      <c r="AF13" s="43" t="s">
        <v>61</v>
      </c>
      <c r="AH13" s="47" t="n">
        <f aca="false">SUM(D14,F14,G14,I14,J14,M14,N14,O14,P14,R14,T14,X14,Y14,AB14,AD14,AE14,AF14)</f>
        <v>127</v>
      </c>
      <c r="AI13" s="48" t="n">
        <f aca="false">AH13*'📋 Mitarbeiter'!F8</f>
        <v>1714.5</v>
      </c>
      <c r="AJ13" s="49" t="s">
        <v>32</v>
      </c>
    </row>
    <row r="14" customFormat="false" ht="13.5" hidden="false" customHeight="true" outlineLevel="0" collapsed="false">
      <c r="A14" s="41"/>
      <c r="B14" s="50"/>
      <c r="C14" s="51"/>
      <c r="D14" s="51" t="n">
        <v>8</v>
      </c>
      <c r="E14" s="53"/>
      <c r="F14" s="51" t="n">
        <v>6</v>
      </c>
      <c r="G14" s="51" t="n">
        <v>7.5</v>
      </c>
      <c r="H14" s="51"/>
      <c r="I14" s="51" t="n">
        <v>8</v>
      </c>
      <c r="J14" s="51" t="n">
        <v>6</v>
      </c>
      <c r="K14" s="53"/>
      <c r="L14" s="53"/>
      <c r="M14" s="51" t="n">
        <v>8</v>
      </c>
      <c r="N14" s="51" t="n">
        <v>7.5</v>
      </c>
      <c r="O14" s="51" t="n">
        <v>8</v>
      </c>
      <c r="P14" s="51" t="n">
        <v>8</v>
      </c>
      <c r="Q14" s="51"/>
      <c r="R14" s="51" t="n">
        <v>8</v>
      </c>
      <c r="S14" s="53"/>
      <c r="T14" s="51" t="n">
        <v>8</v>
      </c>
      <c r="U14" s="51"/>
      <c r="V14" s="51"/>
      <c r="W14" s="51"/>
      <c r="X14" s="51" t="n">
        <v>7.5</v>
      </c>
      <c r="Y14" s="51" t="n">
        <v>7.5</v>
      </c>
      <c r="Z14" s="53"/>
      <c r="AA14" s="51"/>
      <c r="AB14" s="51" t="n">
        <v>8</v>
      </c>
      <c r="AC14" s="51"/>
      <c r="AD14" s="51" t="n">
        <v>7.5</v>
      </c>
      <c r="AE14" s="51" t="n">
        <v>7.5</v>
      </c>
      <c r="AF14" s="51" t="n">
        <v>6</v>
      </c>
      <c r="AH14" s="47"/>
      <c r="AI14" s="47"/>
      <c r="AJ14" s="47"/>
    </row>
    <row r="15" customFormat="false" ht="18" hidden="false" customHeight="true" outlineLevel="0" collapsed="false">
      <c r="A15" s="54" t="s">
        <v>35</v>
      </c>
      <c r="B15" s="42" t="s">
        <v>77</v>
      </c>
      <c r="C15" s="56" t="s">
        <v>53</v>
      </c>
      <c r="D15" s="56" t="s">
        <v>69</v>
      </c>
      <c r="E15" s="46" t="s">
        <v>79</v>
      </c>
      <c r="F15" s="56" t="s">
        <v>61</v>
      </c>
      <c r="G15" s="56" t="s">
        <v>69</v>
      </c>
      <c r="H15" s="56" t="s">
        <v>69</v>
      </c>
      <c r="I15" s="56" t="s">
        <v>69</v>
      </c>
      <c r="J15" s="56" t="s">
        <v>57</v>
      </c>
      <c r="K15" s="56" t="s">
        <v>53</v>
      </c>
      <c r="L15" s="46" t="s">
        <v>79</v>
      </c>
      <c r="M15" s="56" t="s">
        <v>57</v>
      </c>
      <c r="N15" s="56" t="s">
        <v>69</v>
      </c>
      <c r="O15" s="56" t="s">
        <v>69</v>
      </c>
      <c r="P15" s="56" t="s">
        <v>53</v>
      </c>
      <c r="Q15" s="56" t="s">
        <v>69</v>
      </c>
      <c r="R15" s="56" t="s">
        <v>61</v>
      </c>
      <c r="S15" s="46" t="s">
        <v>79</v>
      </c>
      <c r="T15" s="55" t="s">
        <v>79</v>
      </c>
      <c r="U15" s="56" t="s">
        <v>61</v>
      </c>
      <c r="V15" s="56" t="s">
        <v>65</v>
      </c>
      <c r="W15" s="56" t="s">
        <v>61</v>
      </c>
      <c r="X15" s="56" t="s">
        <v>53</v>
      </c>
      <c r="Y15" s="56" t="s">
        <v>69</v>
      </c>
      <c r="Z15" s="46" t="s">
        <v>79</v>
      </c>
      <c r="AA15" s="55" t="s">
        <v>79</v>
      </c>
      <c r="AB15" s="55" t="s">
        <v>79</v>
      </c>
      <c r="AC15" s="56" t="s">
        <v>57</v>
      </c>
      <c r="AD15" s="56" t="s">
        <v>57</v>
      </c>
      <c r="AE15" s="55" t="s">
        <v>79</v>
      </c>
      <c r="AF15" s="46" t="s">
        <v>79</v>
      </c>
      <c r="AH15" s="47" t="n">
        <f aca="false">SUM(C16,D16,F16,G16,H16,I16,J16,K16,M16,N16,O16,P16,Q16,R16,U16,V16,W16,X16,Y16,AC16,AD16)</f>
        <v>154</v>
      </c>
      <c r="AI15" s="48" t="n">
        <f aca="false">AH15*'📋 Mitarbeiter'!F9</f>
        <v>2186.8</v>
      </c>
      <c r="AJ15" s="49" t="s">
        <v>23</v>
      </c>
    </row>
    <row r="16" customFormat="false" ht="13.5" hidden="false" customHeight="true" outlineLevel="0" collapsed="false">
      <c r="A16" s="54"/>
      <c r="B16" s="50"/>
      <c r="C16" s="57" t="n">
        <v>8</v>
      </c>
      <c r="D16" s="57" t="n">
        <v>7.5</v>
      </c>
      <c r="E16" s="53"/>
      <c r="F16" s="57" t="n">
        <v>6</v>
      </c>
      <c r="G16" s="57" t="n">
        <v>7.5</v>
      </c>
      <c r="H16" s="57" t="n">
        <v>7.5</v>
      </c>
      <c r="I16" s="57" t="n">
        <v>7.5</v>
      </c>
      <c r="J16" s="57" t="n">
        <v>8</v>
      </c>
      <c r="K16" s="57" t="n">
        <v>8</v>
      </c>
      <c r="L16" s="53"/>
      <c r="M16" s="57" t="n">
        <v>8</v>
      </c>
      <c r="N16" s="57" t="n">
        <v>7.5</v>
      </c>
      <c r="O16" s="57" t="n">
        <v>7.5</v>
      </c>
      <c r="P16" s="57" t="n">
        <v>8</v>
      </c>
      <c r="Q16" s="57" t="n">
        <v>7.5</v>
      </c>
      <c r="R16" s="57" t="n">
        <v>6</v>
      </c>
      <c r="S16" s="53"/>
      <c r="T16" s="57"/>
      <c r="U16" s="57" t="n">
        <v>6</v>
      </c>
      <c r="V16" s="57" t="n">
        <v>6</v>
      </c>
      <c r="W16" s="57" t="n">
        <v>6</v>
      </c>
      <c r="X16" s="57" t="n">
        <v>8</v>
      </c>
      <c r="Y16" s="57" t="n">
        <v>7.5</v>
      </c>
      <c r="Z16" s="53"/>
      <c r="AA16" s="57"/>
      <c r="AB16" s="57"/>
      <c r="AC16" s="57" t="n">
        <v>8</v>
      </c>
      <c r="AD16" s="57" t="n">
        <v>8</v>
      </c>
      <c r="AE16" s="57"/>
      <c r="AF16" s="53"/>
      <c r="AH16" s="47"/>
      <c r="AI16" s="47"/>
      <c r="AJ16" s="47"/>
    </row>
    <row r="17" customFormat="false" ht="18" hidden="false" customHeight="true" outlineLevel="0" collapsed="false">
      <c r="A17" s="41" t="s">
        <v>38</v>
      </c>
      <c r="B17" s="42" t="s">
        <v>77</v>
      </c>
      <c r="C17" s="45" t="s">
        <v>79</v>
      </c>
      <c r="D17" s="43" t="s">
        <v>57</v>
      </c>
      <c r="E17" s="46" t="s">
        <v>79</v>
      </c>
      <c r="F17" s="43" t="s">
        <v>61</v>
      </c>
      <c r="G17" s="43" t="s">
        <v>53</v>
      </c>
      <c r="H17" s="43" t="s">
        <v>61</v>
      </c>
      <c r="I17" s="45" t="s">
        <v>79</v>
      </c>
      <c r="J17" s="43" t="s">
        <v>57</v>
      </c>
      <c r="K17" s="43" t="s">
        <v>53</v>
      </c>
      <c r="L17" s="46" t="s">
        <v>79</v>
      </c>
      <c r="M17" s="43" t="s">
        <v>61</v>
      </c>
      <c r="N17" s="43" t="s">
        <v>61</v>
      </c>
      <c r="O17" s="43" t="s">
        <v>61</v>
      </c>
      <c r="P17" s="43" t="s">
        <v>61</v>
      </c>
      <c r="Q17" s="45" t="s">
        <v>79</v>
      </c>
      <c r="R17" s="46" t="s">
        <v>79</v>
      </c>
      <c r="S17" s="43" t="s">
        <v>57</v>
      </c>
      <c r="T17" s="45" t="s">
        <v>79</v>
      </c>
      <c r="U17" s="43" t="s">
        <v>61</v>
      </c>
      <c r="V17" s="45" t="s">
        <v>79</v>
      </c>
      <c r="W17" s="43" t="s">
        <v>61</v>
      </c>
      <c r="X17" s="43" t="s">
        <v>69</v>
      </c>
      <c r="Y17" s="43" t="s">
        <v>69</v>
      </c>
      <c r="Z17" s="46" t="s">
        <v>79</v>
      </c>
      <c r="AA17" s="43" t="s">
        <v>57</v>
      </c>
      <c r="AB17" s="43" t="s">
        <v>61</v>
      </c>
      <c r="AC17" s="43" t="s">
        <v>57</v>
      </c>
      <c r="AD17" s="43" t="s">
        <v>53</v>
      </c>
      <c r="AE17" s="43" t="s">
        <v>53</v>
      </c>
      <c r="AF17" s="46" t="s">
        <v>79</v>
      </c>
      <c r="AH17" s="47" t="n">
        <f aca="false">SUM(D18,F18,G18,H18,J18,K18,M18,N18,O18,P18,S18,U18,W18,X18,Y18,AA18,AB18,AC18,AD18,AE18)</f>
        <v>141</v>
      </c>
      <c r="AI17" s="48" t="n">
        <f aca="false">AH17*'📋 Mitarbeiter'!F10</f>
        <v>2368.8</v>
      </c>
      <c r="AJ17" s="49" t="s">
        <v>14</v>
      </c>
    </row>
    <row r="18" customFormat="false" ht="13.5" hidden="false" customHeight="true" outlineLevel="0" collapsed="false">
      <c r="A18" s="41"/>
      <c r="B18" s="50"/>
      <c r="C18" s="51"/>
      <c r="D18" s="51" t="n">
        <v>8</v>
      </c>
      <c r="E18" s="53"/>
      <c r="F18" s="51" t="n">
        <v>6</v>
      </c>
      <c r="G18" s="51" t="n">
        <v>8</v>
      </c>
      <c r="H18" s="51" t="n">
        <v>6</v>
      </c>
      <c r="I18" s="51"/>
      <c r="J18" s="51" t="n">
        <v>8</v>
      </c>
      <c r="K18" s="51" t="n">
        <v>8</v>
      </c>
      <c r="L18" s="53"/>
      <c r="M18" s="51" t="n">
        <v>6</v>
      </c>
      <c r="N18" s="51" t="n">
        <v>6</v>
      </c>
      <c r="O18" s="51" t="n">
        <v>6</v>
      </c>
      <c r="P18" s="51" t="n">
        <v>6</v>
      </c>
      <c r="Q18" s="51"/>
      <c r="R18" s="53"/>
      <c r="S18" s="51" t="n">
        <v>8</v>
      </c>
      <c r="T18" s="51"/>
      <c r="U18" s="51" t="n">
        <v>6</v>
      </c>
      <c r="V18" s="51"/>
      <c r="W18" s="51" t="n">
        <v>6</v>
      </c>
      <c r="X18" s="51" t="n">
        <v>7.5</v>
      </c>
      <c r="Y18" s="51" t="n">
        <v>7.5</v>
      </c>
      <c r="Z18" s="53"/>
      <c r="AA18" s="51" t="n">
        <v>8</v>
      </c>
      <c r="AB18" s="51" t="n">
        <v>6</v>
      </c>
      <c r="AC18" s="51" t="n">
        <v>8</v>
      </c>
      <c r="AD18" s="51" t="n">
        <v>8</v>
      </c>
      <c r="AE18" s="51" t="n">
        <v>8</v>
      </c>
      <c r="AF18" s="53"/>
      <c r="AH18" s="47"/>
      <c r="AI18" s="47"/>
      <c r="AJ18" s="47"/>
    </row>
    <row r="19" customFormat="false" ht="18" hidden="false" customHeight="true" outlineLevel="0" collapsed="false">
      <c r="A19" s="54" t="s">
        <v>42</v>
      </c>
      <c r="B19" s="42" t="s">
        <v>77</v>
      </c>
      <c r="C19" s="56" t="s">
        <v>53</v>
      </c>
      <c r="D19" s="56" t="s">
        <v>61</v>
      </c>
      <c r="E19" s="46" t="s">
        <v>79</v>
      </c>
      <c r="F19" s="55" t="s">
        <v>79</v>
      </c>
      <c r="G19" s="55" t="s">
        <v>79</v>
      </c>
      <c r="H19" s="56" t="s">
        <v>53</v>
      </c>
      <c r="I19" s="55" t="s">
        <v>79</v>
      </c>
      <c r="J19" s="56" t="s">
        <v>53</v>
      </c>
      <c r="K19" s="46" t="s">
        <v>79</v>
      </c>
      <c r="L19" s="46" t="s">
        <v>79</v>
      </c>
      <c r="M19" s="55" t="s">
        <v>79</v>
      </c>
      <c r="N19" s="55" t="s">
        <v>79</v>
      </c>
      <c r="O19" s="56" t="s">
        <v>61</v>
      </c>
      <c r="P19" s="55" t="s">
        <v>79</v>
      </c>
      <c r="Q19" s="56" t="s">
        <v>53</v>
      </c>
      <c r="R19" s="56" t="s">
        <v>53</v>
      </c>
      <c r="S19" s="46" t="s">
        <v>79</v>
      </c>
      <c r="T19" s="56" t="s">
        <v>53</v>
      </c>
      <c r="U19" s="55" t="s">
        <v>79</v>
      </c>
      <c r="V19" s="56" t="s">
        <v>61</v>
      </c>
      <c r="W19" s="56" t="s">
        <v>53</v>
      </c>
      <c r="X19" s="56" t="s">
        <v>53</v>
      </c>
      <c r="Y19" s="56" t="s">
        <v>61</v>
      </c>
      <c r="Z19" s="46" t="s">
        <v>79</v>
      </c>
      <c r="AA19" s="55" t="s">
        <v>79</v>
      </c>
      <c r="AB19" s="55" t="s">
        <v>79</v>
      </c>
      <c r="AC19" s="56" t="s">
        <v>61</v>
      </c>
      <c r="AD19" s="56" t="s">
        <v>61</v>
      </c>
      <c r="AE19" s="55" t="s">
        <v>79</v>
      </c>
      <c r="AF19" s="56" t="s">
        <v>61</v>
      </c>
      <c r="AH19" s="47" t="n">
        <f aca="false">SUM(C20,D20,H20,J20,O20,Q20,R20,T20,V20,W20,X20,Y20,AC20,AD20,AF20)</f>
        <v>106</v>
      </c>
      <c r="AI19" s="48" t="n">
        <f aca="false">AH19*'📋 Mitarbeiter'!F11</f>
        <v>1378</v>
      </c>
      <c r="AJ19" s="49" t="s">
        <v>32</v>
      </c>
    </row>
    <row r="20" customFormat="false" ht="13.5" hidden="false" customHeight="true" outlineLevel="0" collapsed="false">
      <c r="A20" s="54"/>
      <c r="B20" s="50"/>
      <c r="C20" s="57" t="n">
        <v>8</v>
      </c>
      <c r="D20" s="57" t="n">
        <v>6</v>
      </c>
      <c r="E20" s="53"/>
      <c r="F20" s="57"/>
      <c r="G20" s="57"/>
      <c r="H20" s="57" t="n">
        <v>8</v>
      </c>
      <c r="I20" s="57"/>
      <c r="J20" s="57" t="n">
        <v>8</v>
      </c>
      <c r="K20" s="53"/>
      <c r="L20" s="53"/>
      <c r="M20" s="57"/>
      <c r="N20" s="57"/>
      <c r="O20" s="57" t="n">
        <v>6</v>
      </c>
      <c r="P20" s="57"/>
      <c r="Q20" s="57" t="n">
        <v>8</v>
      </c>
      <c r="R20" s="57" t="n">
        <v>8</v>
      </c>
      <c r="S20" s="53"/>
      <c r="T20" s="57" t="n">
        <v>8</v>
      </c>
      <c r="U20" s="57"/>
      <c r="V20" s="57" t="n">
        <v>6</v>
      </c>
      <c r="W20" s="57" t="n">
        <v>8</v>
      </c>
      <c r="X20" s="57" t="n">
        <v>8</v>
      </c>
      <c r="Y20" s="57" t="n">
        <v>6</v>
      </c>
      <c r="Z20" s="53"/>
      <c r="AA20" s="57"/>
      <c r="AB20" s="57"/>
      <c r="AC20" s="57" t="n">
        <v>6</v>
      </c>
      <c r="AD20" s="57" t="n">
        <v>6</v>
      </c>
      <c r="AE20" s="57"/>
      <c r="AF20" s="57" t="n">
        <v>6</v>
      </c>
      <c r="AH20" s="47"/>
      <c r="AI20" s="47"/>
      <c r="AJ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0</v>
      </c>
      <c r="C21" s="59" t="n">
        <f aca="false">COUNTIF(C5:C20,"F")+COUNTIF(C5:C20,"S")+COUNTIF(C5:C20,"M")+COUNTIF(C5:C20,"A")+COUNTIF(C5:C20,"FT")</f>
        <v>4</v>
      </c>
      <c r="D21" s="59" t="n">
        <f aca="false">COUNTIF(D5:D20,"F")+COUNTIF(D5:D20,"S")+COUNTIF(D5:D20,"M")+COUNTIF(D5:D20,"A")+COUNTIF(D5:D20,"FT")</f>
        <v>6</v>
      </c>
      <c r="E21" s="59" t="n">
        <f aca="false">COUNTIF(E5:E20,"F")+COUNTIF(E5:E20,"S")+COUNTIF(E5:E20,"M")+COUNTIF(E5:E20,"A")+COUNTIF(E5:E20,"FT")</f>
        <v>1</v>
      </c>
      <c r="F21" s="59" t="n">
        <f aca="false">COUNTIF(F5:F20,"F")+COUNTIF(F5:F20,"S")+COUNTIF(F5:F20,"M")+COUNTIF(F5:F20,"A")+COUNTIF(F5:F20,"FT")</f>
        <v>7</v>
      </c>
      <c r="G21" s="59" t="n">
        <f aca="false">COUNTIF(G5:G20,"F")+COUNTIF(G5:G20,"S")+COUNTIF(G5:G20,"M")+COUNTIF(G5:G20,"A")+COUNTIF(G5:G20,"FT")</f>
        <v>7</v>
      </c>
      <c r="H21" s="59" t="n">
        <f aca="false">COUNTIF(H5:H20,"F")+COUNTIF(H5:H20,"S")+COUNTIF(H5:H20,"M")+COUNTIF(H5:H20,"A")+COUNTIF(H5:H20,"FT")</f>
        <v>5</v>
      </c>
      <c r="I21" s="59" t="n">
        <f aca="false">COUNTIF(I5:I20,"F")+COUNTIF(I5:I20,"S")+COUNTIF(I5:I20,"M")+COUNTIF(I5:I20,"A")+COUNTIF(I5:I20,"FT")</f>
        <v>4</v>
      </c>
      <c r="J21" s="59" t="n">
        <f aca="false">COUNTIF(J5:J20,"F")+COUNTIF(J5:J20,"S")+COUNTIF(J5:J20,"M")+COUNTIF(J5:J20,"A")+COUNTIF(J5:J20,"FT")</f>
        <v>6</v>
      </c>
      <c r="K21" s="59" t="n">
        <f aca="false">COUNTIF(K5:K20,"F")+COUNTIF(K5:K20,"S")+COUNTIF(K5:K20,"M")+COUNTIF(K5:K20,"A")+COUNTIF(K5:K20,"FT")</f>
        <v>5</v>
      </c>
      <c r="L21" s="59" t="n">
        <f aca="false">COUNTIF(L5:L20,"F")+COUNTIF(L5:L20,"S")+COUNTIF(L5:L20,"M")+COUNTIF(L5:L20,"A")+COUNTIF(L5:L20,"FT")</f>
        <v>1</v>
      </c>
      <c r="M21" s="59" t="n">
        <f aca="false">COUNTIF(M5:M20,"F")+COUNTIF(M5:M20,"S")+COUNTIF(M5:M20,"M")+COUNTIF(M5:M20,"A")+COUNTIF(M5:M20,"FT")</f>
        <v>5</v>
      </c>
      <c r="N21" s="59" t="n">
        <f aca="false">COUNTIF(N5:N20,"F")+COUNTIF(N5:N20,"S")+COUNTIF(N5:N20,"M")+COUNTIF(N5:N20,"A")+COUNTIF(N5:N20,"FT")</f>
        <v>4</v>
      </c>
      <c r="O21" s="59" t="n">
        <f aca="false">COUNTIF(O5:O20,"F")+COUNTIF(O5:O20,"S")+COUNTIF(O5:O20,"M")+COUNTIF(O5:O20,"A")+COUNTIF(O5:O20,"FT")</f>
        <v>6</v>
      </c>
      <c r="P21" s="59" t="n">
        <f aca="false">COUNTIF(P5:P20,"F")+COUNTIF(P5:P20,"S")+COUNTIF(P5:P20,"M")+COUNTIF(P5:P20,"A")+COUNTIF(P5:P20,"FT")</f>
        <v>7</v>
      </c>
      <c r="Q21" s="59" t="n">
        <f aca="false">COUNTIF(Q5:Q20,"F")+COUNTIF(Q5:Q20,"S")+COUNTIF(Q5:Q20,"M")+COUNTIF(Q5:Q20,"A")+COUNTIF(Q5:Q20,"FT")</f>
        <v>5</v>
      </c>
      <c r="R21" s="59" t="n">
        <f aca="false">COUNTIF(R5:R20,"F")+COUNTIF(R5:R20,"S")+COUNTIF(R5:R20,"M")+COUNTIF(R5:R20,"A")+COUNTIF(R5:R20,"FT")</f>
        <v>6</v>
      </c>
      <c r="S21" s="59" t="n">
        <f aca="false">COUNTIF(S5:S20,"F")+COUNTIF(S5:S20,"S")+COUNTIF(S5:S20,"M")+COUNTIF(S5:S20,"A")+COUNTIF(S5:S20,"FT")</f>
        <v>3</v>
      </c>
      <c r="T21" s="59" t="n">
        <f aca="false">COUNTIF(T5:T20,"F")+COUNTIF(T5:T20,"S")+COUNTIF(T5:T20,"M")+COUNTIF(T5:T20,"A")+COUNTIF(T5:T20,"FT")</f>
        <v>6</v>
      </c>
      <c r="U21" s="59" t="n">
        <f aca="false">COUNTIF(U5:U20,"F")+COUNTIF(U5:U20,"S")+COUNTIF(U5:U20,"M")+COUNTIF(U5:U20,"A")+COUNTIF(U5:U20,"FT")</f>
        <v>5</v>
      </c>
      <c r="V21" s="59" t="n">
        <f aca="false">COUNTIF(V5:V20,"F")+COUNTIF(V5:V20,"S")+COUNTIF(V5:V20,"M")+COUNTIF(V5:V20,"A")+COUNTIF(V5:V20,"FT")</f>
        <v>6</v>
      </c>
      <c r="W21" s="59" t="n">
        <f aca="false">COUNTIF(W5:W20,"F")+COUNTIF(W5:W20,"S")+COUNTIF(W5:W20,"M")+COUNTIF(W5:W20,"A")+COUNTIF(W5:W20,"FT")</f>
        <v>5</v>
      </c>
      <c r="X21" s="59" t="n">
        <f aca="false">COUNTIF(X5:X20,"F")+COUNTIF(X5:X20,"S")+COUNTIF(X5:X20,"M")+COUNTIF(X5:X20,"A")+COUNTIF(X5:X20,"FT")</f>
        <v>8</v>
      </c>
      <c r="Y21" s="59" t="n">
        <f aca="false">COUNTIF(Y5:Y20,"F")+COUNTIF(Y5:Y20,"S")+COUNTIF(Y5:Y20,"M")+COUNTIF(Y5:Y20,"A")+COUNTIF(Y5:Y20,"FT")</f>
        <v>6</v>
      </c>
      <c r="Z21" s="59" t="n">
        <f aca="false">COUNTIF(Z5:Z20,"F")+COUNTIF(Z5:Z20,"S")+COUNTIF(Z5:Z20,"M")+COUNTIF(Z5:Z20,"A")+COUNTIF(Z5:Z20,"FT")</f>
        <v>1</v>
      </c>
      <c r="AA21" s="59" t="n">
        <f aca="false">COUNTIF(AA5:AA20,"F")+COUNTIF(AA5:AA20,"S")+COUNTIF(AA5:AA20,"M")+COUNTIF(AA5:AA20,"A")+COUNTIF(AA5:AA20,"FT")</f>
        <v>4</v>
      </c>
      <c r="AB21" s="59" t="n">
        <f aca="false">COUNTIF(AB5:AB20,"F")+COUNTIF(AB5:AB20,"S")+COUNTIF(AB5:AB20,"M")+COUNTIF(AB5:AB20,"A")+COUNTIF(AB5:AB20,"FT")</f>
        <v>4</v>
      </c>
      <c r="AC21" s="59" t="n">
        <f aca="false">COUNTIF(AC5:AC20,"F")+COUNTIF(AC5:AC20,"S")+COUNTIF(AC5:AC20,"M")+COUNTIF(AC5:AC20,"A")+COUNTIF(AC5:AC20,"FT")</f>
        <v>7</v>
      </c>
      <c r="AD21" s="59" t="n">
        <f aca="false">COUNTIF(AD5:AD20,"F")+COUNTIF(AD5:AD20,"S")+COUNTIF(AD5:AD20,"M")+COUNTIF(AD5:AD20,"A")+COUNTIF(AD5:AD20,"FT")</f>
        <v>6</v>
      </c>
      <c r="AE21" s="59" t="n">
        <f aca="false">COUNTIF(AE5:AE20,"F")+COUNTIF(AE5:AE20,"S")+COUNTIF(AE5:AE20,"M")+COUNTIF(AE5:AE20,"A")+COUNTIF(AE5:AE20,"FT")</f>
        <v>4</v>
      </c>
      <c r="AF21" s="59" t="n">
        <f aca="false">COUNTIF(AF5:AF20,"F")+COUNTIF(AF5:AF20,"S")+COUNTIF(AF5:AF20,"M")+COUNTIF(AF5:AF20,"A")+COUNTIF(AF5:AF20,"FT")</f>
        <v>4</v>
      </c>
      <c r="AH21" s="3" t="n">
        <f aca="false">SUM(AH5+AH7+AH9+AH11+AH13+AH15+AH17+AH19)</f>
        <v>1072</v>
      </c>
      <c r="AI21" s="60" t="n">
        <f aca="false">SUM(AI5+AI7+AI9+AI11+AI13+AI15+AI17+AI19)</f>
        <v>16388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J1"/>
    <mergeCell ref="A2:AJ2"/>
    <mergeCell ref="A5:A6"/>
    <mergeCell ref="AH5:AH6"/>
    <mergeCell ref="AI5:AI6"/>
    <mergeCell ref="AJ5:AJ6"/>
    <mergeCell ref="A7:A8"/>
    <mergeCell ref="AH7:AH8"/>
    <mergeCell ref="AI7:AI8"/>
    <mergeCell ref="AJ7:AJ8"/>
    <mergeCell ref="A9:A10"/>
    <mergeCell ref="AH9:AH10"/>
    <mergeCell ref="AI9:AI10"/>
    <mergeCell ref="AJ9:AJ10"/>
    <mergeCell ref="A11:A12"/>
    <mergeCell ref="AH11:AH12"/>
    <mergeCell ref="AI11:AI12"/>
    <mergeCell ref="AJ11:AJ12"/>
    <mergeCell ref="A13:A14"/>
    <mergeCell ref="AH13:AH14"/>
    <mergeCell ref="AI13:AI14"/>
    <mergeCell ref="AJ13:AJ14"/>
    <mergeCell ref="A15:A16"/>
    <mergeCell ref="AH15:AH16"/>
    <mergeCell ref="AI15:AI16"/>
    <mergeCell ref="AJ15:AJ16"/>
    <mergeCell ref="A17:A18"/>
    <mergeCell ref="AH17:AH18"/>
    <mergeCell ref="AI17:AI18"/>
    <mergeCell ref="AJ17:AJ18"/>
    <mergeCell ref="A19:A20"/>
    <mergeCell ref="AH19:AH20"/>
    <mergeCell ref="AI19:AI20"/>
    <mergeCell ref="AJ19:A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9" min="2" style="0" width="4.5"/>
    <col collapsed="false" customWidth="true" hidden="false" outlineLevel="0" max="31" min="31" style="0" width="8"/>
    <col collapsed="false" customWidth="true" hidden="false" outlineLevel="0" max="32" min="32" style="0" width="14"/>
    <col collapsed="false" customWidth="true" hidden="false" outlineLevel="0" max="33" min="33" style="0" width="10"/>
  </cols>
  <sheetData>
    <row r="1" customFormat="false" ht="30" hidden="false" customHeight="true" outlineLevel="0" collapsed="false">
      <c r="A1" s="31" t="s">
        <v>96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customFormat="false" ht="15.75" hidden="false" customHeight="tru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customFormat="false" ht="19.5" hidden="false" customHeight="true" outlineLevel="0" collapsed="false">
      <c r="A3" s="3" t="s">
        <v>83</v>
      </c>
      <c r="B3" s="34" t="s">
        <v>87</v>
      </c>
      <c r="C3" s="33" t="s">
        <v>88</v>
      </c>
      <c r="D3" s="33" t="s">
        <v>89</v>
      </c>
      <c r="E3" s="33" t="s">
        <v>90</v>
      </c>
      <c r="F3" s="33" t="s">
        <v>84</v>
      </c>
      <c r="G3" s="33" t="s">
        <v>85</v>
      </c>
      <c r="H3" s="34" t="s">
        <v>86</v>
      </c>
      <c r="I3" s="34" t="s">
        <v>87</v>
      </c>
      <c r="J3" s="33" t="s">
        <v>88</v>
      </c>
      <c r="K3" s="33" t="s">
        <v>89</v>
      </c>
      <c r="L3" s="33" t="s">
        <v>90</v>
      </c>
      <c r="M3" s="33" t="s">
        <v>84</v>
      </c>
      <c r="N3" s="33" t="s">
        <v>85</v>
      </c>
      <c r="O3" s="34" t="s">
        <v>86</v>
      </c>
      <c r="P3" s="34" t="s">
        <v>87</v>
      </c>
      <c r="Q3" s="33" t="s">
        <v>88</v>
      </c>
      <c r="R3" s="33" t="s">
        <v>89</v>
      </c>
      <c r="S3" s="33" t="s">
        <v>90</v>
      </c>
      <c r="T3" s="33" t="s">
        <v>84</v>
      </c>
      <c r="U3" s="33" t="s">
        <v>85</v>
      </c>
      <c r="V3" s="34" t="s">
        <v>86</v>
      </c>
      <c r="W3" s="34" t="s">
        <v>87</v>
      </c>
      <c r="X3" s="33" t="s">
        <v>88</v>
      </c>
      <c r="Y3" s="33" t="s">
        <v>89</v>
      </c>
      <c r="Z3" s="33" t="s">
        <v>90</v>
      </c>
      <c r="AA3" s="33" t="s">
        <v>84</v>
      </c>
      <c r="AB3" s="33" t="s">
        <v>85</v>
      </c>
      <c r="AC3" s="34" t="s">
        <v>86</v>
      </c>
      <c r="AE3" s="35" t="s">
        <v>91</v>
      </c>
      <c r="AF3" s="35" t="s">
        <v>92</v>
      </c>
      <c r="AG3" s="35" t="s">
        <v>93</v>
      </c>
    </row>
    <row r="4" customFormat="false" ht="18" hidden="false" customHeight="true" outlineLevel="0" collapsed="false">
      <c r="A4" s="36" t="s">
        <v>4</v>
      </c>
      <c r="B4" s="39" t="n">
        <v>1</v>
      </c>
      <c r="C4" s="38" t="n">
        <v>2</v>
      </c>
      <c r="D4" s="38" t="n">
        <v>3</v>
      </c>
      <c r="E4" s="38" t="n">
        <v>4</v>
      </c>
      <c r="F4" s="38" t="n">
        <v>5</v>
      </c>
      <c r="G4" s="38" t="n">
        <v>6</v>
      </c>
      <c r="H4" s="39" t="n">
        <v>7</v>
      </c>
      <c r="I4" s="39" t="n">
        <v>8</v>
      </c>
      <c r="J4" s="38" t="n">
        <v>9</v>
      </c>
      <c r="K4" s="38" t="n">
        <v>10</v>
      </c>
      <c r="L4" s="38" t="n">
        <v>11</v>
      </c>
      <c r="M4" s="38" t="n">
        <v>12</v>
      </c>
      <c r="N4" s="38" t="n">
        <v>13</v>
      </c>
      <c r="O4" s="39" t="n">
        <v>14</v>
      </c>
      <c r="P4" s="39" t="n">
        <v>15</v>
      </c>
      <c r="Q4" s="38" t="n">
        <v>16</v>
      </c>
      <c r="R4" s="38" t="n">
        <v>17</v>
      </c>
      <c r="S4" s="38" t="n">
        <v>18</v>
      </c>
      <c r="T4" s="38" t="n">
        <v>19</v>
      </c>
      <c r="U4" s="38" t="n">
        <v>20</v>
      </c>
      <c r="V4" s="39" t="n">
        <v>21</v>
      </c>
      <c r="W4" s="39" t="n">
        <v>22</v>
      </c>
      <c r="X4" s="38" t="n">
        <v>23</v>
      </c>
      <c r="Y4" s="38" t="n">
        <v>24</v>
      </c>
      <c r="Z4" s="38" t="n">
        <v>25</v>
      </c>
      <c r="AA4" s="38" t="n">
        <v>26</v>
      </c>
      <c r="AB4" s="38" t="n">
        <v>27</v>
      </c>
      <c r="AC4" s="39" t="n">
        <v>28</v>
      </c>
      <c r="AE4" s="40"/>
      <c r="AF4" s="40"/>
      <c r="AG4" s="40"/>
    </row>
    <row r="5" customFormat="false" ht="18" hidden="false" customHeight="true" outlineLevel="0" collapsed="false">
      <c r="A5" s="41" t="s">
        <v>12</v>
      </c>
      <c r="B5" s="43" t="s">
        <v>57</v>
      </c>
      <c r="C5" s="43" t="s">
        <v>69</v>
      </c>
      <c r="D5" s="43" t="s">
        <v>61</v>
      </c>
      <c r="E5" s="43" t="s">
        <v>69</v>
      </c>
      <c r="F5" s="43" t="s">
        <v>69</v>
      </c>
      <c r="G5" s="43" t="s">
        <v>53</v>
      </c>
      <c r="H5" s="43" t="s">
        <v>53</v>
      </c>
      <c r="I5" s="46" t="s">
        <v>79</v>
      </c>
      <c r="J5" s="45" t="s">
        <v>79</v>
      </c>
      <c r="K5" s="43" t="s">
        <v>57</v>
      </c>
      <c r="L5" s="43" t="s">
        <v>53</v>
      </c>
      <c r="M5" s="45" t="s">
        <v>79</v>
      </c>
      <c r="N5" s="45" t="s">
        <v>79</v>
      </c>
      <c r="O5" s="43" t="s">
        <v>53</v>
      </c>
      <c r="P5" s="46" t="s">
        <v>79</v>
      </c>
      <c r="Q5" s="43" t="s">
        <v>61</v>
      </c>
      <c r="R5" s="43" t="s">
        <v>61</v>
      </c>
      <c r="S5" s="43" t="s">
        <v>61</v>
      </c>
      <c r="T5" s="43" t="s">
        <v>57</v>
      </c>
      <c r="U5" s="43" t="s">
        <v>65</v>
      </c>
      <c r="V5" s="43" t="s">
        <v>57</v>
      </c>
      <c r="W5" s="46" t="s">
        <v>79</v>
      </c>
      <c r="X5" s="43" t="s">
        <v>69</v>
      </c>
      <c r="Y5" s="45" t="s">
        <v>79</v>
      </c>
      <c r="Z5" s="43" t="s">
        <v>57</v>
      </c>
      <c r="AA5" s="43" t="s">
        <v>69</v>
      </c>
      <c r="AB5" s="43" t="s">
        <v>61</v>
      </c>
      <c r="AC5" s="43" t="s">
        <v>65</v>
      </c>
      <c r="AE5" s="47" t="n">
        <f aca="false">SUM(B6,C6,D6,E6,F6,G6,H6,K6,L6,O6,Q6,R6,S6,T6,U6,V6,X6,Z6,AA6,AB6,AC6)</f>
        <v>151.5</v>
      </c>
      <c r="AF5" s="48" t="n">
        <f aca="false">AE5*'📋 Mitarbeiter'!F4</f>
        <v>2499.75</v>
      </c>
      <c r="AG5" s="49" t="s">
        <v>14</v>
      </c>
    </row>
    <row r="6" customFormat="false" ht="13.5" hidden="false" customHeight="true" outlineLevel="0" collapsed="false">
      <c r="A6" s="41"/>
      <c r="B6" s="51" t="n">
        <v>8</v>
      </c>
      <c r="C6" s="51" t="n">
        <v>7.5</v>
      </c>
      <c r="D6" s="51" t="n">
        <v>6</v>
      </c>
      <c r="E6" s="51" t="n">
        <v>7.5</v>
      </c>
      <c r="F6" s="51" t="n">
        <v>7.5</v>
      </c>
      <c r="G6" s="51" t="n">
        <v>8</v>
      </c>
      <c r="H6" s="51" t="n">
        <v>8</v>
      </c>
      <c r="I6" s="53"/>
      <c r="J6" s="51"/>
      <c r="K6" s="51" t="n">
        <v>8</v>
      </c>
      <c r="L6" s="51" t="n">
        <v>8</v>
      </c>
      <c r="M6" s="51"/>
      <c r="N6" s="51"/>
      <c r="O6" s="51" t="n">
        <v>8</v>
      </c>
      <c r="P6" s="53"/>
      <c r="Q6" s="51" t="n">
        <v>6</v>
      </c>
      <c r="R6" s="51" t="n">
        <v>6</v>
      </c>
      <c r="S6" s="51" t="n">
        <v>6</v>
      </c>
      <c r="T6" s="51" t="n">
        <v>8</v>
      </c>
      <c r="U6" s="51" t="n">
        <v>6</v>
      </c>
      <c r="V6" s="51" t="n">
        <v>8</v>
      </c>
      <c r="W6" s="53"/>
      <c r="X6" s="51" t="n">
        <v>7.5</v>
      </c>
      <c r="Y6" s="51"/>
      <c r="Z6" s="51" t="n">
        <v>8</v>
      </c>
      <c r="AA6" s="51" t="n">
        <v>7.5</v>
      </c>
      <c r="AB6" s="51" t="n">
        <v>6</v>
      </c>
      <c r="AC6" s="51" t="n">
        <v>6</v>
      </c>
      <c r="AE6" s="47"/>
      <c r="AF6" s="47"/>
      <c r="AG6" s="47"/>
    </row>
    <row r="7" customFormat="false" ht="18" hidden="false" customHeight="true" outlineLevel="0" collapsed="false">
      <c r="A7" s="54" t="s">
        <v>17</v>
      </c>
      <c r="B7" s="46" t="s">
        <v>79</v>
      </c>
      <c r="C7" s="56" t="s">
        <v>57</v>
      </c>
      <c r="D7" s="56" t="s">
        <v>61</v>
      </c>
      <c r="E7" s="56" t="s">
        <v>61</v>
      </c>
      <c r="F7" s="56" t="s">
        <v>57</v>
      </c>
      <c r="G7" s="56" t="s">
        <v>57</v>
      </c>
      <c r="H7" s="46" t="s">
        <v>79</v>
      </c>
      <c r="I7" s="44" t="s">
        <v>72</v>
      </c>
      <c r="J7" s="44" t="s">
        <v>72</v>
      </c>
      <c r="K7" s="44" t="s">
        <v>72</v>
      </c>
      <c r="L7" s="44" t="s">
        <v>72</v>
      </c>
      <c r="M7" s="44" t="s">
        <v>72</v>
      </c>
      <c r="N7" s="56" t="s">
        <v>57</v>
      </c>
      <c r="O7" s="56" t="s">
        <v>53</v>
      </c>
      <c r="P7" s="46" t="s">
        <v>79</v>
      </c>
      <c r="Q7" s="55" t="s">
        <v>79</v>
      </c>
      <c r="R7" s="55" t="s">
        <v>79</v>
      </c>
      <c r="S7" s="55" t="s">
        <v>79</v>
      </c>
      <c r="T7" s="56" t="s">
        <v>69</v>
      </c>
      <c r="U7" s="56" t="s">
        <v>57</v>
      </c>
      <c r="V7" s="46" t="s">
        <v>79</v>
      </c>
      <c r="W7" s="56" t="s">
        <v>65</v>
      </c>
      <c r="X7" s="55" t="s">
        <v>79</v>
      </c>
      <c r="Y7" s="56" t="s">
        <v>61</v>
      </c>
      <c r="Z7" s="55" t="s">
        <v>79</v>
      </c>
      <c r="AA7" s="55" t="s">
        <v>79</v>
      </c>
      <c r="AB7" s="56" t="s">
        <v>69</v>
      </c>
      <c r="AC7" s="46" t="s">
        <v>79</v>
      </c>
      <c r="AE7" s="47" t="n">
        <f aca="false">SUM(C8,D8,E8,F8,G8,N8,O8,T8,U8,W8,Y8,AB8)</f>
        <v>87</v>
      </c>
      <c r="AF7" s="48" t="n">
        <f aca="false">AE7*'📋 Mitarbeiter'!F5</f>
        <v>1548.6</v>
      </c>
      <c r="AG7" s="49" t="s">
        <v>14</v>
      </c>
    </row>
    <row r="8" customFormat="false" ht="13.5" hidden="false" customHeight="true" outlineLevel="0" collapsed="false">
      <c r="A8" s="54"/>
      <c r="B8" s="53"/>
      <c r="C8" s="57" t="n">
        <v>8</v>
      </c>
      <c r="D8" s="57" t="n">
        <v>6</v>
      </c>
      <c r="E8" s="57" t="n">
        <v>6</v>
      </c>
      <c r="F8" s="57" t="n">
        <v>8</v>
      </c>
      <c r="G8" s="57" t="n">
        <v>8</v>
      </c>
      <c r="H8" s="53"/>
      <c r="I8" s="52"/>
      <c r="J8" s="52"/>
      <c r="K8" s="52"/>
      <c r="L8" s="52"/>
      <c r="M8" s="52"/>
      <c r="N8" s="57" t="n">
        <v>8</v>
      </c>
      <c r="O8" s="57" t="n">
        <v>8</v>
      </c>
      <c r="P8" s="53"/>
      <c r="Q8" s="57"/>
      <c r="R8" s="57"/>
      <c r="S8" s="57"/>
      <c r="T8" s="57" t="n">
        <v>7.5</v>
      </c>
      <c r="U8" s="57" t="n">
        <v>8</v>
      </c>
      <c r="V8" s="53"/>
      <c r="W8" s="57" t="n">
        <v>6</v>
      </c>
      <c r="X8" s="57"/>
      <c r="Y8" s="57" t="n">
        <v>6</v>
      </c>
      <c r="Z8" s="57"/>
      <c r="AA8" s="57"/>
      <c r="AB8" s="57" t="n">
        <v>7.5</v>
      </c>
      <c r="AC8" s="53"/>
      <c r="AE8" s="47"/>
      <c r="AF8" s="47"/>
      <c r="AG8" s="47"/>
    </row>
    <row r="9" customFormat="false" ht="18" hidden="false" customHeight="true" outlineLevel="0" collapsed="false">
      <c r="A9" s="41" t="s">
        <v>21</v>
      </c>
      <c r="B9" s="46" t="s">
        <v>79</v>
      </c>
      <c r="C9" s="43" t="s">
        <v>57</v>
      </c>
      <c r="D9" s="43" t="s">
        <v>65</v>
      </c>
      <c r="E9" s="43" t="s">
        <v>57</v>
      </c>
      <c r="F9" s="45" t="s">
        <v>79</v>
      </c>
      <c r="G9" s="43" t="s">
        <v>69</v>
      </c>
      <c r="H9" s="43" t="s">
        <v>57</v>
      </c>
      <c r="I9" s="46" t="s">
        <v>79</v>
      </c>
      <c r="J9" s="43" t="s">
        <v>53</v>
      </c>
      <c r="K9" s="43" t="s">
        <v>57</v>
      </c>
      <c r="L9" s="43" t="s">
        <v>61</v>
      </c>
      <c r="M9" s="45" t="s">
        <v>79</v>
      </c>
      <c r="N9" s="43" t="s">
        <v>57</v>
      </c>
      <c r="O9" s="43" t="s">
        <v>57</v>
      </c>
      <c r="P9" s="46" t="s">
        <v>79</v>
      </c>
      <c r="Q9" s="43" t="s">
        <v>53</v>
      </c>
      <c r="R9" s="43" t="s">
        <v>61</v>
      </c>
      <c r="S9" s="43" t="s">
        <v>65</v>
      </c>
      <c r="T9" s="43" t="s">
        <v>65</v>
      </c>
      <c r="U9" s="43" t="s">
        <v>69</v>
      </c>
      <c r="V9" s="46" t="s">
        <v>79</v>
      </c>
      <c r="W9" s="46" t="s">
        <v>79</v>
      </c>
      <c r="X9" s="43" t="s">
        <v>69</v>
      </c>
      <c r="Y9" s="43" t="s">
        <v>53</v>
      </c>
      <c r="Z9" s="45" t="s">
        <v>79</v>
      </c>
      <c r="AA9" s="43" t="s">
        <v>65</v>
      </c>
      <c r="AB9" s="45" t="s">
        <v>79</v>
      </c>
      <c r="AC9" s="46" t="s">
        <v>79</v>
      </c>
      <c r="AE9" s="47" t="n">
        <f aca="false">SUM(C10,D10,E10,G10,H10,J10,K10,L10,N10,O10,Q10,R10,S10,T10,U10,X10,Y10,AA10)</f>
        <v>130.5</v>
      </c>
      <c r="AF9" s="48" t="n">
        <f aca="false">AE9*'📋 Mitarbeiter'!F6</f>
        <v>1853.1</v>
      </c>
      <c r="AG9" s="49" t="s">
        <v>23</v>
      </c>
    </row>
    <row r="10" customFormat="false" ht="13.5" hidden="false" customHeight="true" outlineLevel="0" collapsed="false">
      <c r="A10" s="41"/>
      <c r="B10" s="53"/>
      <c r="C10" s="51" t="n">
        <v>8</v>
      </c>
      <c r="D10" s="51" t="n">
        <v>6</v>
      </c>
      <c r="E10" s="51" t="n">
        <v>8</v>
      </c>
      <c r="F10" s="51"/>
      <c r="G10" s="51" t="n">
        <v>7.5</v>
      </c>
      <c r="H10" s="51" t="n">
        <v>8</v>
      </c>
      <c r="I10" s="53"/>
      <c r="J10" s="51" t="n">
        <v>8</v>
      </c>
      <c r="K10" s="51" t="n">
        <v>8</v>
      </c>
      <c r="L10" s="51" t="n">
        <v>6</v>
      </c>
      <c r="M10" s="51"/>
      <c r="N10" s="51" t="n">
        <v>8</v>
      </c>
      <c r="O10" s="51" t="n">
        <v>8</v>
      </c>
      <c r="P10" s="53"/>
      <c r="Q10" s="51" t="n">
        <v>8</v>
      </c>
      <c r="R10" s="51" t="n">
        <v>6</v>
      </c>
      <c r="S10" s="51" t="n">
        <v>6</v>
      </c>
      <c r="T10" s="51" t="n">
        <v>6</v>
      </c>
      <c r="U10" s="51" t="n">
        <v>7.5</v>
      </c>
      <c r="V10" s="53"/>
      <c r="W10" s="53"/>
      <c r="X10" s="51" t="n">
        <v>7.5</v>
      </c>
      <c r="Y10" s="51" t="n">
        <v>8</v>
      </c>
      <c r="Z10" s="51"/>
      <c r="AA10" s="51" t="n">
        <v>6</v>
      </c>
      <c r="AB10" s="51"/>
      <c r="AC10" s="53"/>
      <c r="AE10" s="47"/>
      <c r="AF10" s="47"/>
      <c r="AG10" s="47"/>
    </row>
    <row r="11" customFormat="false" ht="18" hidden="false" customHeight="true" outlineLevel="0" collapsed="false">
      <c r="A11" s="54" t="s">
        <v>26</v>
      </c>
      <c r="B11" s="46" t="s">
        <v>79</v>
      </c>
      <c r="C11" s="56" t="s">
        <v>69</v>
      </c>
      <c r="D11" s="55" t="s">
        <v>79</v>
      </c>
      <c r="E11" s="55" t="s">
        <v>79</v>
      </c>
      <c r="F11" s="56" t="s">
        <v>61</v>
      </c>
      <c r="G11" s="56" t="s">
        <v>53</v>
      </c>
      <c r="H11" s="56" t="s">
        <v>65</v>
      </c>
      <c r="I11" s="46" t="s">
        <v>79</v>
      </c>
      <c r="J11" s="56" t="s">
        <v>65</v>
      </c>
      <c r="K11" s="55" t="s">
        <v>79</v>
      </c>
      <c r="L11" s="55" t="s">
        <v>79</v>
      </c>
      <c r="M11" s="56" t="s">
        <v>65</v>
      </c>
      <c r="N11" s="56" t="s">
        <v>53</v>
      </c>
      <c r="O11" s="56" t="s">
        <v>65</v>
      </c>
      <c r="P11" s="46" t="s">
        <v>79</v>
      </c>
      <c r="Q11" s="56" t="s">
        <v>65</v>
      </c>
      <c r="R11" s="56" t="s">
        <v>61</v>
      </c>
      <c r="S11" s="56" t="s">
        <v>57</v>
      </c>
      <c r="T11" s="56" t="s">
        <v>61</v>
      </c>
      <c r="U11" s="55" t="s">
        <v>79</v>
      </c>
      <c r="V11" s="56" t="s">
        <v>65</v>
      </c>
      <c r="W11" s="46" t="s">
        <v>79</v>
      </c>
      <c r="X11" s="56" t="s">
        <v>53</v>
      </c>
      <c r="Y11" s="56" t="s">
        <v>69</v>
      </c>
      <c r="Z11" s="56" t="s">
        <v>61</v>
      </c>
      <c r="AA11" s="56" t="s">
        <v>53</v>
      </c>
      <c r="AB11" s="55" t="s">
        <v>79</v>
      </c>
      <c r="AC11" s="56" t="s">
        <v>53</v>
      </c>
      <c r="AE11" s="47" t="n">
        <f aca="false">SUM(C12,F12,G12,H12,J12,M12,N12,O12,Q12,R12,S12,T12,V12,X12,Y12,Z12,AA12,AC12)</f>
        <v>123</v>
      </c>
      <c r="AF11" s="48" t="n">
        <f aca="false">AE11*'📋 Mitarbeiter'!F7</f>
        <v>1845</v>
      </c>
      <c r="AG11" s="49" t="s">
        <v>23</v>
      </c>
    </row>
    <row r="12" customFormat="false" ht="13.5" hidden="false" customHeight="true" outlineLevel="0" collapsed="false">
      <c r="A12" s="54"/>
      <c r="B12" s="53"/>
      <c r="C12" s="57" t="n">
        <v>7.5</v>
      </c>
      <c r="D12" s="57"/>
      <c r="E12" s="57"/>
      <c r="F12" s="57" t="n">
        <v>6</v>
      </c>
      <c r="G12" s="57" t="n">
        <v>8</v>
      </c>
      <c r="H12" s="57" t="n">
        <v>6</v>
      </c>
      <c r="I12" s="53"/>
      <c r="J12" s="57" t="n">
        <v>6</v>
      </c>
      <c r="K12" s="57"/>
      <c r="L12" s="57"/>
      <c r="M12" s="57" t="n">
        <v>6</v>
      </c>
      <c r="N12" s="57" t="n">
        <v>8</v>
      </c>
      <c r="O12" s="57" t="n">
        <v>6</v>
      </c>
      <c r="P12" s="53"/>
      <c r="Q12" s="57" t="n">
        <v>6</v>
      </c>
      <c r="R12" s="57" t="n">
        <v>6</v>
      </c>
      <c r="S12" s="57" t="n">
        <v>8</v>
      </c>
      <c r="T12" s="57" t="n">
        <v>6</v>
      </c>
      <c r="U12" s="57"/>
      <c r="V12" s="57" t="n">
        <v>6</v>
      </c>
      <c r="W12" s="53"/>
      <c r="X12" s="57" t="n">
        <v>8</v>
      </c>
      <c r="Y12" s="57" t="n">
        <v>7.5</v>
      </c>
      <c r="Z12" s="57" t="n">
        <v>6</v>
      </c>
      <c r="AA12" s="57" t="n">
        <v>8</v>
      </c>
      <c r="AB12" s="57"/>
      <c r="AC12" s="57" t="n">
        <v>8</v>
      </c>
      <c r="AE12" s="47"/>
      <c r="AF12" s="47"/>
      <c r="AG12" s="47"/>
    </row>
    <row r="13" customFormat="false" ht="18" hidden="false" customHeight="true" outlineLevel="0" collapsed="false">
      <c r="A13" s="41" t="s">
        <v>30</v>
      </c>
      <c r="B13" s="46" t="s">
        <v>79</v>
      </c>
      <c r="C13" s="45" t="s">
        <v>79</v>
      </c>
      <c r="D13" s="43" t="s">
        <v>53</v>
      </c>
      <c r="E13" s="43" t="s">
        <v>57</v>
      </c>
      <c r="F13" s="43" t="s">
        <v>53</v>
      </c>
      <c r="G13" s="43" t="s">
        <v>57</v>
      </c>
      <c r="H13" s="43" t="s">
        <v>61</v>
      </c>
      <c r="I13" s="46" t="s">
        <v>79</v>
      </c>
      <c r="J13" s="45" t="s">
        <v>79</v>
      </c>
      <c r="K13" s="43" t="s">
        <v>53</v>
      </c>
      <c r="L13" s="45" t="s">
        <v>79</v>
      </c>
      <c r="M13" s="43" t="s">
        <v>61</v>
      </c>
      <c r="N13" s="43" t="s">
        <v>53</v>
      </c>
      <c r="O13" s="46" t="s">
        <v>79</v>
      </c>
      <c r="P13" s="46" t="s">
        <v>79</v>
      </c>
      <c r="Q13" s="43" t="s">
        <v>69</v>
      </c>
      <c r="R13" s="43" t="s">
        <v>57</v>
      </c>
      <c r="S13" s="43" t="s">
        <v>57</v>
      </c>
      <c r="T13" s="43" t="s">
        <v>61</v>
      </c>
      <c r="U13" s="45" t="s">
        <v>79</v>
      </c>
      <c r="V13" s="43" t="s">
        <v>53</v>
      </c>
      <c r="W13" s="46" t="s">
        <v>79</v>
      </c>
      <c r="X13" s="45" t="s">
        <v>79</v>
      </c>
      <c r="Y13" s="43" t="s">
        <v>53</v>
      </c>
      <c r="Z13" s="43" t="s">
        <v>69</v>
      </c>
      <c r="AA13" s="43" t="s">
        <v>53</v>
      </c>
      <c r="AB13" s="43" t="s">
        <v>61</v>
      </c>
      <c r="AC13" s="43" t="s">
        <v>69</v>
      </c>
      <c r="AE13" s="47" t="n">
        <f aca="false">SUM(D14,E14,F14,G14,H14,K14,M14,N14,Q14,R14,S14,T14,V14,Y14,Z14,AA14,AB14,AC14)</f>
        <v>134.5</v>
      </c>
      <c r="AF13" s="48" t="n">
        <f aca="false">AE13*'📋 Mitarbeiter'!F8</f>
        <v>1815.75</v>
      </c>
      <c r="AG13" s="49" t="s">
        <v>32</v>
      </c>
    </row>
    <row r="14" customFormat="false" ht="13.5" hidden="false" customHeight="true" outlineLevel="0" collapsed="false">
      <c r="A14" s="41"/>
      <c r="B14" s="53"/>
      <c r="C14" s="51"/>
      <c r="D14" s="51" t="n">
        <v>8</v>
      </c>
      <c r="E14" s="51" t="n">
        <v>8</v>
      </c>
      <c r="F14" s="51" t="n">
        <v>8</v>
      </c>
      <c r="G14" s="51" t="n">
        <v>8</v>
      </c>
      <c r="H14" s="51" t="n">
        <v>6</v>
      </c>
      <c r="I14" s="53"/>
      <c r="J14" s="51"/>
      <c r="K14" s="51" t="n">
        <v>8</v>
      </c>
      <c r="L14" s="51"/>
      <c r="M14" s="51" t="n">
        <v>6</v>
      </c>
      <c r="N14" s="51" t="n">
        <v>8</v>
      </c>
      <c r="O14" s="53"/>
      <c r="P14" s="53"/>
      <c r="Q14" s="51" t="n">
        <v>7.5</v>
      </c>
      <c r="R14" s="51" t="n">
        <v>8</v>
      </c>
      <c r="S14" s="51" t="n">
        <v>8</v>
      </c>
      <c r="T14" s="51" t="n">
        <v>6</v>
      </c>
      <c r="U14" s="51"/>
      <c r="V14" s="51" t="n">
        <v>8</v>
      </c>
      <c r="W14" s="53"/>
      <c r="X14" s="51"/>
      <c r="Y14" s="51" t="n">
        <v>8</v>
      </c>
      <c r="Z14" s="51" t="n">
        <v>7.5</v>
      </c>
      <c r="AA14" s="51" t="n">
        <v>8</v>
      </c>
      <c r="AB14" s="51" t="n">
        <v>6</v>
      </c>
      <c r="AC14" s="51" t="n">
        <v>7.5</v>
      </c>
      <c r="AE14" s="47"/>
      <c r="AF14" s="47"/>
      <c r="AG14" s="47"/>
    </row>
    <row r="15" customFormat="false" ht="18" hidden="false" customHeight="true" outlineLevel="0" collapsed="false">
      <c r="A15" s="54" t="s">
        <v>35</v>
      </c>
      <c r="B15" s="46" t="s">
        <v>79</v>
      </c>
      <c r="C15" s="55" t="s">
        <v>79</v>
      </c>
      <c r="D15" s="56" t="s">
        <v>61</v>
      </c>
      <c r="E15" s="56" t="s">
        <v>65</v>
      </c>
      <c r="F15" s="56" t="s">
        <v>65</v>
      </c>
      <c r="G15" s="56" t="s">
        <v>69</v>
      </c>
      <c r="H15" s="46" t="s">
        <v>79</v>
      </c>
      <c r="I15" s="46" t="s">
        <v>79</v>
      </c>
      <c r="J15" s="56" t="s">
        <v>69</v>
      </c>
      <c r="K15" s="55" t="s">
        <v>79</v>
      </c>
      <c r="L15" s="56" t="s">
        <v>69</v>
      </c>
      <c r="M15" s="56" t="s">
        <v>57</v>
      </c>
      <c r="N15" s="55" t="s">
        <v>79</v>
      </c>
      <c r="O15" s="56" t="s">
        <v>65</v>
      </c>
      <c r="P15" s="46" t="s">
        <v>79</v>
      </c>
      <c r="Q15" s="56" t="s">
        <v>65</v>
      </c>
      <c r="R15" s="56" t="s">
        <v>65</v>
      </c>
      <c r="S15" s="56" t="s">
        <v>65</v>
      </c>
      <c r="T15" s="55" t="s">
        <v>79</v>
      </c>
      <c r="U15" s="56" t="s">
        <v>57</v>
      </c>
      <c r="V15" s="56" t="s">
        <v>61</v>
      </c>
      <c r="W15" s="46" t="s">
        <v>79</v>
      </c>
      <c r="X15" s="56" t="s">
        <v>69</v>
      </c>
      <c r="Y15" s="56" t="s">
        <v>61</v>
      </c>
      <c r="Z15" s="56" t="s">
        <v>69</v>
      </c>
      <c r="AA15" s="55" t="s">
        <v>79</v>
      </c>
      <c r="AB15" s="56" t="s">
        <v>65</v>
      </c>
      <c r="AC15" s="56" t="s">
        <v>57</v>
      </c>
      <c r="AE15" s="47" t="n">
        <f aca="false">SUM(D16,E16,F16,G16,J16,L16,M16,O16,Q16,R16,S16,U16,V16,X16,Y16,Z16,AB16,AC16)</f>
        <v>121.5</v>
      </c>
      <c r="AF15" s="48" t="n">
        <f aca="false">AE15*'📋 Mitarbeiter'!F9</f>
        <v>1725.3</v>
      </c>
      <c r="AG15" s="49" t="s">
        <v>23</v>
      </c>
    </row>
    <row r="16" customFormat="false" ht="13.5" hidden="false" customHeight="true" outlineLevel="0" collapsed="false">
      <c r="A16" s="54"/>
      <c r="B16" s="53"/>
      <c r="C16" s="57"/>
      <c r="D16" s="57" t="n">
        <v>6</v>
      </c>
      <c r="E16" s="57" t="n">
        <v>6</v>
      </c>
      <c r="F16" s="57" t="n">
        <v>6</v>
      </c>
      <c r="G16" s="57" t="n">
        <v>7.5</v>
      </c>
      <c r="H16" s="53"/>
      <c r="I16" s="53"/>
      <c r="J16" s="57" t="n">
        <v>7.5</v>
      </c>
      <c r="K16" s="57"/>
      <c r="L16" s="57" t="n">
        <v>7.5</v>
      </c>
      <c r="M16" s="57" t="n">
        <v>8</v>
      </c>
      <c r="N16" s="57"/>
      <c r="O16" s="57" t="n">
        <v>6</v>
      </c>
      <c r="P16" s="53"/>
      <c r="Q16" s="57" t="n">
        <v>6</v>
      </c>
      <c r="R16" s="57" t="n">
        <v>6</v>
      </c>
      <c r="S16" s="57" t="n">
        <v>6</v>
      </c>
      <c r="T16" s="57"/>
      <c r="U16" s="57" t="n">
        <v>8</v>
      </c>
      <c r="V16" s="57" t="n">
        <v>6</v>
      </c>
      <c r="W16" s="53"/>
      <c r="X16" s="57" t="n">
        <v>7.5</v>
      </c>
      <c r="Y16" s="57" t="n">
        <v>6</v>
      </c>
      <c r="Z16" s="57" t="n">
        <v>7.5</v>
      </c>
      <c r="AA16" s="57"/>
      <c r="AB16" s="57" t="n">
        <v>6</v>
      </c>
      <c r="AC16" s="57" t="n">
        <v>8</v>
      </c>
      <c r="AE16" s="47"/>
      <c r="AF16" s="47"/>
      <c r="AG16" s="47"/>
    </row>
    <row r="17" customFormat="false" ht="18" hidden="false" customHeight="true" outlineLevel="0" collapsed="false">
      <c r="A17" s="41" t="s">
        <v>38</v>
      </c>
      <c r="B17" s="46" t="s">
        <v>79</v>
      </c>
      <c r="C17" s="43" t="s">
        <v>69</v>
      </c>
      <c r="D17" s="43" t="s">
        <v>53</v>
      </c>
      <c r="E17" s="43" t="s">
        <v>57</v>
      </c>
      <c r="F17" s="43" t="s">
        <v>57</v>
      </c>
      <c r="G17" s="43" t="s">
        <v>61</v>
      </c>
      <c r="H17" s="43" t="s">
        <v>61</v>
      </c>
      <c r="I17" s="46" t="s">
        <v>79</v>
      </c>
      <c r="J17" s="43" t="s">
        <v>61</v>
      </c>
      <c r="K17" s="43" t="s">
        <v>69</v>
      </c>
      <c r="L17" s="43" t="s">
        <v>61</v>
      </c>
      <c r="M17" s="43" t="s">
        <v>57</v>
      </c>
      <c r="N17" s="43" t="s">
        <v>57</v>
      </c>
      <c r="O17" s="43" t="s">
        <v>69</v>
      </c>
      <c r="P17" s="43" t="s">
        <v>57</v>
      </c>
      <c r="Q17" s="45" t="s">
        <v>79</v>
      </c>
      <c r="R17" s="45" t="s">
        <v>79</v>
      </c>
      <c r="S17" s="43" t="s">
        <v>61</v>
      </c>
      <c r="T17" s="43" t="s">
        <v>53</v>
      </c>
      <c r="U17" s="43" t="s">
        <v>57</v>
      </c>
      <c r="V17" s="43" t="s">
        <v>53</v>
      </c>
      <c r="W17" s="46" t="s">
        <v>79</v>
      </c>
      <c r="X17" s="43" t="s">
        <v>57</v>
      </c>
      <c r="Y17" s="43" t="s">
        <v>69</v>
      </c>
      <c r="Z17" s="43" t="s">
        <v>53</v>
      </c>
      <c r="AA17" s="43" t="s">
        <v>69</v>
      </c>
      <c r="AB17" s="43" t="s">
        <v>61</v>
      </c>
      <c r="AC17" s="43" t="s">
        <v>53</v>
      </c>
      <c r="AE17" s="47" t="n">
        <f aca="false">SUM(C18,D18,E18,F18,G18,H18,J18,K18,L18,M18,N18,O18,P18,S18,T18,U18,V18,X18,Y18,Z18,AA18,AB18,AC18)</f>
        <v>169.5</v>
      </c>
      <c r="AF17" s="48" t="n">
        <f aca="false">AE17*'📋 Mitarbeiter'!F10</f>
        <v>2847.6</v>
      </c>
      <c r="AG17" s="49" t="s">
        <v>14</v>
      </c>
    </row>
    <row r="18" customFormat="false" ht="13.5" hidden="false" customHeight="true" outlineLevel="0" collapsed="false">
      <c r="A18" s="41"/>
      <c r="B18" s="53"/>
      <c r="C18" s="51" t="n">
        <v>7.5</v>
      </c>
      <c r="D18" s="51" t="n">
        <v>8</v>
      </c>
      <c r="E18" s="51" t="n">
        <v>8</v>
      </c>
      <c r="F18" s="51" t="n">
        <v>8</v>
      </c>
      <c r="G18" s="51" t="n">
        <v>6</v>
      </c>
      <c r="H18" s="51" t="n">
        <v>6</v>
      </c>
      <c r="I18" s="53"/>
      <c r="J18" s="51" t="n">
        <v>6</v>
      </c>
      <c r="K18" s="51" t="n">
        <v>7.5</v>
      </c>
      <c r="L18" s="51" t="n">
        <v>6</v>
      </c>
      <c r="M18" s="51" t="n">
        <v>8</v>
      </c>
      <c r="N18" s="51" t="n">
        <v>8</v>
      </c>
      <c r="O18" s="51" t="n">
        <v>7.5</v>
      </c>
      <c r="P18" s="51" t="n">
        <v>8</v>
      </c>
      <c r="Q18" s="51"/>
      <c r="R18" s="51"/>
      <c r="S18" s="51" t="n">
        <v>6</v>
      </c>
      <c r="T18" s="51" t="n">
        <v>8</v>
      </c>
      <c r="U18" s="51" t="n">
        <v>8</v>
      </c>
      <c r="V18" s="51" t="n">
        <v>8</v>
      </c>
      <c r="W18" s="53"/>
      <c r="X18" s="51" t="n">
        <v>8</v>
      </c>
      <c r="Y18" s="51" t="n">
        <v>7.5</v>
      </c>
      <c r="Z18" s="51" t="n">
        <v>8</v>
      </c>
      <c r="AA18" s="51" t="n">
        <v>7.5</v>
      </c>
      <c r="AB18" s="51" t="n">
        <v>6</v>
      </c>
      <c r="AC18" s="51" t="n">
        <v>8</v>
      </c>
      <c r="AE18" s="47"/>
      <c r="AF18" s="47"/>
      <c r="AG18" s="47"/>
    </row>
    <row r="19" customFormat="false" ht="18" hidden="false" customHeight="true" outlineLevel="0" collapsed="false">
      <c r="A19" s="54" t="s">
        <v>42</v>
      </c>
      <c r="B19" s="46" t="s">
        <v>79</v>
      </c>
      <c r="C19" s="56" t="s">
        <v>61</v>
      </c>
      <c r="D19" s="56" t="s">
        <v>53</v>
      </c>
      <c r="E19" s="56" t="s">
        <v>53</v>
      </c>
      <c r="F19" s="56" t="s">
        <v>53</v>
      </c>
      <c r="G19" s="56" t="s">
        <v>61</v>
      </c>
      <c r="H19" s="56" t="s">
        <v>53</v>
      </c>
      <c r="I19" s="46" t="s">
        <v>79</v>
      </c>
      <c r="J19" s="56" t="s">
        <v>61</v>
      </c>
      <c r="K19" s="56" t="s">
        <v>53</v>
      </c>
      <c r="L19" s="55" t="s">
        <v>79</v>
      </c>
      <c r="M19" s="56" t="s">
        <v>61</v>
      </c>
      <c r="N19" s="56" t="s">
        <v>61</v>
      </c>
      <c r="O19" s="56" t="s">
        <v>53</v>
      </c>
      <c r="P19" s="46" t="s">
        <v>79</v>
      </c>
      <c r="Q19" s="56" t="s">
        <v>53</v>
      </c>
      <c r="R19" s="55" t="s">
        <v>79</v>
      </c>
      <c r="S19" s="56" t="s">
        <v>53</v>
      </c>
      <c r="T19" s="56" t="s">
        <v>53</v>
      </c>
      <c r="U19" s="56" t="s">
        <v>53</v>
      </c>
      <c r="V19" s="56" t="s">
        <v>53</v>
      </c>
      <c r="W19" s="46" t="s">
        <v>79</v>
      </c>
      <c r="X19" s="56" t="s">
        <v>61</v>
      </c>
      <c r="Y19" s="56" t="s">
        <v>61</v>
      </c>
      <c r="Z19" s="56" t="s">
        <v>53</v>
      </c>
      <c r="AA19" s="56" t="s">
        <v>61</v>
      </c>
      <c r="AB19" s="56" t="s">
        <v>61</v>
      </c>
      <c r="AC19" s="56" t="s">
        <v>53</v>
      </c>
      <c r="AE19" s="47" t="n">
        <f aca="false">SUM(C20,D20,E20,F20,G20,H20,J20,K20,M20,N20,O20,Q20,S20,T20,U20,V20,X20,Y20,Z20,AA20,AB20,AC20)</f>
        <v>158</v>
      </c>
      <c r="AF19" s="48" t="n">
        <f aca="false">AE19*'📋 Mitarbeiter'!F11</f>
        <v>2054</v>
      </c>
      <c r="AG19" s="49" t="s">
        <v>32</v>
      </c>
    </row>
    <row r="20" customFormat="false" ht="13.5" hidden="false" customHeight="true" outlineLevel="0" collapsed="false">
      <c r="A20" s="54"/>
      <c r="B20" s="53"/>
      <c r="C20" s="57" t="n">
        <v>6</v>
      </c>
      <c r="D20" s="57" t="n">
        <v>8</v>
      </c>
      <c r="E20" s="57" t="n">
        <v>8</v>
      </c>
      <c r="F20" s="57" t="n">
        <v>8</v>
      </c>
      <c r="G20" s="57" t="n">
        <v>6</v>
      </c>
      <c r="H20" s="57" t="n">
        <v>8</v>
      </c>
      <c r="I20" s="53"/>
      <c r="J20" s="57" t="n">
        <v>6</v>
      </c>
      <c r="K20" s="57" t="n">
        <v>8</v>
      </c>
      <c r="L20" s="57"/>
      <c r="M20" s="57" t="n">
        <v>6</v>
      </c>
      <c r="N20" s="57" t="n">
        <v>6</v>
      </c>
      <c r="O20" s="57" t="n">
        <v>8</v>
      </c>
      <c r="P20" s="53"/>
      <c r="Q20" s="57" t="n">
        <v>8</v>
      </c>
      <c r="R20" s="57"/>
      <c r="S20" s="57" t="n">
        <v>8</v>
      </c>
      <c r="T20" s="57" t="n">
        <v>8</v>
      </c>
      <c r="U20" s="57" t="n">
        <v>8</v>
      </c>
      <c r="V20" s="57" t="n">
        <v>8</v>
      </c>
      <c r="W20" s="53"/>
      <c r="X20" s="57" t="n">
        <v>6</v>
      </c>
      <c r="Y20" s="57" t="n">
        <v>6</v>
      </c>
      <c r="Z20" s="57" t="n">
        <v>8</v>
      </c>
      <c r="AA20" s="57" t="n">
        <v>6</v>
      </c>
      <c r="AB20" s="57" t="n">
        <v>6</v>
      </c>
      <c r="AC20" s="57" t="n">
        <v>8</v>
      </c>
      <c r="AE20" s="47"/>
      <c r="AF20" s="47"/>
      <c r="AG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1</v>
      </c>
      <c r="C21" s="59" t="n">
        <f aca="false">COUNTIF(C5:C20,"F")+COUNTIF(C5:C20,"S")+COUNTIF(C5:C20,"M")+COUNTIF(C5:C20,"A")+COUNTIF(C5:C20,"FT")</f>
        <v>6</v>
      </c>
      <c r="D21" s="59" t="n">
        <f aca="false">COUNTIF(D5:D20,"F")+COUNTIF(D5:D20,"S")+COUNTIF(D5:D20,"M")+COUNTIF(D5:D20,"A")+COUNTIF(D5:D20,"FT")</f>
        <v>7</v>
      </c>
      <c r="E21" s="59" t="n">
        <f aca="false">COUNTIF(E5:E20,"F")+COUNTIF(E5:E20,"S")+COUNTIF(E5:E20,"M")+COUNTIF(E5:E20,"A")+COUNTIF(E5:E20,"FT")</f>
        <v>7</v>
      </c>
      <c r="F21" s="59" t="n">
        <f aca="false">COUNTIF(F5:F20,"F")+COUNTIF(F5:F20,"S")+COUNTIF(F5:F20,"M")+COUNTIF(F5:F20,"A")+COUNTIF(F5:F20,"FT")</f>
        <v>7</v>
      </c>
      <c r="G21" s="59" t="n">
        <f aca="false">COUNTIF(G5:G20,"F")+COUNTIF(G5:G20,"S")+COUNTIF(G5:G20,"M")+COUNTIF(G5:G20,"A")+COUNTIF(G5:G20,"FT")</f>
        <v>8</v>
      </c>
      <c r="H21" s="59" t="n">
        <f aca="false">COUNTIF(H5:H20,"F")+COUNTIF(H5:H20,"S")+COUNTIF(H5:H20,"M")+COUNTIF(H5:H20,"A")+COUNTIF(H5:H20,"FT")</f>
        <v>6</v>
      </c>
      <c r="I21" s="59" t="n">
        <f aca="false">COUNTIF(I5:I20,"F")+COUNTIF(I5:I20,"S")+COUNTIF(I5:I20,"M")+COUNTIF(I5:I20,"A")+COUNTIF(I5:I20,"FT")</f>
        <v>0</v>
      </c>
      <c r="J21" s="59" t="n">
        <f aca="false">COUNTIF(J5:J20,"F")+COUNTIF(J5:J20,"S")+COUNTIF(J5:J20,"M")+COUNTIF(J5:J20,"A")+COUNTIF(J5:J20,"FT")</f>
        <v>5</v>
      </c>
      <c r="K21" s="59" t="n">
        <f aca="false">COUNTIF(K5:K20,"F")+COUNTIF(K5:K20,"S")+COUNTIF(K5:K20,"M")+COUNTIF(K5:K20,"A")+COUNTIF(K5:K20,"FT")</f>
        <v>5</v>
      </c>
      <c r="L21" s="59" t="n">
        <f aca="false">COUNTIF(L5:L20,"F")+COUNTIF(L5:L20,"S")+COUNTIF(L5:L20,"M")+COUNTIF(L5:L20,"A")+COUNTIF(L5:L20,"FT")</f>
        <v>4</v>
      </c>
      <c r="M21" s="59" t="n">
        <f aca="false">COUNTIF(M5:M20,"F")+COUNTIF(M5:M20,"S")+COUNTIF(M5:M20,"M")+COUNTIF(M5:M20,"A")+COUNTIF(M5:M20,"FT")</f>
        <v>5</v>
      </c>
      <c r="N21" s="59" t="n">
        <f aca="false">COUNTIF(N5:N20,"F")+COUNTIF(N5:N20,"S")+COUNTIF(N5:N20,"M")+COUNTIF(N5:N20,"A")+COUNTIF(N5:N20,"FT")</f>
        <v>6</v>
      </c>
      <c r="O21" s="59" t="n">
        <f aca="false">COUNTIF(O5:O20,"F")+COUNTIF(O5:O20,"S")+COUNTIF(O5:O20,"M")+COUNTIF(O5:O20,"A")+COUNTIF(O5:O20,"FT")</f>
        <v>7</v>
      </c>
      <c r="P21" s="59" t="n">
        <f aca="false">COUNTIF(P5:P20,"F")+COUNTIF(P5:P20,"S")+COUNTIF(P5:P20,"M")+COUNTIF(P5:P20,"A")+COUNTIF(P5:P20,"FT")</f>
        <v>1</v>
      </c>
      <c r="Q21" s="59" t="n">
        <f aca="false">COUNTIF(Q5:Q20,"F")+COUNTIF(Q5:Q20,"S")+COUNTIF(Q5:Q20,"M")+COUNTIF(Q5:Q20,"A")+COUNTIF(Q5:Q20,"FT")</f>
        <v>6</v>
      </c>
      <c r="R21" s="59" t="n">
        <f aca="false">COUNTIF(R5:R20,"F")+COUNTIF(R5:R20,"S")+COUNTIF(R5:R20,"M")+COUNTIF(R5:R20,"A")+COUNTIF(R5:R20,"FT")</f>
        <v>5</v>
      </c>
      <c r="S21" s="59" t="n">
        <f aca="false">COUNTIF(S5:S20,"F")+COUNTIF(S5:S20,"S")+COUNTIF(S5:S20,"M")+COUNTIF(S5:S20,"A")+COUNTIF(S5:S20,"FT")</f>
        <v>7</v>
      </c>
      <c r="T21" s="59" t="n">
        <f aca="false">COUNTIF(T5:T20,"F")+COUNTIF(T5:T20,"S")+COUNTIF(T5:T20,"M")+COUNTIF(T5:T20,"A")+COUNTIF(T5:T20,"FT")</f>
        <v>7</v>
      </c>
      <c r="U21" s="59" t="n">
        <f aca="false">COUNTIF(U5:U20,"F")+COUNTIF(U5:U20,"S")+COUNTIF(U5:U20,"M")+COUNTIF(U5:U20,"A")+COUNTIF(U5:U20,"FT")</f>
        <v>6</v>
      </c>
      <c r="V21" s="59" t="n">
        <f aca="false">COUNTIF(V5:V20,"F")+COUNTIF(V5:V20,"S")+COUNTIF(V5:V20,"M")+COUNTIF(V5:V20,"A")+COUNTIF(V5:V20,"FT")</f>
        <v>6</v>
      </c>
      <c r="W21" s="59" t="n">
        <f aca="false">COUNTIF(W5:W20,"F")+COUNTIF(W5:W20,"S")+COUNTIF(W5:W20,"M")+COUNTIF(W5:W20,"A")+COUNTIF(W5:W20,"FT")</f>
        <v>1</v>
      </c>
      <c r="X21" s="59" t="n">
        <f aca="false">COUNTIF(X5:X20,"F")+COUNTIF(X5:X20,"S")+COUNTIF(X5:X20,"M")+COUNTIF(X5:X20,"A")+COUNTIF(X5:X20,"FT")</f>
        <v>6</v>
      </c>
      <c r="Y21" s="59" t="n">
        <f aca="false">COUNTIF(Y5:Y20,"F")+COUNTIF(Y5:Y20,"S")+COUNTIF(Y5:Y20,"M")+COUNTIF(Y5:Y20,"A")+COUNTIF(Y5:Y20,"FT")</f>
        <v>7</v>
      </c>
      <c r="Z21" s="59" t="n">
        <f aca="false">COUNTIF(Z5:Z20,"F")+COUNTIF(Z5:Z20,"S")+COUNTIF(Z5:Z20,"M")+COUNTIF(Z5:Z20,"A")+COUNTIF(Z5:Z20,"FT")</f>
        <v>6</v>
      </c>
      <c r="AA21" s="59" t="n">
        <f aca="false">COUNTIF(AA5:AA20,"F")+COUNTIF(AA5:AA20,"S")+COUNTIF(AA5:AA20,"M")+COUNTIF(AA5:AA20,"A")+COUNTIF(AA5:AA20,"FT")</f>
        <v>6</v>
      </c>
      <c r="AB21" s="59" t="n">
        <f aca="false">COUNTIF(AB5:AB20,"F")+COUNTIF(AB5:AB20,"S")+COUNTIF(AB5:AB20,"M")+COUNTIF(AB5:AB20,"A")+COUNTIF(AB5:AB20,"FT")</f>
        <v>6</v>
      </c>
      <c r="AC21" s="59" t="n">
        <f aca="false">COUNTIF(AC5:AC20,"F")+COUNTIF(AC5:AC20,"S")+COUNTIF(AC5:AC20,"M")+COUNTIF(AC5:AC20,"A")+COUNTIF(AC5:AC20,"FT")</f>
        <v>6</v>
      </c>
      <c r="AE21" s="3" t="n">
        <f aca="false">SUM(AE5+AE7+AE9+AE11+AE13+AE15+AE17+AE19)</f>
        <v>1075.5</v>
      </c>
      <c r="AF21" s="60" t="n">
        <f aca="false">SUM(AF5+AF7+AF9+AF11+AF13+AF15+AF17+AF19)</f>
        <v>16189.1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G1"/>
    <mergeCell ref="A2:AG2"/>
    <mergeCell ref="A5:A6"/>
    <mergeCell ref="AE5:AE6"/>
    <mergeCell ref="AF5:AF6"/>
    <mergeCell ref="AG5:AG6"/>
    <mergeCell ref="A7:A8"/>
    <mergeCell ref="AE7:AE8"/>
    <mergeCell ref="AF7:AF8"/>
    <mergeCell ref="AG7:AG8"/>
    <mergeCell ref="A9:A10"/>
    <mergeCell ref="AE9:AE10"/>
    <mergeCell ref="AF9:AF10"/>
    <mergeCell ref="AG9:AG10"/>
    <mergeCell ref="A11:A12"/>
    <mergeCell ref="AE11:AE12"/>
    <mergeCell ref="AF11:AF12"/>
    <mergeCell ref="AG11:AG12"/>
    <mergeCell ref="A13:A14"/>
    <mergeCell ref="AE13:AE14"/>
    <mergeCell ref="AF13:AF14"/>
    <mergeCell ref="AG13:AG14"/>
    <mergeCell ref="A15:A16"/>
    <mergeCell ref="AE15:AE16"/>
    <mergeCell ref="AF15:AF16"/>
    <mergeCell ref="AG15:AG16"/>
    <mergeCell ref="A17:A18"/>
    <mergeCell ref="AE17:AE18"/>
    <mergeCell ref="AF17:AF18"/>
    <mergeCell ref="AG17:AG18"/>
    <mergeCell ref="A19:A20"/>
    <mergeCell ref="AE19:AE20"/>
    <mergeCell ref="AF19:AF20"/>
    <mergeCell ref="AG19:A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  <col collapsed="false" customWidth="true" hidden="false" outlineLevel="0" max="34" min="34" style="0" width="8"/>
    <col collapsed="false" customWidth="true" hidden="false" outlineLevel="0" max="35" min="35" style="0" width="14"/>
    <col collapsed="false" customWidth="true" hidden="false" outlineLevel="0" max="36" min="36" style="0" width="10"/>
  </cols>
  <sheetData>
    <row r="1" customFormat="false" ht="30" hidden="false" customHeight="true" outlineLevel="0" collapsed="false">
      <c r="A1" s="31" t="s">
        <v>98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customFormat="false" ht="15.75" hidden="false" customHeight="true" outlineLevel="0" collapsed="false">
      <c r="A2" s="2" t="s">
        <v>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5" hidden="false" customHeight="true" outlineLevel="0" collapsed="false">
      <c r="A3" s="3" t="s">
        <v>83</v>
      </c>
      <c r="B3" s="34" t="s">
        <v>87</v>
      </c>
      <c r="C3" s="33" t="s">
        <v>88</v>
      </c>
      <c r="D3" s="33" t="s">
        <v>89</v>
      </c>
      <c r="E3" s="33" t="s">
        <v>90</v>
      </c>
      <c r="F3" s="33" t="s">
        <v>84</v>
      </c>
      <c r="G3" s="33" t="s">
        <v>85</v>
      </c>
      <c r="H3" s="34" t="s">
        <v>86</v>
      </c>
      <c r="I3" s="34" t="s">
        <v>87</v>
      </c>
      <c r="J3" s="33" t="s">
        <v>88</v>
      </c>
      <c r="K3" s="33" t="s">
        <v>89</v>
      </c>
      <c r="L3" s="33" t="s">
        <v>90</v>
      </c>
      <c r="M3" s="33" t="s">
        <v>84</v>
      </c>
      <c r="N3" s="33" t="s">
        <v>85</v>
      </c>
      <c r="O3" s="34" t="s">
        <v>86</v>
      </c>
      <c r="P3" s="34" t="s">
        <v>87</v>
      </c>
      <c r="Q3" s="33" t="s">
        <v>88</v>
      </c>
      <c r="R3" s="33" t="s">
        <v>89</v>
      </c>
      <c r="S3" s="33" t="s">
        <v>90</v>
      </c>
      <c r="T3" s="33" t="s">
        <v>84</v>
      </c>
      <c r="U3" s="33" t="s">
        <v>85</v>
      </c>
      <c r="V3" s="34" t="s">
        <v>86</v>
      </c>
      <c r="W3" s="34" t="s">
        <v>87</v>
      </c>
      <c r="X3" s="33" t="s">
        <v>88</v>
      </c>
      <c r="Y3" s="33" t="s">
        <v>89</v>
      </c>
      <c r="Z3" s="33" t="s">
        <v>90</v>
      </c>
      <c r="AA3" s="33" t="s">
        <v>84</v>
      </c>
      <c r="AB3" s="33" t="s">
        <v>85</v>
      </c>
      <c r="AC3" s="34" t="s">
        <v>86</v>
      </c>
      <c r="AD3" s="34" t="s">
        <v>87</v>
      </c>
      <c r="AE3" s="33" t="s">
        <v>88</v>
      </c>
      <c r="AF3" s="33" t="s">
        <v>89</v>
      </c>
      <c r="AH3" s="35" t="s">
        <v>91</v>
      </c>
      <c r="AI3" s="35" t="s">
        <v>92</v>
      </c>
      <c r="AJ3" s="35" t="s">
        <v>93</v>
      </c>
    </row>
    <row r="4" customFormat="false" ht="18" hidden="false" customHeight="true" outlineLevel="0" collapsed="false">
      <c r="A4" s="36" t="s">
        <v>4</v>
      </c>
      <c r="B4" s="39" t="n">
        <v>1</v>
      </c>
      <c r="C4" s="38" t="n">
        <v>2</v>
      </c>
      <c r="D4" s="38" t="n">
        <v>3</v>
      </c>
      <c r="E4" s="38" t="n">
        <v>4</v>
      </c>
      <c r="F4" s="38" t="n">
        <v>5</v>
      </c>
      <c r="G4" s="38" t="n">
        <v>6</v>
      </c>
      <c r="H4" s="39" t="n">
        <v>7</v>
      </c>
      <c r="I4" s="39" t="n">
        <v>8</v>
      </c>
      <c r="J4" s="38" t="n">
        <v>9</v>
      </c>
      <c r="K4" s="38" t="n">
        <v>10</v>
      </c>
      <c r="L4" s="38" t="n">
        <v>11</v>
      </c>
      <c r="M4" s="38" t="n">
        <v>12</v>
      </c>
      <c r="N4" s="38" t="n">
        <v>13</v>
      </c>
      <c r="O4" s="39" t="n">
        <v>14</v>
      </c>
      <c r="P4" s="39" t="n">
        <v>15</v>
      </c>
      <c r="Q4" s="38" t="n">
        <v>16</v>
      </c>
      <c r="R4" s="38" t="n">
        <v>17</v>
      </c>
      <c r="S4" s="38" t="n">
        <v>18</v>
      </c>
      <c r="T4" s="38" t="n">
        <v>19</v>
      </c>
      <c r="U4" s="38" t="n">
        <v>20</v>
      </c>
      <c r="V4" s="39" t="n">
        <v>21</v>
      </c>
      <c r="W4" s="39" t="n">
        <v>22</v>
      </c>
      <c r="X4" s="38" t="n">
        <v>23</v>
      </c>
      <c r="Y4" s="38" t="n">
        <v>24</v>
      </c>
      <c r="Z4" s="38" t="n">
        <v>25</v>
      </c>
      <c r="AA4" s="38" t="n">
        <v>26</v>
      </c>
      <c r="AB4" s="38" t="n">
        <v>27</v>
      </c>
      <c r="AC4" s="39" t="n">
        <v>28</v>
      </c>
      <c r="AD4" s="39" t="n">
        <v>29</v>
      </c>
      <c r="AE4" s="38" t="n">
        <v>30</v>
      </c>
      <c r="AF4" s="38" t="n">
        <v>31</v>
      </c>
      <c r="AH4" s="40"/>
      <c r="AI4" s="40"/>
      <c r="AJ4" s="40"/>
    </row>
    <row r="5" customFormat="false" ht="18" hidden="false" customHeight="true" outlineLevel="0" collapsed="false">
      <c r="A5" s="41" t="s">
        <v>12</v>
      </c>
      <c r="B5" s="46" t="s">
        <v>79</v>
      </c>
      <c r="C5" s="45" t="s">
        <v>79</v>
      </c>
      <c r="D5" s="43" t="s">
        <v>57</v>
      </c>
      <c r="E5" s="43" t="s">
        <v>69</v>
      </c>
      <c r="F5" s="43" t="s">
        <v>57</v>
      </c>
      <c r="G5" s="45" t="s">
        <v>79</v>
      </c>
      <c r="H5" s="46" t="s">
        <v>79</v>
      </c>
      <c r="I5" s="43" t="s">
        <v>65</v>
      </c>
      <c r="J5" s="45" t="s">
        <v>79</v>
      </c>
      <c r="K5" s="43" t="s">
        <v>69</v>
      </c>
      <c r="L5" s="45" t="s">
        <v>79</v>
      </c>
      <c r="M5" s="43" t="s">
        <v>65</v>
      </c>
      <c r="N5" s="43" t="s">
        <v>65</v>
      </c>
      <c r="O5" s="46" t="s">
        <v>79</v>
      </c>
      <c r="P5" s="46" t="s">
        <v>79</v>
      </c>
      <c r="Q5" s="43" t="s">
        <v>53</v>
      </c>
      <c r="R5" s="43" t="s">
        <v>65</v>
      </c>
      <c r="S5" s="43" t="s">
        <v>69</v>
      </c>
      <c r="T5" s="43" t="s">
        <v>53</v>
      </c>
      <c r="U5" s="43" t="s">
        <v>69</v>
      </c>
      <c r="V5" s="43" t="s">
        <v>53</v>
      </c>
      <c r="W5" s="46" t="s">
        <v>79</v>
      </c>
      <c r="X5" s="43" t="s">
        <v>61</v>
      </c>
      <c r="Y5" s="43" t="s">
        <v>57</v>
      </c>
      <c r="Z5" s="43" t="s">
        <v>65</v>
      </c>
      <c r="AA5" s="45" t="s">
        <v>79</v>
      </c>
      <c r="AB5" s="43" t="s">
        <v>69</v>
      </c>
      <c r="AC5" s="43" t="s">
        <v>65</v>
      </c>
      <c r="AD5" s="46" t="s">
        <v>79</v>
      </c>
      <c r="AE5" s="43" t="s">
        <v>65</v>
      </c>
      <c r="AF5" s="43" t="s">
        <v>53</v>
      </c>
      <c r="AH5" s="47" t="n">
        <f aca="false">SUM(D6,E6,F6,I6,K6,M6,N6,Q6,R6,S6,T6,U6,V6,X6,Y6,Z6,AB6,AC6,AE6,AF6)</f>
        <v>141.5</v>
      </c>
      <c r="AI5" s="48" t="n">
        <f aca="false">AH5*'📋 Mitarbeiter'!F4</f>
        <v>2334.75</v>
      </c>
      <c r="AJ5" s="49" t="s">
        <v>14</v>
      </c>
    </row>
    <row r="6" customFormat="false" ht="13.5" hidden="false" customHeight="true" outlineLevel="0" collapsed="false">
      <c r="A6" s="41"/>
      <c r="B6" s="53"/>
      <c r="C6" s="51"/>
      <c r="D6" s="51" t="n">
        <v>8</v>
      </c>
      <c r="E6" s="51" t="n">
        <v>7.5</v>
      </c>
      <c r="F6" s="51" t="n">
        <v>8</v>
      </c>
      <c r="G6" s="51"/>
      <c r="H6" s="53"/>
      <c r="I6" s="51" t="n">
        <v>6</v>
      </c>
      <c r="J6" s="51"/>
      <c r="K6" s="51" t="n">
        <v>7.5</v>
      </c>
      <c r="L6" s="51"/>
      <c r="M6" s="51" t="n">
        <v>6</v>
      </c>
      <c r="N6" s="51" t="n">
        <v>6</v>
      </c>
      <c r="O6" s="53"/>
      <c r="P6" s="53"/>
      <c r="Q6" s="51" t="n">
        <v>8</v>
      </c>
      <c r="R6" s="51" t="n">
        <v>6</v>
      </c>
      <c r="S6" s="51" t="n">
        <v>7.5</v>
      </c>
      <c r="T6" s="51" t="n">
        <v>8</v>
      </c>
      <c r="U6" s="51" t="n">
        <v>7.5</v>
      </c>
      <c r="V6" s="51" t="n">
        <v>8</v>
      </c>
      <c r="W6" s="53"/>
      <c r="X6" s="51" t="n">
        <v>6</v>
      </c>
      <c r="Y6" s="51" t="n">
        <v>8</v>
      </c>
      <c r="Z6" s="51" t="n">
        <v>6</v>
      </c>
      <c r="AA6" s="51"/>
      <c r="AB6" s="51" t="n">
        <v>7.5</v>
      </c>
      <c r="AC6" s="51" t="n">
        <v>6</v>
      </c>
      <c r="AD6" s="53"/>
      <c r="AE6" s="51" t="n">
        <v>6</v>
      </c>
      <c r="AF6" s="51" t="n">
        <v>8</v>
      </c>
      <c r="AH6" s="47"/>
      <c r="AI6" s="47"/>
      <c r="AJ6" s="47"/>
    </row>
    <row r="7" customFormat="false" ht="18" hidden="false" customHeight="true" outlineLevel="0" collapsed="false">
      <c r="A7" s="54" t="s">
        <v>17</v>
      </c>
      <c r="B7" s="46" t="s">
        <v>79</v>
      </c>
      <c r="C7" s="56" t="s">
        <v>69</v>
      </c>
      <c r="D7" s="56" t="s">
        <v>69</v>
      </c>
      <c r="E7" s="55" t="s">
        <v>79</v>
      </c>
      <c r="F7" s="56" t="s">
        <v>69</v>
      </c>
      <c r="G7" s="56" t="s">
        <v>61</v>
      </c>
      <c r="H7" s="56" t="s">
        <v>69</v>
      </c>
      <c r="I7" s="46" t="s">
        <v>79</v>
      </c>
      <c r="J7" s="55" t="s">
        <v>79</v>
      </c>
      <c r="K7" s="56" t="s">
        <v>69</v>
      </c>
      <c r="L7" s="56" t="s">
        <v>57</v>
      </c>
      <c r="M7" s="56" t="s">
        <v>69</v>
      </c>
      <c r="N7" s="56" t="s">
        <v>53</v>
      </c>
      <c r="O7" s="56" t="s">
        <v>57</v>
      </c>
      <c r="P7" s="46" t="s">
        <v>79</v>
      </c>
      <c r="Q7" s="56" t="s">
        <v>69</v>
      </c>
      <c r="R7" s="56" t="s">
        <v>57</v>
      </c>
      <c r="S7" s="56" t="s">
        <v>61</v>
      </c>
      <c r="T7" s="56" t="s">
        <v>69</v>
      </c>
      <c r="U7" s="56" t="s">
        <v>53</v>
      </c>
      <c r="V7" s="56" t="s">
        <v>53</v>
      </c>
      <c r="W7" s="46" t="s">
        <v>79</v>
      </c>
      <c r="X7" s="56" t="s">
        <v>61</v>
      </c>
      <c r="Y7" s="56" t="s">
        <v>61</v>
      </c>
      <c r="Z7" s="56" t="s">
        <v>69</v>
      </c>
      <c r="AA7" s="55" t="s">
        <v>79</v>
      </c>
      <c r="AB7" s="56" t="s">
        <v>57</v>
      </c>
      <c r="AC7" s="56" t="s">
        <v>57</v>
      </c>
      <c r="AD7" s="46" t="s">
        <v>79</v>
      </c>
      <c r="AE7" s="56" t="s">
        <v>69</v>
      </c>
      <c r="AF7" s="56" t="s">
        <v>61</v>
      </c>
      <c r="AH7" s="47" t="n">
        <f aca="false">SUM(C8,D8,F8,G8,H8,K8,L8,M8,N8,O8,Q8,R8,S8,T8,U8,V8,X8,Y8,Z8,AB8,AC8,AE8,AF8)</f>
        <v>169</v>
      </c>
      <c r="AI7" s="48" t="n">
        <f aca="false">AH7*'📋 Mitarbeiter'!F5</f>
        <v>3008.2</v>
      </c>
      <c r="AJ7" s="49" t="s">
        <v>14</v>
      </c>
    </row>
    <row r="8" customFormat="false" ht="13.5" hidden="false" customHeight="true" outlineLevel="0" collapsed="false">
      <c r="A8" s="54"/>
      <c r="B8" s="53"/>
      <c r="C8" s="57" t="n">
        <v>7.5</v>
      </c>
      <c r="D8" s="57" t="n">
        <v>7.5</v>
      </c>
      <c r="E8" s="57"/>
      <c r="F8" s="57" t="n">
        <v>7.5</v>
      </c>
      <c r="G8" s="57" t="n">
        <v>6</v>
      </c>
      <c r="H8" s="57" t="n">
        <v>7.5</v>
      </c>
      <c r="I8" s="53"/>
      <c r="J8" s="57"/>
      <c r="K8" s="57" t="n">
        <v>7.5</v>
      </c>
      <c r="L8" s="57" t="n">
        <v>8</v>
      </c>
      <c r="M8" s="57" t="n">
        <v>7.5</v>
      </c>
      <c r="N8" s="57" t="n">
        <v>8</v>
      </c>
      <c r="O8" s="57" t="n">
        <v>8</v>
      </c>
      <c r="P8" s="53"/>
      <c r="Q8" s="57" t="n">
        <v>7.5</v>
      </c>
      <c r="R8" s="57" t="n">
        <v>8</v>
      </c>
      <c r="S8" s="57" t="n">
        <v>6</v>
      </c>
      <c r="T8" s="57" t="n">
        <v>7.5</v>
      </c>
      <c r="U8" s="57" t="n">
        <v>8</v>
      </c>
      <c r="V8" s="57" t="n">
        <v>8</v>
      </c>
      <c r="W8" s="53"/>
      <c r="X8" s="57" t="n">
        <v>6</v>
      </c>
      <c r="Y8" s="57" t="n">
        <v>6</v>
      </c>
      <c r="Z8" s="57" t="n">
        <v>7.5</v>
      </c>
      <c r="AA8" s="57"/>
      <c r="AB8" s="57" t="n">
        <v>8</v>
      </c>
      <c r="AC8" s="57" t="n">
        <v>8</v>
      </c>
      <c r="AD8" s="53"/>
      <c r="AE8" s="57" t="n">
        <v>7.5</v>
      </c>
      <c r="AF8" s="57" t="n">
        <v>6</v>
      </c>
      <c r="AH8" s="47"/>
      <c r="AI8" s="47"/>
      <c r="AJ8" s="47"/>
    </row>
    <row r="9" customFormat="false" ht="18" hidden="false" customHeight="true" outlineLevel="0" collapsed="false">
      <c r="A9" s="41" t="s">
        <v>21</v>
      </c>
      <c r="B9" s="46" t="s">
        <v>79</v>
      </c>
      <c r="C9" s="45" t="s">
        <v>79</v>
      </c>
      <c r="D9" s="43" t="s">
        <v>61</v>
      </c>
      <c r="E9" s="45" t="s">
        <v>79</v>
      </c>
      <c r="F9" s="43" t="s">
        <v>65</v>
      </c>
      <c r="G9" s="45" t="s">
        <v>79</v>
      </c>
      <c r="H9" s="43" t="s">
        <v>65</v>
      </c>
      <c r="I9" s="44" t="s">
        <v>72</v>
      </c>
      <c r="J9" s="44" t="s">
        <v>72</v>
      </c>
      <c r="K9" s="44" t="s">
        <v>72</v>
      </c>
      <c r="L9" s="44" t="s">
        <v>72</v>
      </c>
      <c r="M9" s="44" t="s">
        <v>72</v>
      </c>
      <c r="N9" s="45" t="s">
        <v>79</v>
      </c>
      <c r="O9" s="43" t="s">
        <v>65</v>
      </c>
      <c r="P9" s="46" t="s">
        <v>79</v>
      </c>
      <c r="Q9" s="43" t="s">
        <v>65</v>
      </c>
      <c r="R9" s="43" t="s">
        <v>65</v>
      </c>
      <c r="S9" s="43" t="s">
        <v>65</v>
      </c>
      <c r="T9" s="43" t="s">
        <v>57</v>
      </c>
      <c r="U9" s="43" t="s">
        <v>53</v>
      </c>
      <c r="V9" s="43" t="s">
        <v>69</v>
      </c>
      <c r="W9" s="46" t="s">
        <v>79</v>
      </c>
      <c r="X9" s="43" t="s">
        <v>53</v>
      </c>
      <c r="Y9" s="45" t="s">
        <v>79</v>
      </c>
      <c r="Z9" s="43" t="s">
        <v>69</v>
      </c>
      <c r="AA9" s="45" t="s">
        <v>79</v>
      </c>
      <c r="AB9" s="43" t="s">
        <v>57</v>
      </c>
      <c r="AC9" s="43" t="s">
        <v>57</v>
      </c>
      <c r="AD9" s="46" t="s">
        <v>79</v>
      </c>
      <c r="AE9" s="43" t="s">
        <v>61</v>
      </c>
      <c r="AF9" s="43" t="s">
        <v>65</v>
      </c>
      <c r="AH9" s="47" t="n">
        <f aca="false">SUM(D10,F10,H10,O10,Q10,R10,S10,T10,U10,V10,X10,Z10,AB10,AC10,AE10,AF10)</f>
        <v>109</v>
      </c>
      <c r="AI9" s="48" t="n">
        <f aca="false">AH9*'📋 Mitarbeiter'!F6</f>
        <v>1547.8</v>
      </c>
      <c r="AJ9" s="49" t="s">
        <v>23</v>
      </c>
    </row>
    <row r="10" customFormat="false" ht="13.5" hidden="false" customHeight="true" outlineLevel="0" collapsed="false">
      <c r="A10" s="41"/>
      <c r="B10" s="53"/>
      <c r="C10" s="51"/>
      <c r="D10" s="51" t="n">
        <v>6</v>
      </c>
      <c r="E10" s="51"/>
      <c r="F10" s="51" t="n">
        <v>6</v>
      </c>
      <c r="G10" s="51"/>
      <c r="H10" s="51" t="n">
        <v>6</v>
      </c>
      <c r="I10" s="52"/>
      <c r="J10" s="52"/>
      <c r="K10" s="52"/>
      <c r="L10" s="52"/>
      <c r="M10" s="52"/>
      <c r="N10" s="51"/>
      <c r="O10" s="51" t="n">
        <v>6</v>
      </c>
      <c r="P10" s="53"/>
      <c r="Q10" s="51" t="n">
        <v>6</v>
      </c>
      <c r="R10" s="51" t="n">
        <v>6</v>
      </c>
      <c r="S10" s="51" t="n">
        <v>6</v>
      </c>
      <c r="T10" s="51" t="n">
        <v>8</v>
      </c>
      <c r="U10" s="51" t="n">
        <v>8</v>
      </c>
      <c r="V10" s="51" t="n">
        <v>7.5</v>
      </c>
      <c r="W10" s="53"/>
      <c r="X10" s="51" t="n">
        <v>8</v>
      </c>
      <c r="Y10" s="51"/>
      <c r="Z10" s="51" t="n">
        <v>7.5</v>
      </c>
      <c r="AA10" s="51"/>
      <c r="AB10" s="51" t="n">
        <v>8</v>
      </c>
      <c r="AC10" s="51" t="n">
        <v>8</v>
      </c>
      <c r="AD10" s="53"/>
      <c r="AE10" s="51" t="n">
        <v>6</v>
      </c>
      <c r="AF10" s="51" t="n">
        <v>6</v>
      </c>
      <c r="AH10" s="47"/>
      <c r="AI10" s="47"/>
      <c r="AJ10" s="47"/>
    </row>
    <row r="11" customFormat="false" ht="18" hidden="false" customHeight="true" outlineLevel="0" collapsed="false">
      <c r="A11" s="54" t="s">
        <v>26</v>
      </c>
      <c r="B11" s="46" t="s">
        <v>79</v>
      </c>
      <c r="C11" s="56" t="s">
        <v>61</v>
      </c>
      <c r="D11" s="55" t="s">
        <v>79</v>
      </c>
      <c r="E11" s="55" t="s">
        <v>79</v>
      </c>
      <c r="F11" s="56" t="s">
        <v>61</v>
      </c>
      <c r="G11" s="56" t="s">
        <v>65</v>
      </c>
      <c r="H11" s="46" t="s">
        <v>79</v>
      </c>
      <c r="I11" s="46" t="s">
        <v>79</v>
      </c>
      <c r="J11" s="56" t="s">
        <v>53</v>
      </c>
      <c r="K11" s="56" t="s">
        <v>61</v>
      </c>
      <c r="L11" s="55" t="s">
        <v>79</v>
      </c>
      <c r="M11" s="56" t="s">
        <v>65</v>
      </c>
      <c r="N11" s="55" t="s">
        <v>79</v>
      </c>
      <c r="O11" s="46" t="s">
        <v>79</v>
      </c>
      <c r="P11" s="46" t="s">
        <v>79</v>
      </c>
      <c r="Q11" s="56" t="s">
        <v>53</v>
      </c>
      <c r="R11" s="56" t="s">
        <v>61</v>
      </c>
      <c r="S11" s="55" t="s">
        <v>79</v>
      </c>
      <c r="T11" s="56" t="s">
        <v>53</v>
      </c>
      <c r="U11" s="56" t="s">
        <v>61</v>
      </c>
      <c r="V11" s="56" t="s">
        <v>57</v>
      </c>
      <c r="W11" s="46" t="s">
        <v>79</v>
      </c>
      <c r="X11" s="56" t="s">
        <v>69</v>
      </c>
      <c r="Y11" s="56" t="s">
        <v>57</v>
      </c>
      <c r="Z11" s="56" t="s">
        <v>53</v>
      </c>
      <c r="AA11" s="56" t="s">
        <v>65</v>
      </c>
      <c r="AB11" s="56" t="s">
        <v>57</v>
      </c>
      <c r="AC11" s="56" t="s">
        <v>69</v>
      </c>
      <c r="AD11" s="46" t="s">
        <v>79</v>
      </c>
      <c r="AE11" s="56" t="s">
        <v>65</v>
      </c>
      <c r="AF11" s="56" t="s">
        <v>65</v>
      </c>
      <c r="AH11" s="47" t="n">
        <f aca="false">SUM(C12,F12,G12,J12,K12,M12,Q12,R12,T12,U12,V12,X12,Y12,Z12,AA12,AB12,AC12,AE12,AF12)</f>
        <v>131</v>
      </c>
      <c r="AI11" s="48" t="n">
        <f aca="false">AH11*'📋 Mitarbeiter'!F7</f>
        <v>1965</v>
      </c>
      <c r="AJ11" s="49" t="s">
        <v>23</v>
      </c>
    </row>
    <row r="12" customFormat="false" ht="13.5" hidden="false" customHeight="true" outlineLevel="0" collapsed="false">
      <c r="A12" s="54"/>
      <c r="B12" s="53"/>
      <c r="C12" s="57" t="n">
        <v>6</v>
      </c>
      <c r="D12" s="57"/>
      <c r="E12" s="57"/>
      <c r="F12" s="57" t="n">
        <v>6</v>
      </c>
      <c r="G12" s="57" t="n">
        <v>6</v>
      </c>
      <c r="H12" s="53"/>
      <c r="I12" s="53"/>
      <c r="J12" s="57" t="n">
        <v>8</v>
      </c>
      <c r="K12" s="57" t="n">
        <v>6</v>
      </c>
      <c r="L12" s="57"/>
      <c r="M12" s="57" t="n">
        <v>6</v>
      </c>
      <c r="N12" s="57"/>
      <c r="O12" s="53"/>
      <c r="P12" s="53"/>
      <c r="Q12" s="57" t="n">
        <v>8</v>
      </c>
      <c r="R12" s="57" t="n">
        <v>6</v>
      </c>
      <c r="S12" s="57"/>
      <c r="T12" s="57" t="n">
        <v>8</v>
      </c>
      <c r="U12" s="57" t="n">
        <v>6</v>
      </c>
      <c r="V12" s="57" t="n">
        <v>8</v>
      </c>
      <c r="W12" s="53"/>
      <c r="X12" s="57" t="n">
        <v>7.5</v>
      </c>
      <c r="Y12" s="57" t="n">
        <v>8</v>
      </c>
      <c r="Z12" s="57" t="n">
        <v>8</v>
      </c>
      <c r="AA12" s="57" t="n">
        <v>6</v>
      </c>
      <c r="AB12" s="57" t="n">
        <v>8</v>
      </c>
      <c r="AC12" s="57" t="n">
        <v>7.5</v>
      </c>
      <c r="AD12" s="53"/>
      <c r="AE12" s="57" t="n">
        <v>6</v>
      </c>
      <c r="AF12" s="57" t="n">
        <v>6</v>
      </c>
      <c r="AH12" s="47"/>
      <c r="AI12" s="47"/>
      <c r="AJ12" s="47"/>
    </row>
    <row r="13" customFormat="false" ht="18" hidden="false" customHeight="true" outlineLevel="0" collapsed="false">
      <c r="A13" s="41" t="s">
        <v>30</v>
      </c>
      <c r="B13" s="46" t="s">
        <v>79</v>
      </c>
      <c r="C13" s="43" t="s">
        <v>53</v>
      </c>
      <c r="D13" s="45" t="s">
        <v>79</v>
      </c>
      <c r="E13" s="43" t="s">
        <v>61</v>
      </c>
      <c r="F13" s="43" t="s">
        <v>57</v>
      </c>
      <c r="G13" s="43" t="s">
        <v>61</v>
      </c>
      <c r="H13" s="46" t="s">
        <v>79</v>
      </c>
      <c r="I13" s="46" t="s">
        <v>79</v>
      </c>
      <c r="J13" s="43" t="s">
        <v>69</v>
      </c>
      <c r="K13" s="43" t="s">
        <v>69</v>
      </c>
      <c r="L13" s="45" t="s">
        <v>79</v>
      </c>
      <c r="M13" s="43" t="s">
        <v>69</v>
      </c>
      <c r="N13" s="45" t="s">
        <v>79</v>
      </c>
      <c r="O13" s="43" t="s">
        <v>69</v>
      </c>
      <c r="P13" s="46" t="s">
        <v>79</v>
      </c>
      <c r="Q13" s="43" t="s">
        <v>61</v>
      </c>
      <c r="R13" s="45" t="s">
        <v>79</v>
      </c>
      <c r="S13" s="43" t="s">
        <v>69</v>
      </c>
      <c r="T13" s="43" t="s">
        <v>53</v>
      </c>
      <c r="U13" s="45" t="s">
        <v>79</v>
      </c>
      <c r="V13" s="43" t="s">
        <v>61</v>
      </c>
      <c r="W13" s="46" t="s">
        <v>79</v>
      </c>
      <c r="X13" s="45" t="s">
        <v>79</v>
      </c>
      <c r="Y13" s="43" t="s">
        <v>61</v>
      </c>
      <c r="Z13" s="43" t="s">
        <v>57</v>
      </c>
      <c r="AA13" s="43" t="s">
        <v>57</v>
      </c>
      <c r="AB13" s="43" t="s">
        <v>53</v>
      </c>
      <c r="AC13" s="43" t="s">
        <v>69</v>
      </c>
      <c r="AD13" s="46" t="s">
        <v>79</v>
      </c>
      <c r="AE13" s="43" t="s">
        <v>61</v>
      </c>
      <c r="AF13" s="43" t="s">
        <v>53</v>
      </c>
      <c r="AH13" s="47" t="n">
        <f aca="false">SUM(C14,E14,F14,G14,J14,K14,M14,O14,Q14,S14,T14,V14,Y14,Z14,AA14,AB14,AC14,AE14,AF14)</f>
        <v>137</v>
      </c>
      <c r="AI13" s="48" t="n">
        <f aca="false">AH13*'📋 Mitarbeiter'!F8</f>
        <v>1849.5</v>
      </c>
      <c r="AJ13" s="49" t="s">
        <v>32</v>
      </c>
    </row>
    <row r="14" customFormat="false" ht="13.5" hidden="false" customHeight="true" outlineLevel="0" collapsed="false">
      <c r="A14" s="41"/>
      <c r="B14" s="53"/>
      <c r="C14" s="51" t="n">
        <v>8</v>
      </c>
      <c r="D14" s="51"/>
      <c r="E14" s="51" t="n">
        <v>6</v>
      </c>
      <c r="F14" s="51" t="n">
        <v>8</v>
      </c>
      <c r="G14" s="51" t="n">
        <v>6</v>
      </c>
      <c r="H14" s="53"/>
      <c r="I14" s="53"/>
      <c r="J14" s="51" t="n">
        <v>7.5</v>
      </c>
      <c r="K14" s="51" t="n">
        <v>7.5</v>
      </c>
      <c r="L14" s="51"/>
      <c r="M14" s="51" t="n">
        <v>7.5</v>
      </c>
      <c r="N14" s="51"/>
      <c r="O14" s="51" t="n">
        <v>7.5</v>
      </c>
      <c r="P14" s="53"/>
      <c r="Q14" s="51" t="n">
        <v>6</v>
      </c>
      <c r="R14" s="51"/>
      <c r="S14" s="51" t="n">
        <v>7.5</v>
      </c>
      <c r="T14" s="51" t="n">
        <v>8</v>
      </c>
      <c r="U14" s="51"/>
      <c r="V14" s="51" t="n">
        <v>6</v>
      </c>
      <c r="W14" s="53"/>
      <c r="X14" s="51"/>
      <c r="Y14" s="51" t="n">
        <v>6</v>
      </c>
      <c r="Z14" s="51" t="n">
        <v>8</v>
      </c>
      <c r="AA14" s="51" t="n">
        <v>8</v>
      </c>
      <c r="AB14" s="51" t="n">
        <v>8</v>
      </c>
      <c r="AC14" s="51" t="n">
        <v>7.5</v>
      </c>
      <c r="AD14" s="53"/>
      <c r="AE14" s="51" t="n">
        <v>6</v>
      </c>
      <c r="AF14" s="51" t="n">
        <v>8</v>
      </c>
      <c r="AH14" s="47"/>
      <c r="AI14" s="47"/>
      <c r="AJ14" s="47"/>
    </row>
    <row r="15" customFormat="false" ht="18" hidden="false" customHeight="true" outlineLevel="0" collapsed="false">
      <c r="A15" s="54" t="s">
        <v>35</v>
      </c>
      <c r="B15" s="46" t="s">
        <v>79</v>
      </c>
      <c r="C15" s="55" t="s">
        <v>79</v>
      </c>
      <c r="D15" s="56" t="s">
        <v>65</v>
      </c>
      <c r="E15" s="56" t="s">
        <v>57</v>
      </c>
      <c r="F15" s="55" t="s">
        <v>79</v>
      </c>
      <c r="G15" s="55" t="s">
        <v>79</v>
      </c>
      <c r="H15" s="56" t="s">
        <v>69</v>
      </c>
      <c r="I15" s="46" t="s">
        <v>79</v>
      </c>
      <c r="J15" s="55" t="s">
        <v>79</v>
      </c>
      <c r="K15" s="55" t="s">
        <v>79</v>
      </c>
      <c r="L15" s="56" t="s">
        <v>65</v>
      </c>
      <c r="M15" s="55" t="s">
        <v>79</v>
      </c>
      <c r="N15" s="56" t="s">
        <v>61</v>
      </c>
      <c r="O15" s="46" t="s">
        <v>79</v>
      </c>
      <c r="P15" s="46" t="s">
        <v>79</v>
      </c>
      <c r="Q15" s="56" t="s">
        <v>53</v>
      </c>
      <c r="R15" s="56" t="s">
        <v>57</v>
      </c>
      <c r="S15" s="55" t="s">
        <v>79</v>
      </c>
      <c r="T15" s="56" t="s">
        <v>65</v>
      </c>
      <c r="U15" s="55" t="s">
        <v>79</v>
      </c>
      <c r="V15" s="46" t="s">
        <v>79</v>
      </c>
      <c r="W15" s="46" t="s">
        <v>79</v>
      </c>
      <c r="X15" s="56" t="s">
        <v>65</v>
      </c>
      <c r="Y15" s="56" t="s">
        <v>69</v>
      </c>
      <c r="Z15" s="56" t="s">
        <v>61</v>
      </c>
      <c r="AA15" s="56" t="s">
        <v>61</v>
      </c>
      <c r="AB15" s="56" t="s">
        <v>61</v>
      </c>
      <c r="AC15" s="56" t="s">
        <v>57</v>
      </c>
      <c r="AD15" s="46" t="s">
        <v>79</v>
      </c>
      <c r="AE15" s="56" t="s">
        <v>69</v>
      </c>
      <c r="AF15" s="55" t="s">
        <v>79</v>
      </c>
      <c r="AH15" s="47" t="n">
        <f aca="false">SUM(D16,E16,H16,L16,N16,Q16,R16,T16,X16,Y16,Z16,AA16,AB16,AC16,AE16)</f>
        <v>102.5</v>
      </c>
      <c r="AI15" s="48" t="n">
        <f aca="false">AH15*'📋 Mitarbeiter'!F9</f>
        <v>1455.5</v>
      </c>
      <c r="AJ15" s="49" t="s">
        <v>23</v>
      </c>
    </row>
    <row r="16" customFormat="false" ht="13.5" hidden="false" customHeight="true" outlineLevel="0" collapsed="false">
      <c r="A16" s="54"/>
      <c r="B16" s="53"/>
      <c r="C16" s="57"/>
      <c r="D16" s="57" t="n">
        <v>6</v>
      </c>
      <c r="E16" s="57" t="n">
        <v>8</v>
      </c>
      <c r="F16" s="57"/>
      <c r="G16" s="57"/>
      <c r="H16" s="57" t="n">
        <v>7.5</v>
      </c>
      <c r="I16" s="53"/>
      <c r="J16" s="57"/>
      <c r="K16" s="57"/>
      <c r="L16" s="57" t="n">
        <v>6</v>
      </c>
      <c r="M16" s="57"/>
      <c r="N16" s="57" t="n">
        <v>6</v>
      </c>
      <c r="O16" s="53"/>
      <c r="P16" s="53"/>
      <c r="Q16" s="57" t="n">
        <v>8</v>
      </c>
      <c r="R16" s="57" t="n">
        <v>8</v>
      </c>
      <c r="S16" s="57"/>
      <c r="T16" s="57" t="n">
        <v>6</v>
      </c>
      <c r="U16" s="57"/>
      <c r="V16" s="53"/>
      <c r="W16" s="53"/>
      <c r="X16" s="57" t="n">
        <v>6</v>
      </c>
      <c r="Y16" s="57" t="n">
        <v>7.5</v>
      </c>
      <c r="Z16" s="57" t="n">
        <v>6</v>
      </c>
      <c r="AA16" s="57" t="n">
        <v>6</v>
      </c>
      <c r="AB16" s="57" t="n">
        <v>6</v>
      </c>
      <c r="AC16" s="57" t="n">
        <v>8</v>
      </c>
      <c r="AD16" s="53"/>
      <c r="AE16" s="57" t="n">
        <v>7.5</v>
      </c>
      <c r="AF16" s="57"/>
      <c r="AH16" s="47"/>
      <c r="AI16" s="47"/>
      <c r="AJ16" s="47"/>
    </row>
    <row r="17" customFormat="false" ht="18" hidden="false" customHeight="true" outlineLevel="0" collapsed="false">
      <c r="A17" s="41" t="s">
        <v>38</v>
      </c>
      <c r="B17" s="46" t="s">
        <v>79</v>
      </c>
      <c r="C17" s="45" t="s">
        <v>79</v>
      </c>
      <c r="D17" s="43" t="s">
        <v>53</v>
      </c>
      <c r="E17" s="43" t="s">
        <v>69</v>
      </c>
      <c r="F17" s="45" t="s">
        <v>79</v>
      </c>
      <c r="G17" s="43" t="s">
        <v>69</v>
      </c>
      <c r="H17" s="43" t="s">
        <v>53</v>
      </c>
      <c r="I17" s="46" t="s">
        <v>79</v>
      </c>
      <c r="J17" s="43" t="s">
        <v>69</v>
      </c>
      <c r="K17" s="43" t="s">
        <v>57</v>
      </c>
      <c r="L17" s="45" t="s">
        <v>79</v>
      </c>
      <c r="M17" s="43" t="s">
        <v>69</v>
      </c>
      <c r="N17" s="43" t="s">
        <v>69</v>
      </c>
      <c r="O17" s="43" t="s">
        <v>57</v>
      </c>
      <c r="P17" s="46" t="s">
        <v>79</v>
      </c>
      <c r="Q17" s="43" t="s">
        <v>69</v>
      </c>
      <c r="R17" s="43" t="s">
        <v>61</v>
      </c>
      <c r="S17" s="43" t="s">
        <v>61</v>
      </c>
      <c r="T17" s="43" t="s">
        <v>69</v>
      </c>
      <c r="U17" s="45" t="s">
        <v>79</v>
      </c>
      <c r="V17" s="46" t="s">
        <v>79</v>
      </c>
      <c r="W17" s="43" t="s">
        <v>57</v>
      </c>
      <c r="X17" s="43" t="s">
        <v>61</v>
      </c>
      <c r="Y17" s="43" t="s">
        <v>61</v>
      </c>
      <c r="Z17" s="43" t="s">
        <v>53</v>
      </c>
      <c r="AA17" s="45" t="s">
        <v>79</v>
      </c>
      <c r="AB17" s="45" t="s">
        <v>79</v>
      </c>
      <c r="AC17" s="43" t="s">
        <v>57</v>
      </c>
      <c r="AD17" s="46" t="s">
        <v>79</v>
      </c>
      <c r="AE17" s="43" t="s">
        <v>53</v>
      </c>
      <c r="AF17" s="43" t="s">
        <v>61</v>
      </c>
      <c r="AH17" s="47" t="n">
        <f aca="false">SUM(D18,E18,G18,H18,J18,K18,M18,N18,O18,Q18,R18,S18,T18,W18,X18,Y18,Z18,AC18,AE18,AF18)</f>
        <v>146.5</v>
      </c>
      <c r="AI17" s="48" t="n">
        <f aca="false">AH17*'📋 Mitarbeiter'!F10</f>
        <v>2461.2</v>
      </c>
      <c r="AJ17" s="49" t="s">
        <v>14</v>
      </c>
    </row>
    <row r="18" customFormat="false" ht="13.5" hidden="false" customHeight="true" outlineLevel="0" collapsed="false">
      <c r="A18" s="41"/>
      <c r="B18" s="53"/>
      <c r="C18" s="51"/>
      <c r="D18" s="51" t="n">
        <v>8</v>
      </c>
      <c r="E18" s="51" t="n">
        <v>7.5</v>
      </c>
      <c r="F18" s="51"/>
      <c r="G18" s="51" t="n">
        <v>7.5</v>
      </c>
      <c r="H18" s="51" t="n">
        <v>8</v>
      </c>
      <c r="I18" s="53"/>
      <c r="J18" s="51" t="n">
        <v>7.5</v>
      </c>
      <c r="K18" s="51" t="n">
        <v>8</v>
      </c>
      <c r="L18" s="51"/>
      <c r="M18" s="51" t="n">
        <v>7.5</v>
      </c>
      <c r="N18" s="51" t="n">
        <v>7.5</v>
      </c>
      <c r="O18" s="51" t="n">
        <v>8</v>
      </c>
      <c r="P18" s="53"/>
      <c r="Q18" s="51" t="n">
        <v>7.5</v>
      </c>
      <c r="R18" s="51" t="n">
        <v>6</v>
      </c>
      <c r="S18" s="51" t="n">
        <v>6</v>
      </c>
      <c r="T18" s="51" t="n">
        <v>7.5</v>
      </c>
      <c r="U18" s="51"/>
      <c r="V18" s="53"/>
      <c r="W18" s="51" t="n">
        <v>8</v>
      </c>
      <c r="X18" s="51" t="n">
        <v>6</v>
      </c>
      <c r="Y18" s="51" t="n">
        <v>6</v>
      </c>
      <c r="Z18" s="51" t="n">
        <v>8</v>
      </c>
      <c r="AA18" s="51"/>
      <c r="AB18" s="51"/>
      <c r="AC18" s="51" t="n">
        <v>8</v>
      </c>
      <c r="AD18" s="53"/>
      <c r="AE18" s="51" t="n">
        <v>8</v>
      </c>
      <c r="AF18" s="51" t="n">
        <v>6</v>
      </c>
      <c r="AH18" s="47"/>
      <c r="AI18" s="47"/>
      <c r="AJ18" s="47"/>
    </row>
    <row r="19" customFormat="false" ht="18" hidden="false" customHeight="true" outlineLevel="0" collapsed="false">
      <c r="A19" s="54" t="s">
        <v>42</v>
      </c>
      <c r="B19" s="46" t="s">
        <v>79</v>
      </c>
      <c r="C19" s="56" t="s">
        <v>53</v>
      </c>
      <c r="D19" s="55" t="s">
        <v>79</v>
      </c>
      <c r="E19" s="56" t="s">
        <v>53</v>
      </c>
      <c r="F19" s="56" t="s">
        <v>53</v>
      </c>
      <c r="G19" s="56" t="s">
        <v>53</v>
      </c>
      <c r="H19" s="46" t="s">
        <v>79</v>
      </c>
      <c r="I19" s="46" t="s">
        <v>79</v>
      </c>
      <c r="J19" s="56" t="s">
        <v>61</v>
      </c>
      <c r="K19" s="55" t="s">
        <v>79</v>
      </c>
      <c r="L19" s="56" t="s">
        <v>53</v>
      </c>
      <c r="M19" s="56" t="s">
        <v>53</v>
      </c>
      <c r="N19" s="56" t="s">
        <v>53</v>
      </c>
      <c r="O19" s="56" t="s">
        <v>61</v>
      </c>
      <c r="P19" s="46" t="s">
        <v>79</v>
      </c>
      <c r="Q19" s="55" t="s">
        <v>79</v>
      </c>
      <c r="R19" s="56" t="s">
        <v>61</v>
      </c>
      <c r="S19" s="56" t="s">
        <v>61</v>
      </c>
      <c r="T19" s="56" t="s">
        <v>61</v>
      </c>
      <c r="U19" s="56" t="s">
        <v>53</v>
      </c>
      <c r="V19" s="56" t="s">
        <v>61</v>
      </c>
      <c r="W19" s="46" t="s">
        <v>79</v>
      </c>
      <c r="X19" s="56" t="s">
        <v>53</v>
      </c>
      <c r="Y19" s="56" t="s">
        <v>53</v>
      </c>
      <c r="Z19" s="55" t="s">
        <v>79</v>
      </c>
      <c r="AA19" s="56" t="s">
        <v>61</v>
      </c>
      <c r="AB19" s="56" t="s">
        <v>53</v>
      </c>
      <c r="AC19" s="56" t="s">
        <v>61</v>
      </c>
      <c r="AD19" s="46" t="s">
        <v>79</v>
      </c>
      <c r="AE19" s="55" t="s">
        <v>79</v>
      </c>
      <c r="AF19" s="56" t="s">
        <v>53</v>
      </c>
      <c r="AH19" s="47" t="n">
        <f aca="false">SUM(C20,E20,F20,G20,J20,L20,M20,N20,O20,R20,S20,T20,U20,V20,X20,Y20,AA20,AB20,AC20,AF20)</f>
        <v>144</v>
      </c>
      <c r="AI19" s="48" t="n">
        <f aca="false">AH19*'📋 Mitarbeiter'!F11</f>
        <v>1872</v>
      </c>
      <c r="AJ19" s="49" t="s">
        <v>32</v>
      </c>
    </row>
    <row r="20" customFormat="false" ht="13.5" hidden="false" customHeight="true" outlineLevel="0" collapsed="false">
      <c r="A20" s="54"/>
      <c r="B20" s="53"/>
      <c r="C20" s="57" t="n">
        <v>8</v>
      </c>
      <c r="D20" s="57"/>
      <c r="E20" s="57" t="n">
        <v>8</v>
      </c>
      <c r="F20" s="57" t="n">
        <v>8</v>
      </c>
      <c r="G20" s="57" t="n">
        <v>8</v>
      </c>
      <c r="H20" s="53"/>
      <c r="I20" s="53"/>
      <c r="J20" s="57" t="n">
        <v>6</v>
      </c>
      <c r="K20" s="57"/>
      <c r="L20" s="57" t="n">
        <v>8</v>
      </c>
      <c r="M20" s="57" t="n">
        <v>8</v>
      </c>
      <c r="N20" s="57" t="n">
        <v>8</v>
      </c>
      <c r="O20" s="57" t="n">
        <v>6</v>
      </c>
      <c r="P20" s="53"/>
      <c r="Q20" s="57"/>
      <c r="R20" s="57" t="n">
        <v>6</v>
      </c>
      <c r="S20" s="57" t="n">
        <v>6</v>
      </c>
      <c r="T20" s="57" t="n">
        <v>6</v>
      </c>
      <c r="U20" s="57" t="n">
        <v>8</v>
      </c>
      <c r="V20" s="57" t="n">
        <v>6</v>
      </c>
      <c r="W20" s="53"/>
      <c r="X20" s="57" t="n">
        <v>8</v>
      </c>
      <c r="Y20" s="57" t="n">
        <v>8</v>
      </c>
      <c r="Z20" s="57"/>
      <c r="AA20" s="57" t="n">
        <v>6</v>
      </c>
      <c r="AB20" s="57" t="n">
        <v>8</v>
      </c>
      <c r="AC20" s="57" t="n">
        <v>6</v>
      </c>
      <c r="AD20" s="53"/>
      <c r="AE20" s="57"/>
      <c r="AF20" s="57" t="n">
        <v>8</v>
      </c>
      <c r="AH20" s="47"/>
      <c r="AI20" s="47"/>
      <c r="AJ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0</v>
      </c>
      <c r="C21" s="59" t="n">
        <f aca="false">COUNTIF(C5:C20,"F")+COUNTIF(C5:C20,"S")+COUNTIF(C5:C20,"M")+COUNTIF(C5:C20,"A")+COUNTIF(C5:C20,"FT")</f>
        <v>4</v>
      </c>
      <c r="D21" s="59" t="n">
        <f aca="false">COUNTIF(D5:D20,"F")+COUNTIF(D5:D20,"S")+COUNTIF(D5:D20,"M")+COUNTIF(D5:D20,"A")+COUNTIF(D5:D20,"FT")</f>
        <v>5</v>
      </c>
      <c r="E21" s="59" t="n">
        <f aca="false">COUNTIF(E5:E20,"F")+COUNTIF(E5:E20,"S")+COUNTIF(E5:E20,"M")+COUNTIF(E5:E20,"A")+COUNTIF(E5:E20,"FT")</f>
        <v>5</v>
      </c>
      <c r="F21" s="59" t="n">
        <f aca="false">COUNTIF(F5:F20,"F")+COUNTIF(F5:F20,"S")+COUNTIF(F5:F20,"M")+COUNTIF(F5:F20,"A")+COUNTIF(F5:F20,"FT")</f>
        <v>6</v>
      </c>
      <c r="G21" s="59" t="n">
        <f aca="false">COUNTIF(G5:G20,"F")+COUNTIF(G5:G20,"S")+COUNTIF(G5:G20,"M")+COUNTIF(G5:G20,"A")+COUNTIF(G5:G20,"FT")</f>
        <v>5</v>
      </c>
      <c r="H21" s="59" t="n">
        <f aca="false">COUNTIF(H5:H20,"F")+COUNTIF(H5:H20,"S")+COUNTIF(H5:H20,"M")+COUNTIF(H5:H20,"A")+COUNTIF(H5:H20,"FT")</f>
        <v>4</v>
      </c>
      <c r="I21" s="59" t="n">
        <f aca="false">COUNTIF(I5:I20,"F")+COUNTIF(I5:I20,"S")+COUNTIF(I5:I20,"M")+COUNTIF(I5:I20,"A")+COUNTIF(I5:I20,"FT")</f>
        <v>1</v>
      </c>
      <c r="J21" s="59" t="n">
        <f aca="false">COUNTIF(J5:J20,"F")+COUNTIF(J5:J20,"S")+COUNTIF(J5:J20,"M")+COUNTIF(J5:J20,"A")+COUNTIF(J5:J20,"FT")</f>
        <v>4</v>
      </c>
      <c r="K21" s="59" t="n">
        <f aca="false">COUNTIF(K5:K20,"F")+COUNTIF(K5:K20,"S")+COUNTIF(K5:K20,"M")+COUNTIF(K5:K20,"A")+COUNTIF(K5:K20,"FT")</f>
        <v>5</v>
      </c>
      <c r="L21" s="59" t="n">
        <f aca="false">COUNTIF(L5:L20,"F")+COUNTIF(L5:L20,"S")+COUNTIF(L5:L20,"M")+COUNTIF(L5:L20,"A")+COUNTIF(L5:L20,"FT")</f>
        <v>3</v>
      </c>
      <c r="M21" s="59" t="n">
        <f aca="false">COUNTIF(M5:M20,"F")+COUNTIF(M5:M20,"S")+COUNTIF(M5:M20,"M")+COUNTIF(M5:M20,"A")+COUNTIF(M5:M20,"FT")</f>
        <v>6</v>
      </c>
      <c r="N21" s="59" t="n">
        <f aca="false">COUNTIF(N5:N20,"F")+COUNTIF(N5:N20,"S")+COUNTIF(N5:N20,"M")+COUNTIF(N5:N20,"A")+COUNTIF(N5:N20,"FT")</f>
        <v>5</v>
      </c>
      <c r="O21" s="59" t="n">
        <f aca="false">COUNTIF(O5:O20,"F")+COUNTIF(O5:O20,"S")+COUNTIF(O5:O20,"M")+COUNTIF(O5:O20,"A")+COUNTIF(O5:O20,"FT")</f>
        <v>5</v>
      </c>
      <c r="P21" s="59" t="n">
        <f aca="false">COUNTIF(P5:P20,"F")+COUNTIF(P5:P20,"S")+COUNTIF(P5:P20,"M")+COUNTIF(P5:P20,"A")+COUNTIF(P5:P20,"FT")</f>
        <v>0</v>
      </c>
      <c r="Q21" s="59" t="n">
        <f aca="false">COUNTIF(Q5:Q20,"F")+COUNTIF(Q5:Q20,"S")+COUNTIF(Q5:Q20,"M")+COUNTIF(Q5:Q20,"A")+COUNTIF(Q5:Q20,"FT")</f>
        <v>7</v>
      </c>
      <c r="R21" s="59" t="n">
        <f aca="false">COUNTIF(R5:R20,"F")+COUNTIF(R5:R20,"S")+COUNTIF(R5:R20,"M")+COUNTIF(R5:R20,"A")+COUNTIF(R5:R20,"FT")</f>
        <v>7</v>
      </c>
      <c r="S21" s="59" t="n">
        <f aca="false">COUNTIF(S5:S20,"F")+COUNTIF(S5:S20,"S")+COUNTIF(S5:S20,"M")+COUNTIF(S5:S20,"A")+COUNTIF(S5:S20,"FT")</f>
        <v>6</v>
      </c>
      <c r="T21" s="59" t="n">
        <f aca="false">COUNTIF(T5:T20,"F")+COUNTIF(T5:T20,"S")+COUNTIF(T5:T20,"M")+COUNTIF(T5:T20,"A")+COUNTIF(T5:T20,"FT")</f>
        <v>8</v>
      </c>
      <c r="U21" s="59" t="n">
        <f aca="false">COUNTIF(U5:U20,"F")+COUNTIF(U5:U20,"S")+COUNTIF(U5:U20,"M")+COUNTIF(U5:U20,"A")+COUNTIF(U5:U20,"FT")</f>
        <v>5</v>
      </c>
      <c r="V21" s="59" t="n">
        <f aca="false">COUNTIF(V5:V20,"F")+COUNTIF(V5:V20,"S")+COUNTIF(V5:V20,"M")+COUNTIF(V5:V20,"A")+COUNTIF(V5:V20,"FT")</f>
        <v>6</v>
      </c>
      <c r="W21" s="59" t="n">
        <f aca="false">COUNTIF(W5:W20,"F")+COUNTIF(W5:W20,"S")+COUNTIF(W5:W20,"M")+COUNTIF(W5:W20,"A")+COUNTIF(W5:W20,"FT")</f>
        <v>1</v>
      </c>
      <c r="X21" s="59" t="n">
        <f aca="false">COUNTIF(X5:X20,"F")+COUNTIF(X5:X20,"S")+COUNTIF(X5:X20,"M")+COUNTIF(X5:X20,"A")+COUNTIF(X5:X20,"FT")</f>
        <v>7</v>
      </c>
      <c r="Y21" s="59" t="n">
        <f aca="false">COUNTIF(Y5:Y20,"F")+COUNTIF(Y5:Y20,"S")+COUNTIF(Y5:Y20,"M")+COUNTIF(Y5:Y20,"A")+COUNTIF(Y5:Y20,"FT")</f>
        <v>7</v>
      </c>
      <c r="Z21" s="59" t="n">
        <f aca="false">COUNTIF(Z5:Z20,"F")+COUNTIF(Z5:Z20,"S")+COUNTIF(Z5:Z20,"M")+COUNTIF(Z5:Z20,"A")+COUNTIF(Z5:Z20,"FT")</f>
        <v>7</v>
      </c>
      <c r="AA21" s="59" t="n">
        <f aca="false">COUNTIF(AA5:AA20,"F")+COUNTIF(AA5:AA20,"S")+COUNTIF(AA5:AA20,"M")+COUNTIF(AA5:AA20,"A")+COUNTIF(AA5:AA20,"FT")</f>
        <v>4</v>
      </c>
      <c r="AB21" s="59" t="n">
        <f aca="false">COUNTIF(AB5:AB20,"F")+COUNTIF(AB5:AB20,"S")+COUNTIF(AB5:AB20,"M")+COUNTIF(AB5:AB20,"A")+COUNTIF(AB5:AB20,"FT")</f>
        <v>7</v>
      </c>
      <c r="AC21" s="59" t="n">
        <f aca="false">COUNTIF(AC5:AC20,"F")+COUNTIF(AC5:AC20,"S")+COUNTIF(AC5:AC20,"M")+COUNTIF(AC5:AC20,"A")+COUNTIF(AC5:AC20,"FT")</f>
        <v>8</v>
      </c>
      <c r="AD21" s="59" t="n">
        <f aca="false">COUNTIF(AD5:AD20,"F")+COUNTIF(AD5:AD20,"S")+COUNTIF(AD5:AD20,"M")+COUNTIF(AD5:AD20,"A")+COUNTIF(AD5:AD20,"FT")</f>
        <v>0</v>
      </c>
      <c r="AE21" s="59" t="n">
        <f aca="false">COUNTIF(AE5:AE20,"F")+COUNTIF(AE5:AE20,"S")+COUNTIF(AE5:AE20,"M")+COUNTIF(AE5:AE20,"A")+COUNTIF(AE5:AE20,"FT")</f>
        <v>7</v>
      </c>
      <c r="AF21" s="59" t="n">
        <f aca="false">COUNTIF(AF5:AF20,"F")+COUNTIF(AF5:AF20,"S")+COUNTIF(AF5:AF20,"M")+COUNTIF(AF5:AF20,"A")+COUNTIF(AF5:AF20,"FT")</f>
        <v>7</v>
      </c>
      <c r="AH21" s="3" t="n">
        <f aca="false">SUM(AH5+AH7+AH9+AH11+AH13+AH15+AH17+AH19)</f>
        <v>1080.5</v>
      </c>
      <c r="AI21" s="60" t="n">
        <f aca="false">SUM(AI5+AI7+AI9+AI11+AI13+AI15+AI17+AI19)</f>
        <v>16493.95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J1"/>
    <mergeCell ref="A2:AJ2"/>
    <mergeCell ref="A5:A6"/>
    <mergeCell ref="AH5:AH6"/>
    <mergeCell ref="AI5:AI6"/>
    <mergeCell ref="AJ5:AJ6"/>
    <mergeCell ref="A7:A8"/>
    <mergeCell ref="AH7:AH8"/>
    <mergeCell ref="AI7:AI8"/>
    <mergeCell ref="AJ7:AJ8"/>
    <mergeCell ref="A9:A10"/>
    <mergeCell ref="AH9:AH10"/>
    <mergeCell ref="AI9:AI10"/>
    <mergeCell ref="AJ9:AJ10"/>
    <mergeCell ref="A11:A12"/>
    <mergeCell ref="AH11:AH12"/>
    <mergeCell ref="AI11:AI12"/>
    <mergeCell ref="AJ11:AJ12"/>
    <mergeCell ref="A13:A14"/>
    <mergeCell ref="AH13:AH14"/>
    <mergeCell ref="AI13:AI14"/>
    <mergeCell ref="AJ13:AJ14"/>
    <mergeCell ref="A15:A16"/>
    <mergeCell ref="AH15:AH16"/>
    <mergeCell ref="AI15:AI16"/>
    <mergeCell ref="AJ15:AJ16"/>
    <mergeCell ref="A17:A18"/>
    <mergeCell ref="AH17:AH18"/>
    <mergeCell ref="AI17:AI18"/>
    <mergeCell ref="AJ17:AJ18"/>
    <mergeCell ref="A19:A20"/>
    <mergeCell ref="AH19:AH20"/>
    <mergeCell ref="AI19:AI20"/>
    <mergeCell ref="AJ19:A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  <col collapsed="false" customWidth="true" hidden="false" outlineLevel="0" max="33" min="33" style="0" width="8"/>
    <col collapsed="false" customWidth="true" hidden="false" outlineLevel="0" max="34" min="34" style="0" width="14"/>
    <col collapsed="false" customWidth="true" hidden="false" outlineLevel="0" max="35" min="35" style="0" width="10"/>
  </cols>
  <sheetData>
    <row r="1" customFormat="false" ht="30" hidden="false" customHeight="true" outlineLevel="0" collapsed="false">
      <c r="A1" s="31" t="s">
        <v>100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customFormat="false" ht="15.75" hidden="false" customHeight="true" outlineLevel="0" collapsed="false">
      <c r="A2" s="2" t="s">
        <v>101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9.5" hidden="false" customHeight="true" outlineLevel="0" collapsed="false">
      <c r="A3" s="3" t="s">
        <v>83</v>
      </c>
      <c r="B3" s="33" t="s">
        <v>90</v>
      </c>
      <c r="C3" s="33" t="s">
        <v>84</v>
      </c>
      <c r="D3" s="32" t="s">
        <v>85</v>
      </c>
      <c r="E3" s="34" t="s">
        <v>86</v>
      </c>
      <c r="F3" s="34" t="s">
        <v>87</v>
      </c>
      <c r="G3" s="32" t="s">
        <v>88</v>
      </c>
      <c r="H3" s="33" t="s">
        <v>89</v>
      </c>
      <c r="I3" s="33" t="s">
        <v>90</v>
      </c>
      <c r="J3" s="33" t="s">
        <v>84</v>
      </c>
      <c r="K3" s="33" t="s">
        <v>85</v>
      </c>
      <c r="L3" s="34" t="s">
        <v>86</v>
      </c>
      <c r="M3" s="34" t="s">
        <v>87</v>
      </c>
      <c r="N3" s="33" t="s">
        <v>88</v>
      </c>
      <c r="O3" s="33" t="s">
        <v>89</v>
      </c>
      <c r="P3" s="33" t="s">
        <v>90</v>
      </c>
      <c r="Q3" s="33" t="s">
        <v>84</v>
      </c>
      <c r="R3" s="33" t="s">
        <v>85</v>
      </c>
      <c r="S3" s="34" t="s">
        <v>86</v>
      </c>
      <c r="T3" s="34" t="s">
        <v>87</v>
      </c>
      <c r="U3" s="33" t="s">
        <v>88</v>
      </c>
      <c r="V3" s="33" t="s">
        <v>89</v>
      </c>
      <c r="W3" s="33" t="s">
        <v>90</v>
      </c>
      <c r="X3" s="33" t="s">
        <v>84</v>
      </c>
      <c r="Y3" s="33" t="s">
        <v>85</v>
      </c>
      <c r="Z3" s="34" t="s">
        <v>86</v>
      </c>
      <c r="AA3" s="34" t="s">
        <v>87</v>
      </c>
      <c r="AB3" s="33" t="s">
        <v>88</v>
      </c>
      <c r="AC3" s="33" t="s">
        <v>89</v>
      </c>
      <c r="AD3" s="33" t="s">
        <v>90</v>
      </c>
      <c r="AE3" s="33" t="s">
        <v>84</v>
      </c>
      <c r="AG3" s="35" t="s">
        <v>91</v>
      </c>
      <c r="AH3" s="35" t="s">
        <v>92</v>
      </c>
      <c r="AI3" s="35" t="s">
        <v>93</v>
      </c>
    </row>
    <row r="4" customFormat="false" ht="18" hidden="false" customHeight="true" outlineLevel="0" collapsed="false">
      <c r="A4" s="36" t="s">
        <v>4</v>
      </c>
      <c r="B4" s="38" t="n">
        <v>1</v>
      </c>
      <c r="C4" s="38" t="n">
        <v>2</v>
      </c>
      <c r="D4" s="37" t="n">
        <v>3</v>
      </c>
      <c r="E4" s="39" t="n">
        <v>4</v>
      </c>
      <c r="F4" s="39" t="n">
        <v>5</v>
      </c>
      <c r="G4" s="37" t="n">
        <v>6</v>
      </c>
      <c r="H4" s="38" t="n">
        <v>7</v>
      </c>
      <c r="I4" s="38" t="n">
        <v>8</v>
      </c>
      <c r="J4" s="38" t="n">
        <v>9</v>
      </c>
      <c r="K4" s="38" t="n">
        <v>10</v>
      </c>
      <c r="L4" s="39" t="n">
        <v>11</v>
      </c>
      <c r="M4" s="39" t="n">
        <v>12</v>
      </c>
      <c r="N4" s="38" t="n">
        <v>13</v>
      </c>
      <c r="O4" s="38" t="n">
        <v>14</v>
      </c>
      <c r="P4" s="38" t="n">
        <v>15</v>
      </c>
      <c r="Q4" s="38" t="n">
        <v>16</v>
      </c>
      <c r="R4" s="38" t="n">
        <v>17</v>
      </c>
      <c r="S4" s="39" t="n">
        <v>18</v>
      </c>
      <c r="T4" s="39" t="n">
        <v>19</v>
      </c>
      <c r="U4" s="38" t="n">
        <v>20</v>
      </c>
      <c r="V4" s="38" t="n">
        <v>21</v>
      </c>
      <c r="W4" s="38" t="n">
        <v>22</v>
      </c>
      <c r="X4" s="38" t="n">
        <v>23</v>
      </c>
      <c r="Y4" s="38" t="n">
        <v>24</v>
      </c>
      <c r="Z4" s="39" t="n">
        <v>25</v>
      </c>
      <c r="AA4" s="39" t="n">
        <v>26</v>
      </c>
      <c r="AB4" s="38" t="n">
        <v>27</v>
      </c>
      <c r="AC4" s="38" t="n">
        <v>28</v>
      </c>
      <c r="AD4" s="38" t="n">
        <v>29</v>
      </c>
      <c r="AE4" s="38" t="n">
        <v>30</v>
      </c>
      <c r="AG4" s="40"/>
      <c r="AH4" s="40"/>
      <c r="AI4" s="40"/>
    </row>
    <row r="5" customFormat="false" ht="18" hidden="false" customHeight="true" outlineLevel="0" collapsed="false">
      <c r="A5" s="41" t="s">
        <v>12</v>
      </c>
      <c r="B5" s="43" t="s">
        <v>65</v>
      </c>
      <c r="C5" s="43" t="s">
        <v>53</v>
      </c>
      <c r="D5" s="42" t="s">
        <v>77</v>
      </c>
      <c r="E5" s="43" t="s">
        <v>57</v>
      </c>
      <c r="F5" s="43" t="s">
        <v>57</v>
      </c>
      <c r="G5" s="42" t="s">
        <v>77</v>
      </c>
      <c r="H5" s="43" t="s">
        <v>69</v>
      </c>
      <c r="I5" s="43" t="s">
        <v>61</v>
      </c>
      <c r="J5" s="43" t="s">
        <v>69</v>
      </c>
      <c r="K5" s="43" t="s">
        <v>65</v>
      </c>
      <c r="L5" s="43" t="s">
        <v>65</v>
      </c>
      <c r="M5" s="43" t="s">
        <v>65</v>
      </c>
      <c r="N5" s="45" t="s">
        <v>79</v>
      </c>
      <c r="O5" s="43" t="s">
        <v>69</v>
      </c>
      <c r="P5" s="43" t="s">
        <v>57</v>
      </c>
      <c r="Q5" s="43" t="s">
        <v>57</v>
      </c>
      <c r="R5" s="43" t="s">
        <v>65</v>
      </c>
      <c r="S5" s="43" t="s">
        <v>53</v>
      </c>
      <c r="T5" s="43" t="s">
        <v>57</v>
      </c>
      <c r="U5" s="43" t="s">
        <v>61</v>
      </c>
      <c r="V5" s="45" t="s">
        <v>79</v>
      </c>
      <c r="W5" s="43" t="s">
        <v>65</v>
      </c>
      <c r="X5" s="43" t="s">
        <v>53</v>
      </c>
      <c r="Y5" s="43" t="s">
        <v>53</v>
      </c>
      <c r="Z5" s="43" t="s">
        <v>61</v>
      </c>
      <c r="AA5" s="46" t="s">
        <v>79</v>
      </c>
      <c r="AB5" s="43" t="s">
        <v>69</v>
      </c>
      <c r="AC5" s="45" t="s">
        <v>79</v>
      </c>
      <c r="AD5" s="43" t="s">
        <v>53</v>
      </c>
      <c r="AE5" s="43" t="s">
        <v>65</v>
      </c>
      <c r="AG5" s="47" t="n">
        <f aca="false">SUM(B6,C6,E6,F6,H6,I6,J6,K6,L6,M6,O6,P6,Q6,R6,S6,T6,U6,W6,X6,Y6,Z6,AB6,AD6,AE6)</f>
        <v>170</v>
      </c>
      <c r="AH5" s="48" t="n">
        <f aca="false">AG5*'📋 Mitarbeiter'!F4</f>
        <v>2805</v>
      </c>
      <c r="AI5" s="49" t="s">
        <v>14</v>
      </c>
    </row>
    <row r="6" customFormat="false" ht="13.5" hidden="false" customHeight="true" outlineLevel="0" collapsed="false">
      <c r="A6" s="41"/>
      <c r="B6" s="51" t="n">
        <v>6</v>
      </c>
      <c r="C6" s="51" t="n">
        <v>8</v>
      </c>
      <c r="D6" s="50"/>
      <c r="E6" s="51" t="n">
        <v>8</v>
      </c>
      <c r="F6" s="51" t="n">
        <v>8</v>
      </c>
      <c r="G6" s="50"/>
      <c r="H6" s="51" t="n">
        <v>7.5</v>
      </c>
      <c r="I6" s="51" t="n">
        <v>6</v>
      </c>
      <c r="J6" s="51" t="n">
        <v>7.5</v>
      </c>
      <c r="K6" s="51" t="n">
        <v>6</v>
      </c>
      <c r="L6" s="51" t="n">
        <v>6</v>
      </c>
      <c r="M6" s="51" t="n">
        <v>6</v>
      </c>
      <c r="N6" s="51"/>
      <c r="O6" s="51" t="n">
        <v>7.5</v>
      </c>
      <c r="P6" s="51" t="n">
        <v>8</v>
      </c>
      <c r="Q6" s="51" t="n">
        <v>8</v>
      </c>
      <c r="R6" s="51" t="n">
        <v>6</v>
      </c>
      <c r="S6" s="51" t="n">
        <v>8</v>
      </c>
      <c r="T6" s="51" t="n">
        <v>8</v>
      </c>
      <c r="U6" s="51" t="n">
        <v>6</v>
      </c>
      <c r="V6" s="51"/>
      <c r="W6" s="51" t="n">
        <v>6</v>
      </c>
      <c r="X6" s="51" t="n">
        <v>8</v>
      </c>
      <c r="Y6" s="51" t="n">
        <v>8</v>
      </c>
      <c r="Z6" s="51" t="n">
        <v>6</v>
      </c>
      <c r="AA6" s="53"/>
      <c r="AB6" s="51" t="n">
        <v>7.5</v>
      </c>
      <c r="AC6" s="51"/>
      <c r="AD6" s="51" t="n">
        <v>8</v>
      </c>
      <c r="AE6" s="51" t="n">
        <v>6</v>
      </c>
      <c r="AG6" s="47"/>
      <c r="AH6" s="47"/>
      <c r="AI6" s="47"/>
    </row>
    <row r="7" customFormat="false" ht="18" hidden="false" customHeight="true" outlineLevel="0" collapsed="false">
      <c r="A7" s="54" t="s">
        <v>17</v>
      </c>
      <c r="B7" s="55" t="s">
        <v>79</v>
      </c>
      <c r="C7" s="56" t="s">
        <v>61</v>
      </c>
      <c r="D7" s="42" t="s">
        <v>77</v>
      </c>
      <c r="E7" s="56" t="s">
        <v>61</v>
      </c>
      <c r="F7" s="56" t="s">
        <v>65</v>
      </c>
      <c r="G7" s="42" t="s">
        <v>77</v>
      </c>
      <c r="H7" s="56" t="s">
        <v>69</v>
      </c>
      <c r="I7" s="56" t="s">
        <v>53</v>
      </c>
      <c r="J7" s="56" t="s">
        <v>61</v>
      </c>
      <c r="K7" s="56" t="s">
        <v>61</v>
      </c>
      <c r="L7" s="56" t="s">
        <v>69</v>
      </c>
      <c r="M7" s="46" t="s">
        <v>79</v>
      </c>
      <c r="N7" s="55" t="s">
        <v>79</v>
      </c>
      <c r="O7" s="55" t="s">
        <v>79</v>
      </c>
      <c r="P7" s="56" t="s">
        <v>53</v>
      </c>
      <c r="Q7" s="56" t="s">
        <v>61</v>
      </c>
      <c r="R7" s="56" t="s">
        <v>61</v>
      </c>
      <c r="S7" s="56" t="s">
        <v>61</v>
      </c>
      <c r="T7" s="46" t="s">
        <v>79</v>
      </c>
      <c r="U7" s="56" t="s">
        <v>57</v>
      </c>
      <c r="V7" s="55" t="s">
        <v>79</v>
      </c>
      <c r="W7" s="56" t="s">
        <v>69</v>
      </c>
      <c r="X7" s="56" t="s">
        <v>53</v>
      </c>
      <c r="Y7" s="56" t="s">
        <v>57</v>
      </c>
      <c r="Z7" s="56" t="s">
        <v>69</v>
      </c>
      <c r="AA7" s="56" t="s">
        <v>57</v>
      </c>
      <c r="AB7" s="56" t="s">
        <v>61</v>
      </c>
      <c r="AC7" s="55" t="s">
        <v>79</v>
      </c>
      <c r="AD7" s="56" t="s">
        <v>53</v>
      </c>
      <c r="AE7" s="55" t="s">
        <v>79</v>
      </c>
      <c r="AG7" s="47" t="n">
        <f aca="false">SUM(C8,E8,F8,H8,I8,J8,K8,L8,P8,Q8,R8,S8,U8,W8,X8,Y8,Z8,AA8,AB8,AD8)</f>
        <v>140</v>
      </c>
      <c r="AH7" s="48" t="n">
        <f aca="false">AG7*'📋 Mitarbeiter'!F5</f>
        <v>2492</v>
      </c>
      <c r="AI7" s="49" t="s">
        <v>14</v>
      </c>
    </row>
    <row r="8" customFormat="false" ht="13.5" hidden="false" customHeight="true" outlineLevel="0" collapsed="false">
      <c r="A8" s="54"/>
      <c r="B8" s="57"/>
      <c r="C8" s="57" t="n">
        <v>6</v>
      </c>
      <c r="D8" s="50"/>
      <c r="E8" s="57" t="n">
        <v>6</v>
      </c>
      <c r="F8" s="57" t="n">
        <v>6</v>
      </c>
      <c r="G8" s="50"/>
      <c r="H8" s="57" t="n">
        <v>7.5</v>
      </c>
      <c r="I8" s="57" t="n">
        <v>8</v>
      </c>
      <c r="J8" s="57" t="n">
        <v>6</v>
      </c>
      <c r="K8" s="57" t="n">
        <v>6</v>
      </c>
      <c r="L8" s="57" t="n">
        <v>7.5</v>
      </c>
      <c r="M8" s="53"/>
      <c r="N8" s="57"/>
      <c r="O8" s="57"/>
      <c r="P8" s="57" t="n">
        <v>8</v>
      </c>
      <c r="Q8" s="57" t="n">
        <v>6</v>
      </c>
      <c r="R8" s="57" t="n">
        <v>6</v>
      </c>
      <c r="S8" s="57" t="n">
        <v>6</v>
      </c>
      <c r="T8" s="53"/>
      <c r="U8" s="57" t="n">
        <v>8</v>
      </c>
      <c r="V8" s="57"/>
      <c r="W8" s="57" t="n">
        <v>7.5</v>
      </c>
      <c r="X8" s="57" t="n">
        <v>8</v>
      </c>
      <c r="Y8" s="57" t="n">
        <v>8</v>
      </c>
      <c r="Z8" s="57" t="n">
        <v>7.5</v>
      </c>
      <c r="AA8" s="57" t="n">
        <v>8</v>
      </c>
      <c r="AB8" s="57" t="n">
        <v>6</v>
      </c>
      <c r="AC8" s="57"/>
      <c r="AD8" s="57" t="n">
        <v>8</v>
      </c>
      <c r="AE8" s="57"/>
      <c r="AG8" s="47"/>
      <c r="AH8" s="47"/>
      <c r="AI8" s="47"/>
    </row>
    <row r="9" customFormat="false" ht="18" hidden="false" customHeight="true" outlineLevel="0" collapsed="false">
      <c r="A9" s="41" t="s">
        <v>21</v>
      </c>
      <c r="B9" s="43" t="s">
        <v>69</v>
      </c>
      <c r="C9" s="43" t="s">
        <v>53</v>
      </c>
      <c r="D9" s="42" t="s">
        <v>77</v>
      </c>
      <c r="E9" s="43" t="s">
        <v>65</v>
      </c>
      <c r="F9" s="46" t="s">
        <v>79</v>
      </c>
      <c r="G9" s="42" t="s">
        <v>77</v>
      </c>
      <c r="H9" s="43" t="s">
        <v>65</v>
      </c>
      <c r="I9" s="43" t="s">
        <v>57</v>
      </c>
      <c r="J9" s="45" t="s">
        <v>79</v>
      </c>
      <c r="K9" s="43" t="s">
        <v>65</v>
      </c>
      <c r="L9" s="43" t="s">
        <v>69</v>
      </c>
      <c r="M9" s="46" t="s">
        <v>79</v>
      </c>
      <c r="N9" s="43" t="s">
        <v>61</v>
      </c>
      <c r="O9" s="43" t="s">
        <v>65</v>
      </c>
      <c r="P9" s="45" t="s">
        <v>79</v>
      </c>
      <c r="Q9" s="43" t="s">
        <v>57</v>
      </c>
      <c r="R9" s="43" t="s">
        <v>57</v>
      </c>
      <c r="S9" s="46" t="s">
        <v>79</v>
      </c>
      <c r="T9" s="46" t="s">
        <v>79</v>
      </c>
      <c r="U9" s="45" t="s">
        <v>79</v>
      </c>
      <c r="V9" s="43" t="s">
        <v>53</v>
      </c>
      <c r="W9" s="43" t="s">
        <v>65</v>
      </c>
      <c r="X9" s="43" t="s">
        <v>65</v>
      </c>
      <c r="Y9" s="43" t="s">
        <v>57</v>
      </c>
      <c r="Z9" s="43" t="s">
        <v>61</v>
      </c>
      <c r="AA9" s="46" t="s">
        <v>79</v>
      </c>
      <c r="AB9" s="43" t="s">
        <v>53</v>
      </c>
      <c r="AC9" s="43" t="s">
        <v>65</v>
      </c>
      <c r="AD9" s="45" t="s">
        <v>79</v>
      </c>
      <c r="AE9" s="45" t="s">
        <v>79</v>
      </c>
      <c r="AG9" s="47" t="n">
        <f aca="false">SUM(B10,C10,E10,H10,I10,K10,L10,N10,O10,Q10,R10,V10,W10,X10,Y10,Z10,AB10,AC10)</f>
        <v>125</v>
      </c>
      <c r="AH9" s="48" t="n">
        <f aca="false">AG9*'📋 Mitarbeiter'!F6</f>
        <v>1775</v>
      </c>
      <c r="AI9" s="49" t="s">
        <v>23</v>
      </c>
    </row>
    <row r="10" customFormat="false" ht="13.5" hidden="false" customHeight="true" outlineLevel="0" collapsed="false">
      <c r="A10" s="41"/>
      <c r="B10" s="51" t="n">
        <v>7.5</v>
      </c>
      <c r="C10" s="51" t="n">
        <v>8</v>
      </c>
      <c r="D10" s="50"/>
      <c r="E10" s="51" t="n">
        <v>6</v>
      </c>
      <c r="F10" s="53"/>
      <c r="G10" s="50"/>
      <c r="H10" s="51" t="n">
        <v>6</v>
      </c>
      <c r="I10" s="51" t="n">
        <v>8</v>
      </c>
      <c r="J10" s="51"/>
      <c r="K10" s="51" t="n">
        <v>6</v>
      </c>
      <c r="L10" s="51" t="n">
        <v>7.5</v>
      </c>
      <c r="M10" s="53"/>
      <c r="N10" s="51" t="n">
        <v>6</v>
      </c>
      <c r="O10" s="51" t="n">
        <v>6</v>
      </c>
      <c r="P10" s="51"/>
      <c r="Q10" s="51" t="n">
        <v>8</v>
      </c>
      <c r="R10" s="51" t="n">
        <v>8</v>
      </c>
      <c r="S10" s="53"/>
      <c r="T10" s="53"/>
      <c r="U10" s="51"/>
      <c r="V10" s="51" t="n">
        <v>8</v>
      </c>
      <c r="W10" s="51" t="n">
        <v>6</v>
      </c>
      <c r="X10" s="51" t="n">
        <v>6</v>
      </c>
      <c r="Y10" s="51" t="n">
        <v>8</v>
      </c>
      <c r="Z10" s="51" t="n">
        <v>6</v>
      </c>
      <c r="AA10" s="53"/>
      <c r="AB10" s="51" t="n">
        <v>8</v>
      </c>
      <c r="AC10" s="51" t="n">
        <v>6</v>
      </c>
      <c r="AD10" s="51"/>
      <c r="AE10" s="51"/>
      <c r="AG10" s="47"/>
      <c r="AH10" s="47"/>
      <c r="AI10" s="47"/>
    </row>
    <row r="11" customFormat="false" ht="18" hidden="false" customHeight="true" outlineLevel="0" collapsed="false">
      <c r="A11" s="54" t="s">
        <v>26</v>
      </c>
      <c r="B11" s="56" t="s">
        <v>69</v>
      </c>
      <c r="C11" s="56" t="s">
        <v>65</v>
      </c>
      <c r="D11" s="42" t="s">
        <v>77</v>
      </c>
      <c r="E11" s="56" t="s">
        <v>65</v>
      </c>
      <c r="F11" s="46" t="s">
        <v>79</v>
      </c>
      <c r="G11" s="42" t="s">
        <v>77</v>
      </c>
      <c r="H11" s="56" t="s">
        <v>61</v>
      </c>
      <c r="I11" s="44" t="s">
        <v>72</v>
      </c>
      <c r="J11" s="44" t="s">
        <v>72</v>
      </c>
      <c r="K11" s="44" t="s">
        <v>72</v>
      </c>
      <c r="L11" s="44" t="s">
        <v>72</v>
      </c>
      <c r="M11" s="44" t="s">
        <v>72</v>
      </c>
      <c r="N11" s="56" t="s">
        <v>53</v>
      </c>
      <c r="O11" s="56" t="s">
        <v>61</v>
      </c>
      <c r="P11" s="56" t="s">
        <v>57</v>
      </c>
      <c r="Q11" s="56" t="s">
        <v>57</v>
      </c>
      <c r="R11" s="56" t="s">
        <v>53</v>
      </c>
      <c r="S11" s="56" t="s">
        <v>57</v>
      </c>
      <c r="T11" s="46" t="s">
        <v>79</v>
      </c>
      <c r="U11" s="55" t="s">
        <v>79</v>
      </c>
      <c r="V11" s="56" t="s">
        <v>57</v>
      </c>
      <c r="W11" s="56" t="s">
        <v>57</v>
      </c>
      <c r="X11" s="56" t="s">
        <v>57</v>
      </c>
      <c r="Y11" s="56" t="s">
        <v>53</v>
      </c>
      <c r="Z11" s="56" t="s">
        <v>65</v>
      </c>
      <c r="AA11" s="46" t="s">
        <v>79</v>
      </c>
      <c r="AB11" s="56" t="s">
        <v>69</v>
      </c>
      <c r="AC11" s="55" t="s">
        <v>79</v>
      </c>
      <c r="AD11" s="56" t="s">
        <v>69</v>
      </c>
      <c r="AE11" s="56" t="s">
        <v>69</v>
      </c>
      <c r="AG11" s="47" t="n">
        <f aca="false">SUM(B12,C12,E12,H12,N12,O12,P12,Q12,R12,S12,V12,W12,X12,Y12,Z12,AB12,AD12,AE12)</f>
        <v>132</v>
      </c>
      <c r="AH11" s="48" t="n">
        <f aca="false">AG11*'📋 Mitarbeiter'!F7</f>
        <v>1980</v>
      </c>
      <c r="AI11" s="49" t="s">
        <v>23</v>
      </c>
    </row>
    <row r="12" customFormat="false" ht="13.5" hidden="false" customHeight="true" outlineLevel="0" collapsed="false">
      <c r="A12" s="54"/>
      <c r="B12" s="57" t="n">
        <v>7.5</v>
      </c>
      <c r="C12" s="57" t="n">
        <v>6</v>
      </c>
      <c r="D12" s="50"/>
      <c r="E12" s="57" t="n">
        <v>6</v>
      </c>
      <c r="F12" s="53"/>
      <c r="G12" s="50"/>
      <c r="H12" s="57" t="n">
        <v>6</v>
      </c>
      <c r="I12" s="52"/>
      <c r="J12" s="52"/>
      <c r="K12" s="52"/>
      <c r="L12" s="52"/>
      <c r="M12" s="52"/>
      <c r="N12" s="57" t="n">
        <v>8</v>
      </c>
      <c r="O12" s="57" t="n">
        <v>6</v>
      </c>
      <c r="P12" s="57" t="n">
        <v>8</v>
      </c>
      <c r="Q12" s="57" t="n">
        <v>8</v>
      </c>
      <c r="R12" s="57" t="n">
        <v>8</v>
      </c>
      <c r="S12" s="57" t="n">
        <v>8</v>
      </c>
      <c r="T12" s="53"/>
      <c r="U12" s="57"/>
      <c r="V12" s="57" t="n">
        <v>8</v>
      </c>
      <c r="W12" s="57" t="n">
        <v>8</v>
      </c>
      <c r="X12" s="57" t="n">
        <v>8</v>
      </c>
      <c r="Y12" s="57" t="n">
        <v>8</v>
      </c>
      <c r="Z12" s="57" t="n">
        <v>6</v>
      </c>
      <c r="AA12" s="53"/>
      <c r="AB12" s="57" t="n">
        <v>7.5</v>
      </c>
      <c r="AC12" s="57"/>
      <c r="AD12" s="57" t="n">
        <v>7.5</v>
      </c>
      <c r="AE12" s="57" t="n">
        <v>7.5</v>
      </c>
      <c r="AG12" s="47"/>
      <c r="AH12" s="47"/>
      <c r="AI12" s="47"/>
    </row>
    <row r="13" customFormat="false" ht="18" hidden="false" customHeight="true" outlineLevel="0" collapsed="false">
      <c r="A13" s="41" t="s">
        <v>30</v>
      </c>
      <c r="B13" s="43" t="s">
        <v>61</v>
      </c>
      <c r="C13" s="43" t="s">
        <v>53</v>
      </c>
      <c r="D13" s="42" t="s">
        <v>77</v>
      </c>
      <c r="E13" s="43" t="s">
        <v>61</v>
      </c>
      <c r="F13" s="46" t="s">
        <v>79</v>
      </c>
      <c r="G13" s="42" t="s">
        <v>77</v>
      </c>
      <c r="H13" s="45" t="s">
        <v>79</v>
      </c>
      <c r="I13" s="43" t="s">
        <v>61</v>
      </c>
      <c r="J13" s="43" t="s">
        <v>61</v>
      </c>
      <c r="K13" s="43" t="s">
        <v>53</v>
      </c>
      <c r="L13" s="43" t="s">
        <v>61</v>
      </c>
      <c r="M13" s="46" t="s">
        <v>79</v>
      </c>
      <c r="N13" s="43" t="s">
        <v>53</v>
      </c>
      <c r="O13" s="43" t="s">
        <v>69</v>
      </c>
      <c r="P13" s="43" t="s">
        <v>53</v>
      </c>
      <c r="Q13" s="43" t="s">
        <v>57</v>
      </c>
      <c r="R13" s="43" t="s">
        <v>69</v>
      </c>
      <c r="S13" s="43" t="s">
        <v>53</v>
      </c>
      <c r="T13" s="46" t="s">
        <v>79</v>
      </c>
      <c r="U13" s="43" t="s">
        <v>61</v>
      </c>
      <c r="V13" s="45" t="s">
        <v>79</v>
      </c>
      <c r="W13" s="43" t="s">
        <v>57</v>
      </c>
      <c r="X13" s="43" t="s">
        <v>69</v>
      </c>
      <c r="Y13" s="45" t="s">
        <v>79</v>
      </c>
      <c r="Z13" s="43" t="s">
        <v>57</v>
      </c>
      <c r="AA13" s="46" t="s">
        <v>79</v>
      </c>
      <c r="AB13" s="43" t="s">
        <v>61</v>
      </c>
      <c r="AC13" s="43" t="s">
        <v>61</v>
      </c>
      <c r="AD13" s="43" t="s">
        <v>53</v>
      </c>
      <c r="AE13" s="45" t="s">
        <v>79</v>
      </c>
      <c r="AG13" s="47" t="n">
        <f aca="false">SUM(B14,C14,E14,I14,J14,K14,L14,N14,O14,P14,Q14,R14,S14,U14,W14,X14,Z14,AB14,AC14,AD14)</f>
        <v>142.5</v>
      </c>
      <c r="AH13" s="48" t="n">
        <f aca="false">AG13*'📋 Mitarbeiter'!F8</f>
        <v>1923.75</v>
      </c>
      <c r="AI13" s="49" t="s">
        <v>32</v>
      </c>
    </row>
    <row r="14" customFormat="false" ht="13.5" hidden="false" customHeight="true" outlineLevel="0" collapsed="false">
      <c r="A14" s="41"/>
      <c r="B14" s="51" t="n">
        <v>6</v>
      </c>
      <c r="C14" s="51" t="n">
        <v>8</v>
      </c>
      <c r="D14" s="50"/>
      <c r="E14" s="51" t="n">
        <v>6</v>
      </c>
      <c r="F14" s="53"/>
      <c r="G14" s="50"/>
      <c r="H14" s="51"/>
      <c r="I14" s="51" t="n">
        <v>6</v>
      </c>
      <c r="J14" s="51" t="n">
        <v>6</v>
      </c>
      <c r="K14" s="51" t="n">
        <v>8</v>
      </c>
      <c r="L14" s="51" t="n">
        <v>6</v>
      </c>
      <c r="M14" s="53"/>
      <c r="N14" s="51" t="n">
        <v>8</v>
      </c>
      <c r="O14" s="51" t="n">
        <v>7.5</v>
      </c>
      <c r="P14" s="51" t="n">
        <v>8</v>
      </c>
      <c r="Q14" s="51" t="n">
        <v>8</v>
      </c>
      <c r="R14" s="51" t="n">
        <v>7.5</v>
      </c>
      <c r="S14" s="51" t="n">
        <v>8</v>
      </c>
      <c r="T14" s="53"/>
      <c r="U14" s="51" t="n">
        <v>6</v>
      </c>
      <c r="V14" s="51"/>
      <c r="W14" s="51" t="n">
        <v>8</v>
      </c>
      <c r="X14" s="51" t="n">
        <v>7.5</v>
      </c>
      <c r="Y14" s="51"/>
      <c r="Z14" s="51" t="n">
        <v>8</v>
      </c>
      <c r="AA14" s="53"/>
      <c r="AB14" s="51" t="n">
        <v>6</v>
      </c>
      <c r="AC14" s="51" t="n">
        <v>6</v>
      </c>
      <c r="AD14" s="51" t="n">
        <v>8</v>
      </c>
      <c r="AE14" s="51"/>
      <c r="AG14" s="47"/>
      <c r="AH14" s="47"/>
      <c r="AI14" s="47"/>
    </row>
    <row r="15" customFormat="false" ht="18" hidden="false" customHeight="true" outlineLevel="0" collapsed="false">
      <c r="A15" s="54" t="s">
        <v>35</v>
      </c>
      <c r="B15" s="56" t="s">
        <v>53</v>
      </c>
      <c r="C15" s="56" t="s">
        <v>69</v>
      </c>
      <c r="D15" s="42" t="s">
        <v>77</v>
      </c>
      <c r="E15" s="56" t="s">
        <v>61</v>
      </c>
      <c r="F15" s="46" t="s">
        <v>79</v>
      </c>
      <c r="G15" s="42" t="s">
        <v>77</v>
      </c>
      <c r="H15" s="56" t="s">
        <v>69</v>
      </c>
      <c r="I15" s="55" t="s">
        <v>79</v>
      </c>
      <c r="J15" s="56" t="s">
        <v>69</v>
      </c>
      <c r="K15" s="56" t="s">
        <v>61</v>
      </c>
      <c r="L15" s="56" t="s">
        <v>65</v>
      </c>
      <c r="M15" s="46" t="s">
        <v>79</v>
      </c>
      <c r="N15" s="56" t="s">
        <v>53</v>
      </c>
      <c r="O15" s="56" t="s">
        <v>65</v>
      </c>
      <c r="P15" s="56" t="s">
        <v>61</v>
      </c>
      <c r="Q15" s="55" t="s">
        <v>79</v>
      </c>
      <c r="R15" s="56" t="s">
        <v>69</v>
      </c>
      <c r="S15" s="56" t="s">
        <v>65</v>
      </c>
      <c r="T15" s="46" t="s">
        <v>79</v>
      </c>
      <c r="U15" s="56" t="s">
        <v>53</v>
      </c>
      <c r="V15" s="56" t="s">
        <v>57</v>
      </c>
      <c r="W15" s="55" t="s">
        <v>79</v>
      </c>
      <c r="X15" s="56" t="s">
        <v>65</v>
      </c>
      <c r="Y15" s="56" t="s">
        <v>57</v>
      </c>
      <c r="Z15" s="56" t="s">
        <v>61</v>
      </c>
      <c r="AA15" s="46" t="s">
        <v>79</v>
      </c>
      <c r="AB15" s="55" t="s">
        <v>79</v>
      </c>
      <c r="AC15" s="56" t="s">
        <v>69</v>
      </c>
      <c r="AD15" s="55" t="s">
        <v>79</v>
      </c>
      <c r="AE15" s="55" t="s">
        <v>79</v>
      </c>
      <c r="AG15" s="47" t="n">
        <f aca="false">SUM(B16,C16,E16,H16,J16,K16,L16,N16,O16,P16,R16,S16,U16,V16,X16,Y16,Z16,AC16)</f>
        <v>125.5</v>
      </c>
      <c r="AH15" s="48" t="n">
        <f aca="false">AG15*'📋 Mitarbeiter'!F9</f>
        <v>1782.1</v>
      </c>
      <c r="AI15" s="49" t="s">
        <v>23</v>
      </c>
    </row>
    <row r="16" customFormat="false" ht="13.5" hidden="false" customHeight="true" outlineLevel="0" collapsed="false">
      <c r="A16" s="54"/>
      <c r="B16" s="57" t="n">
        <v>8</v>
      </c>
      <c r="C16" s="57" t="n">
        <v>7.5</v>
      </c>
      <c r="D16" s="50"/>
      <c r="E16" s="57" t="n">
        <v>6</v>
      </c>
      <c r="F16" s="53"/>
      <c r="G16" s="50"/>
      <c r="H16" s="57" t="n">
        <v>7.5</v>
      </c>
      <c r="I16" s="57"/>
      <c r="J16" s="57" t="n">
        <v>7.5</v>
      </c>
      <c r="K16" s="57" t="n">
        <v>6</v>
      </c>
      <c r="L16" s="57" t="n">
        <v>6</v>
      </c>
      <c r="M16" s="53"/>
      <c r="N16" s="57" t="n">
        <v>8</v>
      </c>
      <c r="O16" s="57" t="n">
        <v>6</v>
      </c>
      <c r="P16" s="57" t="n">
        <v>6</v>
      </c>
      <c r="Q16" s="57"/>
      <c r="R16" s="57" t="n">
        <v>7.5</v>
      </c>
      <c r="S16" s="57" t="n">
        <v>6</v>
      </c>
      <c r="T16" s="53"/>
      <c r="U16" s="57" t="n">
        <v>8</v>
      </c>
      <c r="V16" s="57" t="n">
        <v>8</v>
      </c>
      <c r="W16" s="57"/>
      <c r="X16" s="57" t="n">
        <v>6</v>
      </c>
      <c r="Y16" s="57" t="n">
        <v>8</v>
      </c>
      <c r="Z16" s="57" t="n">
        <v>6</v>
      </c>
      <c r="AA16" s="53"/>
      <c r="AB16" s="57"/>
      <c r="AC16" s="57" t="n">
        <v>7.5</v>
      </c>
      <c r="AD16" s="57"/>
      <c r="AE16" s="57"/>
      <c r="AG16" s="47"/>
      <c r="AH16" s="47"/>
      <c r="AI16" s="47"/>
    </row>
    <row r="17" customFormat="false" ht="18" hidden="false" customHeight="true" outlineLevel="0" collapsed="false">
      <c r="A17" s="41" t="s">
        <v>38</v>
      </c>
      <c r="B17" s="43" t="s">
        <v>61</v>
      </c>
      <c r="C17" s="45" t="s">
        <v>79</v>
      </c>
      <c r="D17" s="42" t="s">
        <v>77</v>
      </c>
      <c r="E17" s="43" t="s">
        <v>69</v>
      </c>
      <c r="F17" s="43" t="s">
        <v>65</v>
      </c>
      <c r="G17" s="42" t="s">
        <v>77</v>
      </c>
      <c r="H17" s="45" t="s">
        <v>79</v>
      </c>
      <c r="I17" s="45" t="s">
        <v>79</v>
      </c>
      <c r="J17" s="45" t="s">
        <v>79</v>
      </c>
      <c r="K17" s="43" t="s">
        <v>69</v>
      </c>
      <c r="L17" s="43" t="s">
        <v>61</v>
      </c>
      <c r="M17" s="46" t="s">
        <v>79</v>
      </c>
      <c r="N17" s="43" t="s">
        <v>69</v>
      </c>
      <c r="O17" s="43" t="s">
        <v>69</v>
      </c>
      <c r="P17" s="43" t="s">
        <v>57</v>
      </c>
      <c r="Q17" s="43" t="s">
        <v>69</v>
      </c>
      <c r="R17" s="45" t="s">
        <v>79</v>
      </c>
      <c r="S17" s="43" t="s">
        <v>69</v>
      </c>
      <c r="T17" s="46" t="s">
        <v>79</v>
      </c>
      <c r="U17" s="43" t="s">
        <v>69</v>
      </c>
      <c r="V17" s="43" t="s">
        <v>69</v>
      </c>
      <c r="W17" s="45" t="s">
        <v>79</v>
      </c>
      <c r="X17" s="45" t="s">
        <v>79</v>
      </c>
      <c r="Y17" s="45" t="s">
        <v>79</v>
      </c>
      <c r="Z17" s="43" t="s">
        <v>61</v>
      </c>
      <c r="AA17" s="43" t="s">
        <v>57</v>
      </c>
      <c r="AB17" s="45" t="s">
        <v>79</v>
      </c>
      <c r="AC17" s="43" t="s">
        <v>53</v>
      </c>
      <c r="AD17" s="43" t="s">
        <v>53</v>
      </c>
      <c r="AE17" s="43" t="s">
        <v>57</v>
      </c>
      <c r="AG17" s="47" t="n">
        <f aca="false">SUM(B18,E18,F18,K18,L18,N18,O18,P18,Q18,S18,U18,V18,Z18,AA18,AC18,AD18,AE18)</f>
        <v>124</v>
      </c>
      <c r="AH17" s="48" t="n">
        <f aca="false">AG17*'📋 Mitarbeiter'!F10</f>
        <v>2083.2</v>
      </c>
      <c r="AI17" s="49" t="s">
        <v>14</v>
      </c>
    </row>
    <row r="18" customFormat="false" ht="13.5" hidden="false" customHeight="true" outlineLevel="0" collapsed="false">
      <c r="A18" s="41"/>
      <c r="B18" s="51" t="n">
        <v>6</v>
      </c>
      <c r="C18" s="51"/>
      <c r="D18" s="50"/>
      <c r="E18" s="51" t="n">
        <v>7.5</v>
      </c>
      <c r="F18" s="51" t="n">
        <v>6</v>
      </c>
      <c r="G18" s="50"/>
      <c r="H18" s="51"/>
      <c r="I18" s="51"/>
      <c r="J18" s="51"/>
      <c r="K18" s="51" t="n">
        <v>7.5</v>
      </c>
      <c r="L18" s="51" t="n">
        <v>6</v>
      </c>
      <c r="M18" s="53"/>
      <c r="N18" s="51" t="n">
        <v>7.5</v>
      </c>
      <c r="O18" s="51" t="n">
        <v>7.5</v>
      </c>
      <c r="P18" s="51" t="n">
        <v>8</v>
      </c>
      <c r="Q18" s="51" t="n">
        <v>7.5</v>
      </c>
      <c r="R18" s="51"/>
      <c r="S18" s="51" t="n">
        <v>7.5</v>
      </c>
      <c r="T18" s="53"/>
      <c r="U18" s="51" t="n">
        <v>7.5</v>
      </c>
      <c r="V18" s="51" t="n">
        <v>7.5</v>
      </c>
      <c r="W18" s="51"/>
      <c r="X18" s="51"/>
      <c r="Y18" s="51"/>
      <c r="Z18" s="51" t="n">
        <v>6</v>
      </c>
      <c r="AA18" s="51" t="n">
        <v>8</v>
      </c>
      <c r="AB18" s="51"/>
      <c r="AC18" s="51" t="n">
        <v>8</v>
      </c>
      <c r="AD18" s="51" t="n">
        <v>8</v>
      </c>
      <c r="AE18" s="51" t="n">
        <v>8</v>
      </c>
      <c r="AG18" s="47"/>
      <c r="AH18" s="47"/>
      <c r="AI18" s="47"/>
    </row>
    <row r="19" customFormat="false" ht="18" hidden="false" customHeight="true" outlineLevel="0" collapsed="false">
      <c r="A19" s="54" t="s">
        <v>42</v>
      </c>
      <c r="B19" s="56" t="s">
        <v>53</v>
      </c>
      <c r="C19" s="55" t="s">
        <v>79</v>
      </c>
      <c r="D19" s="42" t="s">
        <v>77</v>
      </c>
      <c r="E19" s="56" t="s">
        <v>53</v>
      </c>
      <c r="F19" s="46" t="s">
        <v>79</v>
      </c>
      <c r="G19" s="42" t="s">
        <v>77</v>
      </c>
      <c r="H19" s="55" t="s">
        <v>79</v>
      </c>
      <c r="I19" s="55" t="s">
        <v>79</v>
      </c>
      <c r="J19" s="55" t="s">
        <v>79</v>
      </c>
      <c r="K19" s="56" t="s">
        <v>61</v>
      </c>
      <c r="L19" s="56" t="s">
        <v>53</v>
      </c>
      <c r="M19" s="46" t="s">
        <v>79</v>
      </c>
      <c r="N19" s="56" t="s">
        <v>53</v>
      </c>
      <c r="O19" s="56" t="s">
        <v>53</v>
      </c>
      <c r="P19" s="56" t="s">
        <v>53</v>
      </c>
      <c r="Q19" s="55" t="s">
        <v>79</v>
      </c>
      <c r="R19" s="56" t="s">
        <v>53</v>
      </c>
      <c r="S19" s="56" t="s">
        <v>61</v>
      </c>
      <c r="T19" s="46" t="s">
        <v>79</v>
      </c>
      <c r="U19" s="55" t="s">
        <v>79</v>
      </c>
      <c r="V19" s="56" t="s">
        <v>53</v>
      </c>
      <c r="W19" s="55" t="s">
        <v>79</v>
      </c>
      <c r="X19" s="56" t="s">
        <v>53</v>
      </c>
      <c r="Y19" s="55" t="s">
        <v>79</v>
      </c>
      <c r="Z19" s="56" t="s">
        <v>53</v>
      </c>
      <c r="AA19" s="46" t="s">
        <v>79</v>
      </c>
      <c r="AB19" s="55" t="s">
        <v>79</v>
      </c>
      <c r="AC19" s="56" t="s">
        <v>61</v>
      </c>
      <c r="AD19" s="56" t="s">
        <v>61</v>
      </c>
      <c r="AE19" s="56" t="s">
        <v>53</v>
      </c>
      <c r="AG19" s="47" t="n">
        <f aca="false">SUM(B20,E20,K20,L20,N20,O20,P20,R20,S20,V20,X20,Z20,AC20,AD20,AE20)</f>
        <v>112</v>
      </c>
      <c r="AH19" s="48" t="n">
        <f aca="false">AG19*'📋 Mitarbeiter'!F11</f>
        <v>1456</v>
      </c>
      <c r="AI19" s="49" t="s">
        <v>32</v>
      </c>
    </row>
    <row r="20" customFormat="false" ht="13.5" hidden="false" customHeight="true" outlineLevel="0" collapsed="false">
      <c r="A20" s="54"/>
      <c r="B20" s="57" t="n">
        <v>8</v>
      </c>
      <c r="C20" s="57"/>
      <c r="D20" s="50"/>
      <c r="E20" s="57" t="n">
        <v>8</v>
      </c>
      <c r="F20" s="53"/>
      <c r="G20" s="50"/>
      <c r="H20" s="57"/>
      <c r="I20" s="57"/>
      <c r="J20" s="57"/>
      <c r="K20" s="57" t="n">
        <v>6</v>
      </c>
      <c r="L20" s="57" t="n">
        <v>8</v>
      </c>
      <c r="M20" s="53"/>
      <c r="N20" s="57" t="n">
        <v>8</v>
      </c>
      <c r="O20" s="57" t="n">
        <v>8</v>
      </c>
      <c r="P20" s="57" t="n">
        <v>8</v>
      </c>
      <c r="Q20" s="57"/>
      <c r="R20" s="57" t="n">
        <v>8</v>
      </c>
      <c r="S20" s="57" t="n">
        <v>6</v>
      </c>
      <c r="T20" s="53"/>
      <c r="U20" s="57"/>
      <c r="V20" s="57" t="n">
        <v>8</v>
      </c>
      <c r="W20" s="57"/>
      <c r="X20" s="57" t="n">
        <v>8</v>
      </c>
      <c r="Y20" s="57"/>
      <c r="Z20" s="57" t="n">
        <v>8</v>
      </c>
      <c r="AA20" s="53"/>
      <c r="AB20" s="57"/>
      <c r="AC20" s="57" t="n">
        <v>6</v>
      </c>
      <c r="AD20" s="57" t="n">
        <v>6</v>
      </c>
      <c r="AE20" s="57" t="n">
        <v>8</v>
      </c>
      <c r="AG20" s="47"/>
      <c r="AH20" s="47"/>
      <c r="AI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7</v>
      </c>
      <c r="C21" s="59" t="n">
        <f aca="false">COUNTIF(C5:C20,"F")+COUNTIF(C5:C20,"S")+COUNTIF(C5:C20,"M")+COUNTIF(C5:C20,"A")+COUNTIF(C5:C20,"FT")</f>
        <v>6</v>
      </c>
      <c r="D21" s="59" t="n">
        <f aca="false">COUNTIF(D5:D20,"F")+COUNTIF(D5:D20,"S")+COUNTIF(D5:D20,"M")+COUNTIF(D5:D20,"A")+COUNTIF(D5:D20,"FT")</f>
        <v>0</v>
      </c>
      <c r="E21" s="59" t="n">
        <f aca="false">COUNTIF(E5:E20,"F")+COUNTIF(E5:E20,"S")+COUNTIF(E5:E20,"M")+COUNTIF(E5:E20,"A")+COUNTIF(E5:E20,"FT")</f>
        <v>8</v>
      </c>
      <c r="F21" s="59" t="n">
        <f aca="false">COUNTIF(F5:F20,"F")+COUNTIF(F5:F20,"S")+COUNTIF(F5:F20,"M")+COUNTIF(F5:F20,"A")+COUNTIF(F5:F20,"FT")</f>
        <v>3</v>
      </c>
      <c r="G21" s="59" t="n">
        <f aca="false">COUNTIF(G5:G20,"F")+COUNTIF(G5:G20,"S")+COUNTIF(G5:G20,"M")+COUNTIF(G5:G20,"A")+COUNTIF(G5:G20,"FT")</f>
        <v>0</v>
      </c>
      <c r="H21" s="59" t="n">
        <f aca="false">COUNTIF(H5:H20,"F")+COUNTIF(H5:H20,"S")+COUNTIF(H5:H20,"M")+COUNTIF(H5:H20,"A")+COUNTIF(H5:H20,"FT")</f>
        <v>5</v>
      </c>
      <c r="I21" s="59" t="n">
        <f aca="false">COUNTIF(I5:I20,"F")+COUNTIF(I5:I20,"S")+COUNTIF(I5:I20,"M")+COUNTIF(I5:I20,"A")+COUNTIF(I5:I20,"FT")</f>
        <v>4</v>
      </c>
      <c r="J21" s="59" t="n">
        <f aca="false">COUNTIF(J5:J20,"F")+COUNTIF(J5:J20,"S")+COUNTIF(J5:J20,"M")+COUNTIF(J5:J20,"A")+COUNTIF(J5:J20,"FT")</f>
        <v>4</v>
      </c>
      <c r="K21" s="59" t="n">
        <f aca="false">COUNTIF(K5:K20,"F")+COUNTIF(K5:K20,"S")+COUNTIF(K5:K20,"M")+COUNTIF(K5:K20,"A")+COUNTIF(K5:K20,"FT")</f>
        <v>7</v>
      </c>
      <c r="L21" s="59" t="n">
        <f aca="false">COUNTIF(L5:L20,"F")+COUNTIF(L5:L20,"S")+COUNTIF(L5:L20,"M")+COUNTIF(L5:L20,"A")+COUNTIF(L5:L20,"FT")</f>
        <v>7</v>
      </c>
      <c r="M21" s="59" t="n">
        <f aca="false">COUNTIF(M5:M20,"F")+COUNTIF(M5:M20,"S")+COUNTIF(M5:M20,"M")+COUNTIF(M5:M20,"A")+COUNTIF(M5:M20,"FT")</f>
        <v>1</v>
      </c>
      <c r="N21" s="59" t="n">
        <f aca="false">COUNTIF(N5:N20,"F")+COUNTIF(N5:N20,"S")+COUNTIF(N5:N20,"M")+COUNTIF(N5:N20,"A")+COUNTIF(N5:N20,"FT")</f>
        <v>6</v>
      </c>
      <c r="O21" s="59" t="n">
        <f aca="false">COUNTIF(O5:O20,"F")+COUNTIF(O5:O20,"S")+COUNTIF(O5:O20,"M")+COUNTIF(O5:O20,"A")+COUNTIF(O5:O20,"FT")</f>
        <v>7</v>
      </c>
      <c r="P21" s="59" t="n">
        <f aca="false">COUNTIF(P5:P20,"F")+COUNTIF(P5:P20,"S")+COUNTIF(P5:P20,"M")+COUNTIF(P5:P20,"A")+COUNTIF(P5:P20,"FT")</f>
        <v>7</v>
      </c>
      <c r="Q21" s="59" t="n">
        <f aca="false">COUNTIF(Q5:Q20,"F")+COUNTIF(Q5:Q20,"S")+COUNTIF(Q5:Q20,"M")+COUNTIF(Q5:Q20,"A")+COUNTIF(Q5:Q20,"FT")</f>
        <v>6</v>
      </c>
      <c r="R21" s="59" t="n">
        <f aca="false">COUNTIF(R5:R20,"F")+COUNTIF(R5:R20,"S")+COUNTIF(R5:R20,"M")+COUNTIF(R5:R20,"A")+COUNTIF(R5:R20,"FT")</f>
        <v>7</v>
      </c>
      <c r="S21" s="59" t="n">
        <f aca="false">COUNTIF(S5:S20,"F")+COUNTIF(S5:S20,"S")+COUNTIF(S5:S20,"M")+COUNTIF(S5:S20,"A")+COUNTIF(S5:S20,"FT")</f>
        <v>7</v>
      </c>
      <c r="T21" s="59" t="n">
        <f aca="false">COUNTIF(T5:T20,"F")+COUNTIF(T5:T20,"S")+COUNTIF(T5:T20,"M")+COUNTIF(T5:T20,"A")+COUNTIF(T5:T20,"FT")</f>
        <v>1</v>
      </c>
      <c r="U21" s="59" t="n">
        <f aca="false">COUNTIF(U5:U20,"F")+COUNTIF(U5:U20,"S")+COUNTIF(U5:U20,"M")+COUNTIF(U5:U20,"A")+COUNTIF(U5:U20,"FT")</f>
        <v>5</v>
      </c>
      <c r="V21" s="59" t="n">
        <f aca="false">COUNTIF(V5:V20,"F")+COUNTIF(V5:V20,"S")+COUNTIF(V5:V20,"M")+COUNTIF(V5:V20,"A")+COUNTIF(V5:V20,"FT")</f>
        <v>5</v>
      </c>
      <c r="W21" s="59" t="n">
        <f aca="false">COUNTIF(W5:W20,"F")+COUNTIF(W5:W20,"S")+COUNTIF(W5:W20,"M")+COUNTIF(W5:W20,"A")+COUNTIF(W5:W20,"FT")</f>
        <v>5</v>
      </c>
      <c r="X21" s="59" t="n">
        <f aca="false">COUNTIF(X5:X20,"F")+COUNTIF(X5:X20,"S")+COUNTIF(X5:X20,"M")+COUNTIF(X5:X20,"A")+COUNTIF(X5:X20,"FT")</f>
        <v>7</v>
      </c>
      <c r="Y21" s="59" t="n">
        <f aca="false">COUNTIF(Y5:Y20,"F")+COUNTIF(Y5:Y20,"S")+COUNTIF(Y5:Y20,"M")+COUNTIF(Y5:Y20,"A")+COUNTIF(Y5:Y20,"FT")</f>
        <v>5</v>
      </c>
      <c r="Z21" s="59" t="n">
        <f aca="false">COUNTIF(Z5:Z20,"F")+COUNTIF(Z5:Z20,"S")+COUNTIF(Z5:Z20,"M")+COUNTIF(Z5:Z20,"A")+COUNTIF(Z5:Z20,"FT")</f>
        <v>8</v>
      </c>
      <c r="AA21" s="59" t="n">
        <f aca="false">COUNTIF(AA5:AA20,"F")+COUNTIF(AA5:AA20,"S")+COUNTIF(AA5:AA20,"M")+COUNTIF(AA5:AA20,"A")+COUNTIF(AA5:AA20,"FT")</f>
        <v>2</v>
      </c>
      <c r="AB21" s="59" t="n">
        <f aca="false">COUNTIF(AB5:AB20,"F")+COUNTIF(AB5:AB20,"S")+COUNTIF(AB5:AB20,"M")+COUNTIF(AB5:AB20,"A")+COUNTIF(AB5:AB20,"FT")</f>
        <v>5</v>
      </c>
      <c r="AC21" s="59" t="n">
        <f aca="false">COUNTIF(AC5:AC20,"F")+COUNTIF(AC5:AC20,"S")+COUNTIF(AC5:AC20,"M")+COUNTIF(AC5:AC20,"A")+COUNTIF(AC5:AC20,"FT")</f>
        <v>5</v>
      </c>
      <c r="AD21" s="59" t="n">
        <f aca="false">COUNTIF(AD5:AD20,"F")+COUNTIF(AD5:AD20,"S")+COUNTIF(AD5:AD20,"M")+COUNTIF(AD5:AD20,"A")+COUNTIF(AD5:AD20,"FT")</f>
        <v>6</v>
      </c>
      <c r="AE21" s="59" t="n">
        <f aca="false">COUNTIF(AE5:AE20,"F")+COUNTIF(AE5:AE20,"S")+COUNTIF(AE5:AE20,"M")+COUNTIF(AE5:AE20,"A")+COUNTIF(AE5:AE20,"FT")</f>
        <v>4</v>
      </c>
      <c r="AG21" s="3" t="n">
        <f aca="false">SUM(AG5+AG7+AG9+AG11+AG13+AG15+AG17+AG19)</f>
        <v>1071</v>
      </c>
      <c r="AH21" s="60" t="n">
        <f aca="false">SUM(AH5+AH7+AH9+AH11+AH13+AH15+AH17+AH19)</f>
        <v>16297.05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I1"/>
    <mergeCell ref="A2:AI2"/>
    <mergeCell ref="A5:A6"/>
    <mergeCell ref="AG5:AG6"/>
    <mergeCell ref="AH5:AH6"/>
    <mergeCell ref="AI5:AI6"/>
    <mergeCell ref="A7:A8"/>
    <mergeCell ref="AG7:AG8"/>
    <mergeCell ref="AH7:AH8"/>
    <mergeCell ref="AI7:AI8"/>
    <mergeCell ref="A9:A10"/>
    <mergeCell ref="AG9:AG10"/>
    <mergeCell ref="AH9:AH10"/>
    <mergeCell ref="AI9:AI10"/>
    <mergeCell ref="A11:A12"/>
    <mergeCell ref="AG11:AG12"/>
    <mergeCell ref="AH11:AH12"/>
    <mergeCell ref="AI11:AI12"/>
    <mergeCell ref="A13:A14"/>
    <mergeCell ref="AG13:AG14"/>
    <mergeCell ref="AH13:AH14"/>
    <mergeCell ref="AI13:AI14"/>
    <mergeCell ref="A15:A16"/>
    <mergeCell ref="AG15:AG16"/>
    <mergeCell ref="AH15:AH16"/>
    <mergeCell ref="AI15:AI16"/>
    <mergeCell ref="A17:A18"/>
    <mergeCell ref="AG17:AG18"/>
    <mergeCell ref="AH17:AH18"/>
    <mergeCell ref="AI17:AI18"/>
    <mergeCell ref="A19:A20"/>
    <mergeCell ref="AG19:AG20"/>
    <mergeCell ref="AH19:AH20"/>
    <mergeCell ref="AI19:AI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  <col collapsed="false" customWidth="true" hidden="false" outlineLevel="0" max="34" min="34" style="0" width="8"/>
    <col collapsed="false" customWidth="true" hidden="false" outlineLevel="0" max="35" min="35" style="0" width="14"/>
    <col collapsed="false" customWidth="true" hidden="false" outlineLevel="0" max="36" min="36" style="0" width="10"/>
  </cols>
  <sheetData>
    <row r="1" customFormat="false" ht="30" hidden="false" customHeight="true" outlineLevel="0" collapsed="false">
      <c r="A1" s="31" t="s">
        <v>102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customFormat="false" ht="15.75" hidden="false" customHeight="true" outlineLevel="0" collapsed="false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5" hidden="false" customHeight="true" outlineLevel="0" collapsed="false">
      <c r="A3" s="3" t="s">
        <v>83</v>
      </c>
      <c r="B3" s="32" t="s">
        <v>85</v>
      </c>
      <c r="C3" s="34" t="s">
        <v>86</v>
      </c>
      <c r="D3" s="34" t="s">
        <v>87</v>
      </c>
      <c r="E3" s="33" t="s">
        <v>88</v>
      </c>
      <c r="F3" s="33" t="s">
        <v>89</v>
      </c>
      <c r="G3" s="33" t="s">
        <v>90</v>
      </c>
      <c r="H3" s="33" t="s">
        <v>84</v>
      </c>
      <c r="I3" s="33" t="s">
        <v>85</v>
      </c>
      <c r="J3" s="34" t="s">
        <v>86</v>
      </c>
      <c r="K3" s="34" t="s">
        <v>87</v>
      </c>
      <c r="L3" s="33" t="s">
        <v>88</v>
      </c>
      <c r="M3" s="33" t="s">
        <v>89</v>
      </c>
      <c r="N3" s="33" t="s">
        <v>90</v>
      </c>
      <c r="O3" s="32" t="s">
        <v>84</v>
      </c>
      <c r="P3" s="33" t="s">
        <v>85</v>
      </c>
      <c r="Q3" s="34" t="s">
        <v>86</v>
      </c>
      <c r="R3" s="34" t="s">
        <v>87</v>
      </c>
      <c r="S3" s="33" t="s">
        <v>88</v>
      </c>
      <c r="T3" s="33" t="s">
        <v>89</v>
      </c>
      <c r="U3" s="33" t="s">
        <v>90</v>
      </c>
      <c r="V3" s="33" t="s">
        <v>84</v>
      </c>
      <c r="W3" s="33" t="s">
        <v>85</v>
      </c>
      <c r="X3" s="34" t="s">
        <v>86</v>
      </c>
      <c r="Y3" s="34" t="s">
        <v>87</v>
      </c>
      <c r="Z3" s="32" t="s">
        <v>88</v>
      </c>
      <c r="AA3" s="33" t="s">
        <v>89</v>
      </c>
      <c r="AB3" s="33" t="s">
        <v>90</v>
      </c>
      <c r="AC3" s="33" t="s">
        <v>84</v>
      </c>
      <c r="AD3" s="33" t="s">
        <v>85</v>
      </c>
      <c r="AE3" s="34" t="s">
        <v>86</v>
      </c>
      <c r="AF3" s="34" t="s">
        <v>87</v>
      </c>
      <c r="AH3" s="35" t="s">
        <v>91</v>
      </c>
      <c r="AI3" s="35" t="s">
        <v>92</v>
      </c>
      <c r="AJ3" s="35" t="s">
        <v>93</v>
      </c>
    </row>
    <row r="4" customFormat="false" ht="18" hidden="false" customHeight="true" outlineLevel="0" collapsed="false">
      <c r="A4" s="36" t="s">
        <v>4</v>
      </c>
      <c r="B4" s="37" t="n">
        <v>1</v>
      </c>
      <c r="C4" s="39" t="n">
        <v>2</v>
      </c>
      <c r="D4" s="39" t="n">
        <v>3</v>
      </c>
      <c r="E4" s="38" t="n">
        <v>4</v>
      </c>
      <c r="F4" s="38" t="n">
        <v>5</v>
      </c>
      <c r="G4" s="38" t="n">
        <v>6</v>
      </c>
      <c r="H4" s="38" t="n">
        <v>7</v>
      </c>
      <c r="I4" s="38" t="n">
        <v>8</v>
      </c>
      <c r="J4" s="39" t="n">
        <v>9</v>
      </c>
      <c r="K4" s="39" t="n">
        <v>10</v>
      </c>
      <c r="L4" s="38" t="n">
        <v>11</v>
      </c>
      <c r="M4" s="38" t="n">
        <v>12</v>
      </c>
      <c r="N4" s="38" t="n">
        <v>13</v>
      </c>
      <c r="O4" s="37" t="n">
        <v>14</v>
      </c>
      <c r="P4" s="38" t="n">
        <v>15</v>
      </c>
      <c r="Q4" s="39" t="n">
        <v>16</v>
      </c>
      <c r="R4" s="39" t="n">
        <v>17</v>
      </c>
      <c r="S4" s="38" t="n">
        <v>18</v>
      </c>
      <c r="T4" s="38" t="n">
        <v>19</v>
      </c>
      <c r="U4" s="38" t="n">
        <v>20</v>
      </c>
      <c r="V4" s="38" t="n">
        <v>21</v>
      </c>
      <c r="W4" s="38" t="n">
        <v>22</v>
      </c>
      <c r="X4" s="39" t="n">
        <v>23</v>
      </c>
      <c r="Y4" s="39" t="n">
        <v>24</v>
      </c>
      <c r="Z4" s="37" t="n">
        <v>25</v>
      </c>
      <c r="AA4" s="38" t="n">
        <v>26</v>
      </c>
      <c r="AB4" s="38" t="n">
        <v>27</v>
      </c>
      <c r="AC4" s="38" t="n">
        <v>28</v>
      </c>
      <c r="AD4" s="38" t="n">
        <v>29</v>
      </c>
      <c r="AE4" s="39" t="n">
        <v>30</v>
      </c>
      <c r="AF4" s="39" t="n">
        <v>31</v>
      </c>
      <c r="AH4" s="40"/>
      <c r="AI4" s="40"/>
      <c r="AJ4" s="40"/>
    </row>
    <row r="5" customFormat="false" ht="18" hidden="false" customHeight="true" outlineLevel="0" collapsed="false">
      <c r="A5" s="41" t="s">
        <v>12</v>
      </c>
      <c r="B5" s="42" t="s">
        <v>77</v>
      </c>
      <c r="C5" s="43" t="s">
        <v>65</v>
      </c>
      <c r="D5" s="46" t="s">
        <v>79</v>
      </c>
      <c r="E5" s="43" t="s">
        <v>53</v>
      </c>
      <c r="F5" s="43" t="s">
        <v>65</v>
      </c>
      <c r="G5" s="43" t="s">
        <v>53</v>
      </c>
      <c r="H5" s="43" t="s">
        <v>69</v>
      </c>
      <c r="I5" s="43" t="s">
        <v>57</v>
      </c>
      <c r="J5" s="43" t="s">
        <v>53</v>
      </c>
      <c r="K5" s="46" t="s">
        <v>79</v>
      </c>
      <c r="L5" s="43" t="s">
        <v>65</v>
      </c>
      <c r="M5" s="43" t="s">
        <v>53</v>
      </c>
      <c r="N5" s="43" t="s">
        <v>61</v>
      </c>
      <c r="O5" s="42" t="s">
        <v>77</v>
      </c>
      <c r="P5" s="43" t="s">
        <v>69</v>
      </c>
      <c r="Q5" s="43" t="s">
        <v>69</v>
      </c>
      <c r="R5" s="46" t="s">
        <v>79</v>
      </c>
      <c r="S5" s="43" t="s">
        <v>65</v>
      </c>
      <c r="T5" s="43" t="s">
        <v>65</v>
      </c>
      <c r="U5" s="45" t="s">
        <v>79</v>
      </c>
      <c r="V5" s="43" t="s">
        <v>53</v>
      </c>
      <c r="W5" s="43" t="s">
        <v>53</v>
      </c>
      <c r="X5" s="43" t="s">
        <v>53</v>
      </c>
      <c r="Y5" s="46" t="s">
        <v>79</v>
      </c>
      <c r="Z5" s="42" t="s">
        <v>77</v>
      </c>
      <c r="AA5" s="43" t="s">
        <v>61</v>
      </c>
      <c r="AB5" s="43" t="s">
        <v>61</v>
      </c>
      <c r="AC5" s="43" t="s">
        <v>57</v>
      </c>
      <c r="AD5" s="45" t="s">
        <v>79</v>
      </c>
      <c r="AE5" s="43" t="s">
        <v>65</v>
      </c>
      <c r="AF5" s="46" t="s">
        <v>79</v>
      </c>
      <c r="AH5" s="47" t="n">
        <f aca="false">SUM(C6,E6,F6,G6,H6,I6,J6,L6,M6,N6,P6,Q6,S6,T6,V6,W6,X6,AA6,AB6,AC6,AE6)</f>
        <v>148.5</v>
      </c>
      <c r="AI5" s="48" t="n">
        <f aca="false">AH5*'📋 Mitarbeiter'!F4</f>
        <v>2450.25</v>
      </c>
      <c r="AJ5" s="49" t="s">
        <v>14</v>
      </c>
    </row>
    <row r="6" customFormat="false" ht="13.5" hidden="false" customHeight="true" outlineLevel="0" collapsed="false">
      <c r="A6" s="41"/>
      <c r="B6" s="50"/>
      <c r="C6" s="51" t="n">
        <v>6</v>
      </c>
      <c r="D6" s="53"/>
      <c r="E6" s="51" t="n">
        <v>8</v>
      </c>
      <c r="F6" s="51" t="n">
        <v>6</v>
      </c>
      <c r="G6" s="51" t="n">
        <v>8</v>
      </c>
      <c r="H6" s="51" t="n">
        <v>7.5</v>
      </c>
      <c r="I6" s="51" t="n">
        <v>8</v>
      </c>
      <c r="J6" s="51" t="n">
        <v>8</v>
      </c>
      <c r="K6" s="53"/>
      <c r="L6" s="51" t="n">
        <v>6</v>
      </c>
      <c r="M6" s="51" t="n">
        <v>8</v>
      </c>
      <c r="N6" s="51" t="n">
        <v>6</v>
      </c>
      <c r="O6" s="50"/>
      <c r="P6" s="51" t="n">
        <v>7.5</v>
      </c>
      <c r="Q6" s="51" t="n">
        <v>7.5</v>
      </c>
      <c r="R6" s="53"/>
      <c r="S6" s="51" t="n">
        <v>6</v>
      </c>
      <c r="T6" s="51" t="n">
        <v>6</v>
      </c>
      <c r="U6" s="51"/>
      <c r="V6" s="51" t="n">
        <v>8</v>
      </c>
      <c r="W6" s="51" t="n">
        <v>8</v>
      </c>
      <c r="X6" s="51" t="n">
        <v>8</v>
      </c>
      <c r="Y6" s="53"/>
      <c r="Z6" s="50"/>
      <c r="AA6" s="51" t="n">
        <v>6</v>
      </c>
      <c r="AB6" s="51" t="n">
        <v>6</v>
      </c>
      <c r="AC6" s="51" t="n">
        <v>8</v>
      </c>
      <c r="AD6" s="51"/>
      <c r="AE6" s="51" t="n">
        <v>6</v>
      </c>
      <c r="AF6" s="53"/>
      <c r="AH6" s="47"/>
      <c r="AI6" s="47"/>
      <c r="AJ6" s="47"/>
    </row>
    <row r="7" customFormat="false" ht="18" hidden="false" customHeight="true" outlineLevel="0" collapsed="false">
      <c r="A7" s="54" t="s">
        <v>17</v>
      </c>
      <c r="B7" s="42" t="s">
        <v>77</v>
      </c>
      <c r="C7" s="46" t="s">
        <v>79</v>
      </c>
      <c r="D7" s="56" t="s">
        <v>57</v>
      </c>
      <c r="E7" s="56" t="s">
        <v>57</v>
      </c>
      <c r="F7" s="56" t="s">
        <v>57</v>
      </c>
      <c r="G7" s="55" t="s">
        <v>79</v>
      </c>
      <c r="H7" s="56" t="s">
        <v>61</v>
      </c>
      <c r="I7" s="56" t="s">
        <v>69</v>
      </c>
      <c r="J7" s="56" t="s">
        <v>57</v>
      </c>
      <c r="K7" s="56" t="s">
        <v>65</v>
      </c>
      <c r="L7" s="55" t="s">
        <v>79</v>
      </c>
      <c r="M7" s="56" t="s">
        <v>53</v>
      </c>
      <c r="N7" s="55" t="s">
        <v>79</v>
      </c>
      <c r="O7" s="42" t="s">
        <v>77</v>
      </c>
      <c r="P7" s="56" t="s">
        <v>69</v>
      </c>
      <c r="Q7" s="56" t="s">
        <v>69</v>
      </c>
      <c r="R7" s="56" t="s">
        <v>65</v>
      </c>
      <c r="S7" s="56" t="s">
        <v>69</v>
      </c>
      <c r="T7" s="56" t="s">
        <v>61</v>
      </c>
      <c r="U7" s="55" t="s">
        <v>79</v>
      </c>
      <c r="V7" s="56" t="s">
        <v>53</v>
      </c>
      <c r="W7" s="56" t="s">
        <v>57</v>
      </c>
      <c r="X7" s="56" t="s">
        <v>61</v>
      </c>
      <c r="Y7" s="56" t="s">
        <v>57</v>
      </c>
      <c r="Z7" s="42" t="s">
        <v>77</v>
      </c>
      <c r="AA7" s="56" t="s">
        <v>61</v>
      </c>
      <c r="AB7" s="56" t="s">
        <v>69</v>
      </c>
      <c r="AC7" s="56" t="s">
        <v>69</v>
      </c>
      <c r="AD7" s="56" t="s">
        <v>53</v>
      </c>
      <c r="AE7" s="56" t="s">
        <v>61</v>
      </c>
      <c r="AF7" s="46" t="s">
        <v>79</v>
      </c>
      <c r="AH7" s="47" t="n">
        <f aca="false">SUM(D8,E8,F8,H8,I8,J8,K8,M8,P8,Q8,R8,S8,T8,V8,W8,X8,Y8,AA8,AB8,AC8,AD8,AE8)</f>
        <v>159</v>
      </c>
      <c r="AI7" s="48" t="n">
        <f aca="false">AH7*'📋 Mitarbeiter'!F5</f>
        <v>2830.2</v>
      </c>
      <c r="AJ7" s="49" t="s">
        <v>14</v>
      </c>
    </row>
    <row r="8" customFormat="false" ht="13.5" hidden="false" customHeight="true" outlineLevel="0" collapsed="false">
      <c r="A8" s="54"/>
      <c r="B8" s="50"/>
      <c r="C8" s="53"/>
      <c r="D8" s="57" t="n">
        <v>8</v>
      </c>
      <c r="E8" s="57" t="n">
        <v>8</v>
      </c>
      <c r="F8" s="57" t="n">
        <v>8</v>
      </c>
      <c r="G8" s="57"/>
      <c r="H8" s="57" t="n">
        <v>6</v>
      </c>
      <c r="I8" s="57" t="n">
        <v>7.5</v>
      </c>
      <c r="J8" s="57" t="n">
        <v>8</v>
      </c>
      <c r="K8" s="57" t="n">
        <v>6</v>
      </c>
      <c r="L8" s="57"/>
      <c r="M8" s="57" t="n">
        <v>8</v>
      </c>
      <c r="N8" s="57"/>
      <c r="O8" s="50"/>
      <c r="P8" s="57" t="n">
        <v>7.5</v>
      </c>
      <c r="Q8" s="57" t="n">
        <v>7.5</v>
      </c>
      <c r="R8" s="57" t="n">
        <v>6</v>
      </c>
      <c r="S8" s="57" t="n">
        <v>7.5</v>
      </c>
      <c r="T8" s="57" t="n">
        <v>6</v>
      </c>
      <c r="U8" s="57"/>
      <c r="V8" s="57" t="n">
        <v>8</v>
      </c>
      <c r="W8" s="57" t="n">
        <v>8</v>
      </c>
      <c r="X8" s="57" t="n">
        <v>6</v>
      </c>
      <c r="Y8" s="57" t="n">
        <v>8</v>
      </c>
      <c r="Z8" s="50"/>
      <c r="AA8" s="57" t="n">
        <v>6</v>
      </c>
      <c r="AB8" s="57" t="n">
        <v>7.5</v>
      </c>
      <c r="AC8" s="57" t="n">
        <v>7.5</v>
      </c>
      <c r="AD8" s="57" t="n">
        <v>8</v>
      </c>
      <c r="AE8" s="57" t="n">
        <v>6</v>
      </c>
      <c r="AF8" s="53"/>
      <c r="AH8" s="47"/>
      <c r="AI8" s="47"/>
      <c r="AJ8" s="47"/>
    </row>
    <row r="9" customFormat="false" ht="18" hidden="false" customHeight="true" outlineLevel="0" collapsed="false">
      <c r="A9" s="41" t="s">
        <v>21</v>
      </c>
      <c r="B9" s="42" t="s">
        <v>77</v>
      </c>
      <c r="C9" s="43" t="s">
        <v>53</v>
      </c>
      <c r="D9" s="46" t="s">
        <v>79</v>
      </c>
      <c r="E9" s="43" t="s">
        <v>65</v>
      </c>
      <c r="F9" s="43" t="s">
        <v>57</v>
      </c>
      <c r="G9" s="45" t="s">
        <v>79</v>
      </c>
      <c r="H9" s="43" t="s">
        <v>69</v>
      </c>
      <c r="I9" s="43" t="s">
        <v>65</v>
      </c>
      <c r="J9" s="43" t="s">
        <v>53</v>
      </c>
      <c r="K9" s="46" t="s">
        <v>79</v>
      </c>
      <c r="L9" s="43" t="s">
        <v>61</v>
      </c>
      <c r="M9" s="43" t="s">
        <v>69</v>
      </c>
      <c r="N9" s="43" t="s">
        <v>57</v>
      </c>
      <c r="O9" s="42" t="s">
        <v>77</v>
      </c>
      <c r="P9" s="43" t="s">
        <v>61</v>
      </c>
      <c r="Q9" s="43" t="s">
        <v>53</v>
      </c>
      <c r="R9" s="46" t="s">
        <v>79</v>
      </c>
      <c r="S9" s="43" t="s">
        <v>69</v>
      </c>
      <c r="T9" s="43" t="s">
        <v>61</v>
      </c>
      <c r="U9" s="43" t="s">
        <v>57</v>
      </c>
      <c r="V9" s="45" t="s">
        <v>79</v>
      </c>
      <c r="W9" s="43" t="s">
        <v>57</v>
      </c>
      <c r="X9" s="43" t="s">
        <v>65</v>
      </c>
      <c r="Y9" s="46" t="s">
        <v>79</v>
      </c>
      <c r="Z9" s="42" t="s">
        <v>77</v>
      </c>
      <c r="AA9" s="45" t="s">
        <v>79</v>
      </c>
      <c r="AB9" s="43" t="s">
        <v>61</v>
      </c>
      <c r="AC9" s="43" t="s">
        <v>57</v>
      </c>
      <c r="AD9" s="45" t="s">
        <v>79</v>
      </c>
      <c r="AE9" s="43" t="s">
        <v>65</v>
      </c>
      <c r="AF9" s="46" t="s">
        <v>79</v>
      </c>
      <c r="AH9" s="47" t="n">
        <f aca="false">SUM(C10,E10,F10,H10,I10,J10,L10,M10,N10,P10,Q10,S10,T10,U10,W10,X10,AB10,AC10,AE10)</f>
        <v>134.5</v>
      </c>
      <c r="AI9" s="48" t="n">
        <f aca="false">AH9*'📋 Mitarbeiter'!F6</f>
        <v>1909.9</v>
      </c>
      <c r="AJ9" s="49" t="s">
        <v>23</v>
      </c>
    </row>
    <row r="10" customFormat="false" ht="13.5" hidden="false" customHeight="true" outlineLevel="0" collapsed="false">
      <c r="A10" s="41"/>
      <c r="B10" s="50"/>
      <c r="C10" s="51" t="n">
        <v>8</v>
      </c>
      <c r="D10" s="53"/>
      <c r="E10" s="51" t="n">
        <v>6</v>
      </c>
      <c r="F10" s="51" t="n">
        <v>8</v>
      </c>
      <c r="G10" s="51"/>
      <c r="H10" s="51" t="n">
        <v>7.5</v>
      </c>
      <c r="I10" s="51" t="n">
        <v>6</v>
      </c>
      <c r="J10" s="51" t="n">
        <v>8</v>
      </c>
      <c r="K10" s="53"/>
      <c r="L10" s="51" t="n">
        <v>6</v>
      </c>
      <c r="M10" s="51" t="n">
        <v>7.5</v>
      </c>
      <c r="N10" s="51" t="n">
        <v>8</v>
      </c>
      <c r="O10" s="50"/>
      <c r="P10" s="51" t="n">
        <v>6</v>
      </c>
      <c r="Q10" s="51" t="n">
        <v>8</v>
      </c>
      <c r="R10" s="53"/>
      <c r="S10" s="51" t="n">
        <v>7.5</v>
      </c>
      <c r="T10" s="51" t="n">
        <v>6</v>
      </c>
      <c r="U10" s="51" t="n">
        <v>8</v>
      </c>
      <c r="V10" s="51"/>
      <c r="W10" s="51" t="n">
        <v>8</v>
      </c>
      <c r="X10" s="51" t="n">
        <v>6</v>
      </c>
      <c r="Y10" s="53"/>
      <c r="Z10" s="50"/>
      <c r="AA10" s="51"/>
      <c r="AB10" s="51" t="n">
        <v>6</v>
      </c>
      <c r="AC10" s="51" t="n">
        <v>8</v>
      </c>
      <c r="AD10" s="51"/>
      <c r="AE10" s="51" t="n">
        <v>6</v>
      </c>
      <c r="AF10" s="53"/>
      <c r="AH10" s="47"/>
      <c r="AI10" s="47"/>
      <c r="AJ10" s="47"/>
    </row>
    <row r="11" customFormat="false" ht="18" hidden="false" customHeight="true" outlineLevel="0" collapsed="false">
      <c r="A11" s="54" t="s">
        <v>26</v>
      </c>
      <c r="B11" s="42" t="s">
        <v>77</v>
      </c>
      <c r="C11" s="56" t="s">
        <v>57</v>
      </c>
      <c r="D11" s="46" t="s">
        <v>79</v>
      </c>
      <c r="E11" s="55" t="s">
        <v>79</v>
      </c>
      <c r="F11" s="56" t="s">
        <v>65</v>
      </c>
      <c r="G11" s="55" t="s">
        <v>79</v>
      </c>
      <c r="H11" s="55" t="s">
        <v>79</v>
      </c>
      <c r="I11" s="55" t="s">
        <v>79</v>
      </c>
      <c r="J11" s="46" t="s">
        <v>79</v>
      </c>
      <c r="K11" s="46" t="s">
        <v>79</v>
      </c>
      <c r="L11" s="56" t="s">
        <v>53</v>
      </c>
      <c r="M11" s="56" t="s">
        <v>61</v>
      </c>
      <c r="N11" s="55" t="s">
        <v>79</v>
      </c>
      <c r="O11" s="42" t="s">
        <v>77</v>
      </c>
      <c r="P11" s="55" t="s">
        <v>79</v>
      </c>
      <c r="Q11" s="56" t="s">
        <v>57</v>
      </c>
      <c r="R11" s="46" t="s">
        <v>79</v>
      </c>
      <c r="S11" s="55" t="s">
        <v>79</v>
      </c>
      <c r="T11" s="56" t="s">
        <v>53</v>
      </c>
      <c r="U11" s="55" t="s">
        <v>79</v>
      </c>
      <c r="V11" s="55" t="s">
        <v>79</v>
      </c>
      <c r="W11" s="56" t="s">
        <v>65</v>
      </c>
      <c r="X11" s="56" t="s">
        <v>69</v>
      </c>
      <c r="Y11" s="46" t="s">
        <v>79</v>
      </c>
      <c r="Z11" s="42" t="s">
        <v>77</v>
      </c>
      <c r="AA11" s="56" t="s">
        <v>65</v>
      </c>
      <c r="AB11" s="55" t="s">
        <v>79</v>
      </c>
      <c r="AC11" s="56" t="s">
        <v>69</v>
      </c>
      <c r="AD11" s="55" t="s">
        <v>79</v>
      </c>
      <c r="AE11" s="56" t="s">
        <v>65</v>
      </c>
      <c r="AF11" s="46" t="s">
        <v>79</v>
      </c>
      <c r="AH11" s="47" t="n">
        <f aca="false">SUM(C12,F12,L12,M12,Q12,T12,W12,X12,AA12,AC12,AE12)</f>
        <v>77</v>
      </c>
      <c r="AI11" s="48" t="n">
        <f aca="false">AH11*'📋 Mitarbeiter'!F7</f>
        <v>1155</v>
      </c>
      <c r="AJ11" s="49" t="s">
        <v>23</v>
      </c>
    </row>
    <row r="12" customFormat="false" ht="13.5" hidden="false" customHeight="true" outlineLevel="0" collapsed="false">
      <c r="A12" s="54"/>
      <c r="B12" s="50"/>
      <c r="C12" s="57" t="n">
        <v>8</v>
      </c>
      <c r="D12" s="53"/>
      <c r="E12" s="57"/>
      <c r="F12" s="57" t="n">
        <v>6</v>
      </c>
      <c r="G12" s="57"/>
      <c r="H12" s="57"/>
      <c r="I12" s="57"/>
      <c r="J12" s="53"/>
      <c r="K12" s="53"/>
      <c r="L12" s="57" t="n">
        <v>8</v>
      </c>
      <c r="M12" s="57" t="n">
        <v>6</v>
      </c>
      <c r="N12" s="57"/>
      <c r="O12" s="50"/>
      <c r="P12" s="57"/>
      <c r="Q12" s="57" t="n">
        <v>8</v>
      </c>
      <c r="R12" s="53"/>
      <c r="S12" s="57"/>
      <c r="T12" s="57" t="n">
        <v>8</v>
      </c>
      <c r="U12" s="57"/>
      <c r="V12" s="57"/>
      <c r="W12" s="57" t="n">
        <v>6</v>
      </c>
      <c r="X12" s="57" t="n">
        <v>7.5</v>
      </c>
      <c r="Y12" s="53"/>
      <c r="Z12" s="50"/>
      <c r="AA12" s="57" t="n">
        <v>6</v>
      </c>
      <c r="AB12" s="57"/>
      <c r="AC12" s="57" t="n">
        <v>7.5</v>
      </c>
      <c r="AD12" s="57"/>
      <c r="AE12" s="57" t="n">
        <v>6</v>
      </c>
      <c r="AF12" s="53"/>
      <c r="AH12" s="47"/>
      <c r="AI12" s="47"/>
      <c r="AJ12" s="47"/>
    </row>
    <row r="13" customFormat="false" ht="18" hidden="false" customHeight="true" outlineLevel="0" collapsed="false">
      <c r="A13" s="41" t="s">
        <v>30</v>
      </c>
      <c r="B13" s="42" t="s">
        <v>77</v>
      </c>
      <c r="C13" s="46" t="s">
        <v>79</v>
      </c>
      <c r="D13" s="46" t="s">
        <v>79</v>
      </c>
      <c r="E13" s="43" t="s">
        <v>69</v>
      </c>
      <c r="F13" s="45" t="s">
        <v>79</v>
      </c>
      <c r="G13" s="45" t="s">
        <v>79</v>
      </c>
      <c r="H13" s="43" t="s">
        <v>61</v>
      </c>
      <c r="I13" s="44" t="s">
        <v>72</v>
      </c>
      <c r="J13" s="44" t="s">
        <v>72</v>
      </c>
      <c r="K13" s="44" t="s">
        <v>72</v>
      </c>
      <c r="L13" s="44" t="s">
        <v>72</v>
      </c>
      <c r="M13" s="44" t="s">
        <v>72</v>
      </c>
      <c r="N13" s="43" t="s">
        <v>53</v>
      </c>
      <c r="O13" s="42" t="s">
        <v>77</v>
      </c>
      <c r="P13" s="45" t="s">
        <v>79</v>
      </c>
      <c r="Q13" s="43" t="s">
        <v>61</v>
      </c>
      <c r="R13" s="46" t="s">
        <v>79</v>
      </c>
      <c r="S13" s="43" t="s">
        <v>61</v>
      </c>
      <c r="T13" s="45" t="s">
        <v>79</v>
      </c>
      <c r="U13" s="43" t="s">
        <v>61</v>
      </c>
      <c r="V13" s="45" t="s">
        <v>79</v>
      </c>
      <c r="W13" s="43" t="s">
        <v>61</v>
      </c>
      <c r="X13" s="43" t="s">
        <v>61</v>
      </c>
      <c r="Y13" s="46" t="s">
        <v>79</v>
      </c>
      <c r="Z13" s="42" t="s">
        <v>77</v>
      </c>
      <c r="AA13" s="43" t="s">
        <v>53</v>
      </c>
      <c r="AB13" s="43" t="s">
        <v>57</v>
      </c>
      <c r="AC13" s="43" t="s">
        <v>57</v>
      </c>
      <c r="AD13" s="43" t="s">
        <v>61</v>
      </c>
      <c r="AE13" s="46" t="s">
        <v>79</v>
      </c>
      <c r="AF13" s="46" t="s">
        <v>79</v>
      </c>
      <c r="AH13" s="47" t="n">
        <f aca="false">SUM(E14,H14,N14,Q14,S14,U14,W14,X14,AA14,AB14,AC14,AD14)</f>
        <v>81.5</v>
      </c>
      <c r="AI13" s="48" t="n">
        <f aca="false">AH13*'📋 Mitarbeiter'!F8</f>
        <v>1100.25</v>
      </c>
      <c r="AJ13" s="49" t="s">
        <v>32</v>
      </c>
    </row>
    <row r="14" customFormat="false" ht="13.5" hidden="false" customHeight="true" outlineLevel="0" collapsed="false">
      <c r="A14" s="41"/>
      <c r="B14" s="50"/>
      <c r="C14" s="53"/>
      <c r="D14" s="53"/>
      <c r="E14" s="51" t="n">
        <v>7.5</v>
      </c>
      <c r="F14" s="51"/>
      <c r="G14" s="51"/>
      <c r="H14" s="51" t="n">
        <v>6</v>
      </c>
      <c r="I14" s="52"/>
      <c r="J14" s="52"/>
      <c r="K14" s="52"/>
      <c r="L14" s="52"/>
      <c r="M14" s="52"/>
      <c r="N14" s="51" t="n">
        <v>8</v>
      </c>
      <c r="O14" s="50"/>
      <c r="P14" s="51"/>
      <c r="Q14" s="51" t="n">
        <v>6</v>
      </c>
      <c r="R14" s="53"/>
      <c r="S14" s="51" t="n">
        <v>6</v>
      </c>
      <c r="T14" s="51"/>
      <c r="U14" s="51" t="n">
        <v>6</v>
      </c>
      <c r="V14" s="51"/>
      <c r="W14" s="51" t="n">
        <v>6</v>
      </c>
      <c r="X14" s="51" t="n">
        <v>6</v>
      </c>
      <c r="Y14" s="53"/>
      <c r="Z14" s="50"/>
      <c r="AA14" s="51" t="n">
        <v>8</v>
      </c>
      <c r="AB14" s="51" t="n">
        <v>8</v>
      </c>
      <c r="AC14" s="51" t="n">
        <v>8</v>
      </c>
      <c r="AD14" s="51" t="n">
        <v>6</v>
      </c>
      <c r="AE14" s="53"/>
      <c r="AF14" s="53"/>
      <c r="AH14" s="47"/>
      <c r="AI14" s="47"/>
      <c r="AJ14" s="47"/>
    </row>
    <row r="15" customFormat="false" ht="18" hidden="false" customHeight="true" outlineLevel="0" collapsed="false">
      <c r="A15" s="54" t="s">
        <v>35</v>
      </c>
      <c r="B15" s="42" t="s">
        <v>77</v>
      </c>
      <c r="C15" s="56" t="s">
        <v>53</v>
      </c>
      <c r="D15" s="46" t="s">
        <v>79</v>
      </c>
      <c r="E15" s="56" t="s">
        <v>69</v>
      </c>
      <c r="F15" s="56" t="s">
        <v>57</v>
      </c>
      <c r="G15" s="55" t="s">
        <v>79</v>
      </c>
      <c r="H15" s="56" t="s">
        <v>53</v>
      </c>
      <c r="I15" s="56" t="s">
        <v>69</v>
      </c>
      <c r="J15" s="56" t="s">
        <v>61</v>
      </c>
      <c r="K15" s="46" t="s">
        <v>79</v>
      </c>
      <c r="L15" s="56" t="s">
        <v>65</v>
      </c>
      <c r="M15" s="56" t="s">
        <v>53</v>
      </c>
      <c r="N15" s="56" t="s">
        <v>57</v>
      </c>
      <c r="O15" s="42" t="s">
        <v>77</v>
      </c>
      <c r="P15" s="56" t="s">
        <v>65</v>
      </c>
      <c r="Q15" s="56" t="s">
        <v>61</v>
      </c>
      <c r="R15" s="46" t="s">
        <v>79</v>
      </c>
      <c r="S15" s="56" t="s">
        <v>61</v>
      </c>
      <c r="T15" s="55" t="s">
        <v>79</v>
      </c>
      <c r="U15" s="56" t="s">
        <v>61</v>
      </c>
      <c r="V15" s="55" t="s">
        <v>79</v>
      </c>
      <c r="W15" s="56" t="s">
        <v>61</v>
      </c>
      <c r="X15" s="56" t="s">
        <v>53</v>
      </c>
      <c r="Y15" s="46" t="s">
        <v>79</v>
      </c>
      <c r="Z15" s="42" t="s">
        <v>77</v>
      </c>
      <c r="AA15" s="56" t="s">
        <v>65</v>
      </c>
      <c r="AB15" s="56" t="s">
        <v>65</v>
      </c>
      <c r="AC15" s="56" t="s">
        <v>53</v>
      </c>
      <c r="AD15" s="56" t="s">
        <v>65</v>
      </c>
      <c r="AE15" s="46" t="s">
        <v>79</v>
      </c>
      <c r="AF15" s="46" t="s">
        <v>79</v>
      </c>
      <c r="AH15" s="47" t="n">
        <f aca="false">SUM(C16,E16,F16,H16,I16,J16,L16,M16,N16,P16,Q16,S16,U16,W16,X16,AA16,AB16,AC16,AD16)</f>
        <v>131</v>
      </c>
      <c r="AI15" s="48" t="n">
        <f aca="false">AH15*'📋 Mitarbeiter'!F9</f>
        <v>1860.2</v>
      </c>
      <c r="AJ15" s="49" t="s">
        <v>23</v>
      </c>
    </row>
    <row r="16" customFormat="false" ht="13.5" hidden="false" customHeight="true" outlineLevel="0" collapsed="false">
      <c r="A16" s="54"/>
      <c r="B16" s="50"/>
      <c r="C16" s="57" t="n">
        <v>8</v>
      </c>
      <c r="D16" s="53"/>
      <c r="E16" s="57" t="n">
        <v>7.5</v>
      </c>
      <c r="F16" s="57" t="n">
        <v>8</v>
      </c>
      <c r="G16" s="57"/>
      <c r="H16" s="57" t="n">
        <v>8</v>
      </c>
      <c r="I16" s="57" t="n">
        <v>7.5</v>
      </c>
      <c r="J16" s="57" t="n">
        <v>6</v>
      </c>
      <c r="K16" s="53"/>
      <c r="L16" s="57" t="n">
        <v>6</v>
      </c>
      <c r="M16" s="57" t="n">
        <v>8</v>
      </c>
      <c r="N16" s="57" t="n">
        <v>8</v>
      </c>
      <c r="O16" s="50"/>
      <c r="P16" s="57" t="n">
        <v>6</v>
      </c>
      <c r="Q16" s="57" t="n">
        <v>6</v>
      </c>
      <c r="R16" s="53"/>
      <c r="S16" s="57" t="n">
        <v>6</v>
      </c>
      <c r="T16" s="57"/>
      <c r="U16" s="57" t="n">
        <v>6</v>
      </c>
      <c r="V16" s="57"/>
      <c r="W16" s="57" t="n">
        <v>6</v>
      </c>
      <c r="X16" s="57" t="n">
        <v>8</v>
      </c>
      <c r="Y16" s="53"/>
      <c r="Z16" s="50"/>
      <c r="AA16" s="57" t="n">
        <v>6</v>
      </c>
      <c r="AB16" s="57" t="n">
        <v>6</v>
      </c>
      <c r="AC16" s="57" t="n">
        <v>8</v>
      </c>
      <c r="AD16" s="57" t="n">
        <v>6</v>
      </c>
      <c r="AE16" s="53"/>
      <c r="AF16" s="53"/>
      <c r="AH16" s="47"/>
      <c r="AI16" s="47"/>
      <c r="AJ16" s="47"/>
    </row>
    <row r="17" customFormat="false" ht="18" hidden="false" customHeight="true" outlineLevel="0" collapsed="false">
      <c r="A17" s="41" t="s">
        <v>38</v>
      </c>
      <c r="B17" s="42" t="s">
        <v>77</v>
      </c>
      <c r="C17" s="43" t="s">
        <v>57</v>
      </c>
      <c r="D17" s="46" t="s">
        <v>79</v>
      </c>
      <c r="E17" s="45" t="s">
        <v>79</v>
      </c>
      <c r="F17" s="43" t="s">
        <v>57</v>
      </c>
      <c r="G17" s="45" t="s">
        <v>79</v>
      </c>
      <c r="H17" s="43" t="s">
        <v>69</v>
      </c>
      <c r="I17" s="43" t="s">
        <v>61</v>
      </c>
      <c r="J17" s="43" t="s">
        <v>53</v>
      </c>
      <c r="K17" s="46" t="s">
        <v>79</v>
      </c>
      <c r="L17" s="43" t="s">
        <v>57</v>
      </c>
      <c r="M17" s="43" t="s">
        <v>61</v>
      </c>
      <c r="N17" s="43" t="s">
        <v>61</v>
      </c>
      <c r="O17" s="42" t="s">
        <v>77</v>
      </c>
      <c r="P17" s="43" t="s">
        <v>69</v>
      </c>
      <c r="Q17" s="43" t="s">
        <v>53</v>
      </c>
      <c r="R17" s="46" t="s">
        <v>79</v>
      </c>
      <c r="S17" s="43" t="s">
        <v>61</v>
      </c>
      <c r="T17" s="43" t="s">
        <v>69</v>
      </c>
      <c r="U17" s="43" t="s">
        <v>69</v>
      </c>
      <c r="V17" s="43" t="s">
        <v>57</v>
      </c>
      <c r="W17" s="43" t="s">
        <v>61</v>
      </c>
      <c r="X17" s="43" t="s">
        <v>69</v>
      </c>
      <c r="Y17" s="46" t="s">
        <v>79</v>
      </c>
      <c r="Z17" s="42" t="s">
        <v>77</v>
      </c>
      <c r="AA17" s="43" t="s">
        <v>53</v>
      </c>
      <c r="AB17" s="43" t="s">
        <v>53</v>
      </c>
      <c r="AC17" s="43" t="s">
        <v>61</v>
      </c>
      <c r="AD17" s="43" t="s">
        <v>61</v>
      </c>
      <c r="AE17" s="46" t="s">
        <v>79</v>
      </c>
      <c r="AF17" s="43" t="s">
        <v>57</v>
      </c>
      <c r="AH17" s="47" t="n">
        <f aca="false">SUM(C18,F18,H18,I18,J18,L18,M18,N18,P18,Q18,S18,T18,U18,V18,W18,X18,AA18,AB18,AC18,AD18,AF18)</f>
        <v>151.5</v>
      </c>
      <c r="AI17" s="48" t="n">
        <f aca="false">AH17*'📋 Mitarbeiter'!F10</f>
        <v>2545.2</v>
      </c>
      <c r="AJ17" s="49" t="s">
        <v>14</v>
      </c>
    </row>
    <row r="18" customFormat="false" ht="13.5" hidden="false" customHeight="true" outlineLevel="0" collapsed="false">
      <c r="A18" s="41"/>
      <c r="B18" s="50"/>
      <c r="C18" s="51" t="n">
        <v>8</v>
      </c>
      <c r="D18" s="53"/>
      <c r="E18" s="51"/>
      <c r="F18" s="51" t="n">
        <v>8</v>
      </c>
      <c r="G18" s="51"/>
      <c r="H18" s="51" t="n">
        <v>7.5</v>
      </c>
      <c r="I18" s="51" t="n">
        <v>6</v>
      </c>
      <c r="J18" s="51" t="n">
        <v>8</v>
      </c>
      <c r="K18" s="53"/>
      <c r="L18" s="51" t="n">
        <v>8</v>
      </c>
      <c r="M18" s="51" t="n">
        <v>6</v>
      </c>
      <c r="N18" s="51" t="n">
        <v>6</v>
      </c>
      <c r="O18" s="50"/>
      <c r="P18" s="51" t="n">
        <v>7.5</v>
      </c>
      <c r="Q18" s="51" t="n">
        <v>8</v>
      </c>
      <c r="R18" s="53"/>
      <c r="S18" s="51" t="n">
        <v>6</v>
      </c>
      <c r="T18" s="51" t="n">
        <v>7.5</v>
      </c>
      <c r="U18" s="51" t="n">
        <v>7.5</v>
      </c>
      <c r="V18" s="51" t="n">
        <v>8</v>
      </c>
      <c r="W18" s="51" t="n">
        <v>6</v>
      </c>
      <c r="X18" s="51" t="n">
        <v>7.5</v>
      </c>
      <c r="Y18" s="53"/>
      <c r="Z18" s="50"/>
      <c r="AA18" s="51" t="n">
        <v>8</v>
      </c>
      <c r="AB18" s="51" t="n">
        <v>8</v>
      </c>
      <c r="AC18" s="51" t="n">
        <v>6</v>
      </c>
      <c r="AD18" s="51" t="n">
        <v>6</v>
      </c>
      <c r="AE18" s="53"/>
      <c r="AF18" s="51" t="n">
        <v>8</v>
      </c>
      <c r="AH18" s="47"/>
      <c r="AI18" s="47"/>
      <c r="AJ18" s="47"/>
    </row>
    <row r="19" customFormat="false" ht="18" hidden="false" customHeight="true" outlineLevel="0" collapsed="false">
      <c r="A19" s="54" t="s">
        <v>42</v>
      </c>
      <c r="B19" s="42" t="s">
        <v>77</v>
      </c>
      <c r="C19" s="56" t="s">
        <v>53</v>
      </c>
      <c r="D19" s="46" t="s">
        <v>79</v>
      </c>
      <c r="E19" s="56" t="s">
        <v>61</v>
      </c>
      <c r="F19" s="55" t="s">
        <v>79</v>
      </c>
      <c r="G19" s="56" t="s">
        <v>53</v>
      </c>
      <c r="H19" s="56" t="s">
        <v>53</v>
      </c>
      <c r="I19" s="56" t="s">
        <v>61</v>
      </c>
      <c r="J19" s="56" t="s">
        <v>61</v>
      </c>
      <c r="K19" s="46" t="s">
        <v>79</v>
      </c>
      <c r="L19" s="56" t="s">
        <v>61</v>
      </c>
      <c r="M19" s="56" t="s">
        <v>61</v>
      </c>
      <c r="N19" s="56" t="s">
        <v>53</v>
      </c>
      <c r="O19" s="42" t="s">
        <v>77</v>
      </c>
      <c r="P19" s="56" t="s">
        <v>53</v>
      </c>
      <c r="Q19" s="46" t="s">
        <v>79</v>
      </c>
      <c r="R19" s="46" t="s">
        <v>79</v>
      </c>
      <c r="S19" s="56" t="s">
        <v>53</v>
      </c>
      <c r="T19" s="56" t="s">
        <v>61</v>
      </c>
      <c r="U19" s="55" t="s">
        <v>79</v>
      </c>
      <c r="V19" s="55" t="s">
        <v>79</v>
      </c>
      <c r="W19" s="55" t="s">
        <v>79</v>
      </c>
      <c r="X19" s="56" t="s">
        <v>53</v>
      </c>
      <c r="Y19" s="46" t="s">
        <v>79</v>
      </c>
      <c r="Z19" s="42" t="s">
        <v>77</v>
      </c>
      <c r="AA19" s="56" t="s">
        <v>53</v>
      </c>
      <c r="AB19" s="56" t="s">
        <v>61</v>
      </c>
      <c r="AC19" s="56" t="s">
        <v>53</v>
      </c>
      <c r="AD19" s="56" t="s">
        <v>53</v>
      </c>
      <c r="AE19" s="56" t="s">
        <v>61</v>
      </c>
      <c r="AF19" s="46" t="s">
        <v>79</v>
      </c>
      <c r="AH19" s="47" t="n">
        <f aca="false">SUM(C20,E20,G20,H20,I20,J20,L20,M20,N20,P20,S20,T20,X20,AA20,AB20,AC20,AD20,AE20)</f>
        <v>128</v>
      </c>
      <c r="AI19" s="48" t="n">
        <f aca="false">AH19*'📋 Mitarbeiter'!F11</f>
        <v>1664</v>
      </c>
      <c r="AJ19" s="49" t="s">
        <v>32</v>
      </c>
    </row>
    <row r="20" customFormat="false" ht="13.5" hidden="false" customHeight="true" outlineLevel="0" collapsed="false">
      <c r="A20" s="54"/>
      <c r="B20" s="50"/>
      <c r="C20" s="57" t="n">
        <v>8</v>
      </c>
      <c r="D20" s="53"/>
      <c r="E20" s="57" t="n">
        <v>6</v>
      </c>
      <c r="F20" s="57"/>
      <c r="G20" s="57" t="n">
        <v>8</v>
      </c>
      <c r="H20" s="57" t="n">
        <v>8</v>
      </c>
      <c r="I20" s="57" t="n">
        <v>6</v>
      </c>
      <c r="J20" s="57" t="n">
        <v>6</v>
      </c>
      <c r="K20" s="53"/>
      <c r="L20" s="57" t="n">
        <v>6</v>
      </c>
      <c r="M20" s="57" t="n">
        <v>6</v>
      </c>
      <c r="N20" s="57" t="n">
        <v>8</v>
      </c>
      <c r="O20" s="50"/>
      <c r="P20" s="57" t="n">
        <v>8</v>
      </c>
      <c r="Q20" s="53"/>
      <c r="R20" s="53"/>
      <c r="S20" s="57" t="n">
        <v>8</v>
      </c>
      <c r="T20" s="57" t="n">
        <v>6</v>
      </c>
      <c r="U20" s="57"/>
      <c r="V20" s="57"/>
      <c r="W20" s="57"/>
      <c r="X20" s="57" t="n">
        <v>8</v>
      </c>
      <c r="Y20" s="53"/>
      <c r="Z20" s="50"/>
      <c r="AA20" s="57" t="n">
        <v>8</v>
      </c>
      <c r="AB20" s="57" t="n">
        <v>6</v>
      </c>
      <c r="AC20" s="57" t="n">
        <v>8</v>
      </c>
      <c r="AD20" s="57" t="n">
        <v>8</v>
      </c>
      <c r="AE20" s="57" t="n">
        <v>6</v>
      </c>
      <c r="AF20" s="53"/>
      <c r="AH20" s="47"/>
      <c r="AI20" s="47"/>
      <c r="AJ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0</v>
      </c>
      <c r="C21" s="59" t="n">
        <f aca="false">COUNTIF(C5:C20,"F")+COUNTIF(C5:C20,"S")+COUNTIF(C5:C20,"M")+COUNTIF(C5:C20,"A")+COUNTIF(C5:C20,"FT")</f>
        <v>6</v>
      </c>
      <c r="D21" s="59" t="n">
        <f aca="false">COUNTIF(D5:D20,"F")+COUNTIF(D5:D20,"S")+COUNTIF(D5:D20,"M")+COUNTIF(D5:D20,"A")+COUNTIF(D5:D20,"FT")</f>
        <v>1</v>
      </c>
      <c r="E21" s="59" t="n">
        <f aca="false">COUNTIF(E5:E20,"F")+COUNTIF(E5:E20,"S")+COUNTIF(E5:E20,"M")+COUNTIF(E5:E20,"A")+COUNTIF(E5:E20,"FT")</f>
        <v>6</v>
      </c>
      <c r="F21" s="59" t="n">
        <f aca="false">COUNTIF(F5:F20,"F")+COUNTIF(F5:F20,"S")+COUNTIF(F5:F20,"M")+COUNTIF(F5:F20,"A")+COUNTIF(F5:F20,"FT")</f>
        <v>6</v>
      </c>
      <c r="G21" s="59" t="n">
        <f aca="false">COUNTIF(G5:G20,"F")+COUNTIF(G5:G20,"S")+COUNTIF(G5:G20,"M")+COUNTIF(G5:G20,"A")+COUNTIF(G5:G20,"FT")</f>
        <v>2</v>
      </c>
      <c r="H21" s="59" t="n">
        <f aca="false">COUNTIF(H5:H20,"F")+COUNTIF(H5:H20,"S")+COUNTIF(H5:H20,"M")+COUNTIF(H5:H20,"A")+COUNTIF(H5:H20,"FT")</f>
        <v>7</v>
      </c>
      <c r="I21" s="59" t="n">
        <f aca="false">COUNTIF(I5:I20,"F")+COUNTIF(I5:I20,"S")+COUNTIF(I5:I20,"M")+COUNTIF(I5:I20,"A")+COUNTIF(I5:I20,"FT")</f>
        <v>6</v>
      </c>
      <c r="J21" s="59" t="n">
        <f aca="false">COUNTIF(J5:J20,"F")+COUNTIF(J5:J20,"S")+COUNTIF(J5:J20,"M")+COUNTIF(J5:J20,"A")+COUNTIF(J5:J20,"FT")</f>
        <v>6</v>
      </c>
      <c r="K21" s="59" t="n">
        <f aca="false">COUNTIF(K5:K20,"F")+COUNTIF(K5:K20,"S")+COUNTIF(K5:K20,"M")+COUNTIF(K5:K20,"A")+COUNTIF(K5:K20,"FT")</f>
        <v>1</v>
      </c>
      <c r="L21" s="59" t="n">
        <f aca="false">COUNTIF(L5:L20,"F")+COUNTIF(L5:L20,"S")+COUNTIF(L5:L20,"M")+COUNTIF(L5:L20,"A")+COUNTIF(L5:L20,"FT")</f>
        <v>6</v>
      </c>
      <c r="M21" s="59" t="n">
        <f aca="false">COUNTIF(M5:M20,"F")+COUNTIF(M5:M20,"S")+COUNTIF(M5:M20,"M")+COUNTIF(M5:M20,"A")+COUNTIF(M5:M20,"FT")</f>
        <v>7</v>
      </c>
      <c r="N21" s="59" t="n">
        <f aca="false">COUNTIF(N5:N20,"F")+COUNTIF(N5:N20,"S")+COUNTIF(N5:N20,"M")+COUNTIF(N5:N20,"A")+COUNTIF(N5:N20,"FT")</f>
        <v>6</v>
      </c>
      <c r="O21" s="59" t="n">
        <f aca="false">COUNTIF(O5:O20,"F")+COUNTIF(O5:O20,"S")+COUNTIF(O5:O20,"M")+COUNTIF(O5:O20,"A")+COUNTIF(O5:O20,"FT")</f>
        <v>0</v>
      </c>
      <c r="P21" s="59" t="n">
        <f aca="false">COUNTIF(P5:P20,"F")+COUNTIF(P5:P20,"S")+COUNTIF(P5:P20,"M")+COUNTIF(P5:P20,"A")+COUNTIF(P5:P20,"FT")</f>
        <v>6</v>
      </c>
      <c r="Q21" s="59" t="n">
        <f aca="false">COUNTIF(Q5:Q20,"F")+COUNTIF(Q5:Q20,"S")+COUNTIF(Q5:Q20,"M")+COUNTIF(Q5:Q20,"A")+COUNTIF(Q5:Q20,"FT")</f>
        <v>7</v>
      </c>
      <c r="R21" s="59" t="n">
        <f aca="false">COUNTIF(R5:R20,"F")+COUNTIF(R5:R20,"S")+COUNTIF(R5:R20,"M")+COUNTIF(R5:R20,"A")+COUNTIF(R5:R20,"FT")</f>
        <v>1</v>
      </c>
      <c r="S21" s="59" t="n">
        <f aca="false">COUNTIF(S5:S20,"F")+COUNTIF(S5:S20,"S")+COUNTIF(S5:S20,"M")+COUNTIF(S5:S20,"A")+COUNTIF(S5:S20,"FT")</f>
        <v>7</v>
      </c>
      <c r="T21" s="59" t="n">
        <f aca="false">COUNTIF(T5:T20,"F")+COUNTIF(T5:T20,"S")+COUNTIF(T5:T20,"M")+COUNTIF(T5:T20,"A")+COUNTIF(T5:T20,"FT")</f>
        <v>6</v>
      </c>
      <c r="U21" s="59" t="n">
        <f aca="false">COUNTIF(U5:U20,"F")+COUNTIF(U5:U20,"S")+COUNTIF(U5:U20,"M")+COUNTIF(U5:U20,"A")+COUNTIF(U5:U20,"FT")</f>
        <v>4</v>
      </c>
      <c r="V21" s="59" t="n">
        <f aca="false">COUNTIF(V5:V20,"F")+COUNTIF(V5:V20,"S")+COUNTIF(V5:V20,"M")+COUNTIF(V5:V20,"A")+COUNTIF(V5:V20,"FT")</f>
        <v>3</v>
      </c>
      <c r="W21" s="59" t="n">
        <f aca="false">COUNTIF(W5:W20,"F")+COUNTIF(W5:W20,"S")+COUNTIF(W5:W20,"M")+COUNTIF(W5:W20,"A")+COUNTIF(W5:W20,"FT")</f>
        <v>7</v>
      </c>
      <c r="X21" s="59" t="n">
        <f aca="false">COUNTIF(X5:X20,"F")+COUNTIF(X5:X20,"S")+COUNTIF(X5:X20,"M")+COUNTIF(X5:X20,"A")+COUNTIF(X5:X20,"FT")</f>
        <v>8</v>
      </c>
      <c r="Y21" s="59" t="n">
        <f aca="false">COUNTIF(Y5:Y20,"F")+COUNTIF(Y5:Y20,"S")+COUNTIF(Y5:Y20,"M")+COUNTIF(Y5:Y20,"A")+COUNTIF(Y5:Y20,"FT")</f>
        <v>1</v>
      </c>
      <c r="Z21" s="59" t="n">
        <f aca="false">COUNTIF(Z5:Z20,"F")+COUNTIF(Z5:Z20,"S")+COUNTIF(Z5:Z20,"M")+COUNTIF(Z5:Z20,"A")+COUNTIF(Z5:Z20,"FT")</f>
        <v>0</v>
      </c>
      <c r="AA21" s="59" t="n">
        <f aca="false">COUNTIF(AA5:AA20,"F")+COUNTIF(AA5:AA20,"S")+COUNTIF(AA5:AA20,"M")+COUNTIF(AA5:AA20,"A")+COUNTIF(AA5:AA20,"FT")</f>
        <v>7</v>
      </c>
      <c r="AB21" s="59" t="n">
        <f aca="false">COUNTIF(AB5:AB20,"F")+COUNTIF(AB5:AB20,"S")+COUNTIF(AB5:AB20,"M")+COUNTIF(AB5:AB20,"A")+COUNTIF(AB5:AB20,"FT")</f>
        <v>7</v>
      </c>
      <c r="AC21" s="59" t="n">
        <f aca="false">COUNTIF(AC5:AC20,"F")+COUNTIF(AC5:AC20,"S")+COUNTIF(AC5:AC20,"M")+COUNTIF(AC5:AC20,"A")+COUNTIF(AC5:AC20,"FT")</f>
        <v>8</v>
      </c>
      <c r="AD21" s="59" t="n">
        <f aca="false">COUNTIF(AD5:AD20,"F")+COUNTIF(AD5:AD20,"S")+COUNTIF(AD5:AD20,"M")+COUNTIF(AD5:AD20,"A")+COUNTIF(AD5:AD20,"FT")</f>
        <v>5</v>
      </c>
      <c r="AE21" s="59" t="n">
        <f aca="false">COUNTIF(AE5:AE20,"F")+COUNTIF(AE5:AE20,"S")+COUNTIF(AE5:AE20,"M")+COUNTIF(AE5:AE20,"A")+COUNTIF(AE5:AE20,"FT")</f>
        <v>5</v>
      </c>
      <c r="AF21" s="59" t="n">
        <f aca="false">COUNTIF(AF5:AF20,"F")+COUNTIF(AF5:AF20,"S")+COUNTIF(AF5:AF20,"M")+COUNTIF(AF5:AF20,"A")+COUNTIF(AF5:AF20,"FT")</f>
        <v>1</v>
      </c>
      <c r="AH21" s="3" t="n">
        <f aca="false">SUM(AH5+AH7+AH9+AH11+AH13+AH15+AH17+AH19)</f>
        <v>1011</v>
      </c>
      <c r="AI21" s="60" t="n">
        <f aca="false">SUM(AI5+AI7+AI9+AI11+AI13+AI15+AI17+AI19)</f>
        <v>15515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J1"/>
    <mergeCell ref="A2:AJ2"/>
    <mergeCell ref="A5:A6"/>
    <mergeCell ref="AH5:AH6"/>
    <mergeCell ref="AI5:AI6"/>
    <mergeCell ref="AJ5:AJ6"/>
    <mergeCell ref="A7:A8"/>
    <mergeCell ref="AH7:AH8"/>
    <mergeCell ref="AI7:AI8"/>
    <mergeCell ref="AJ7:AJ8"/>
    <mergeCell ref="A9:A10"/>
    <mergeCell ref="AH9:AH10"/>
    <mergeCell ref="AI9:AI10"/>
    <mergeCell ref="AJ9:AJ10"/>
    <mergeCell ref="A11:A12"/>
    <mergeCell ref="AH11:AH12"/>
    <mergeCell ref="AI11:AI12"/>
    <mergeCell ref="AJ11:AJ12"/>
    <mergeCell ref="A13:A14"/>
    <mergeCell ref="AH13:AH14"/>
    <mergeCell ref="AI13:AI14"/>
    <mergeCell ref="AJ13:AJ14"/>
    <mergeCell ref="A15:A16"/>
    <mergeCell ref="AH15:AH16"/>
    <mergeCell ref="AI15:AI16"/>
    <mergeCell ref="AJ15:AJ16"/>
    <mergeCell ref="A17:A18"/>
    <mergeCell ref="AH17:AH18"/>
    <mergeCell ref="AI17:AI18"/>
    <mergeCell ref="AJ17:AJ18"/>
    <mergeCell ref="A19:A20"/>
    <mergeCell ref="AH19:AH20"/>
    <mergeCell ref="AI19:AI20"/>
    <mergeCell ref="AJ19:A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1" min="2" style="0" width="4.5"/>
    <col collapsed="false" customWidth="true" hidden="false" outlineLevel="0" max="33" min="33" style="0" width="8"/>
    <col collapsed="false" customWidth="true" hidden="false" outlineLevel="0" max="34" min="34" style="0" width="14"/>
    <col collapsed="false" customWidth="true" hidden="false" outlineLevel="0" max="35" min="35" style="0" width="10"/>
  </cols>
  <sheetData>
    <row r="1" customFormat="false" ht="30" hidden="false" customHeight="true" outlineLevel="0" collapsed="false">
      <c r="A1" s="31" t="s">
        <v>104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customFormat="false" ht="15.75" hidden="false" customHeight="true" outlineLevel="0" collapsed="false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9.5" hidden="false" customHeight="true" outlineLevel="0" collapsed="false">
      <c r="A3" s="3" t="s">
        <v>83</v>
      </c>
      <c r="B3" s="33" t="s">
        <v>88</v>
      </c>
      <c r="C3" s="33" t="s">
        <v>89</v>
      </c>
      <c r="D3" s="33" t="s">
        <v>90</v>
      </c>
      <c r="E3" s="33" t="s">
        <v>84</v>
      </c>
      <c r="F3" s="33" t="s">
        <v>85</v>
      </c>
      <c r="G3" s="34" t="s">
        <v>86</v>
      </c>
      <c r="H3" s="34" t="s">
        <v>87</v>
      </c>
      <c r="I3" s="33" t="s">
        <v>88</v>
      </c>
      <c r="J3" s="33" t="s">
        <v>89</v>
      </c>
      <c r="K3" s="33" t="s">
        <v>90</v>
      </c>
      <c r="L3" s="33" t="s">
        <v>84</v>
      </c>
      <c r="M3" s="33" t="s">
        <v>85</v>
      </c>
      <c r="N3" s="34" t="s">
        <v>86</v>
      </c>
      <c r="O3" s="34" t="s">
        <v>87</v>
      </c>
      <c r="P3" s="33" t="s">
        <v>88</v>
      </c>
      <c r="Q3" s="33" t="s">
        <v>89</v>
      </c>
      <c r="R3" s="33" t="s">
        <v>90</v>
      </c>
      <c r="S3" s="33" t="s">
        <v>84</v>
      </c>
      <c r="T3" s="33" t="s">
        <v>85</v>
      </c>
      <c r="U3" s="34" t="s">
        <v>86</v>
      </c>
      <c r="V3" s="34" t="s">
        <v>87</v>
      </c>
      <c r="W3" s="33" t="s">
        <v>88</v>
      </c>
      <c r="X3" s="33" t="s">
        <v>89</v>
      </c>
      <c r="Y3" s="33" t="s">
        <v>90</v>
      </c>
      <c r="Z3" s="33" t="s">
        <v>84</v>
      </c>
      <c r="AA3" s="33" t="s">
        <v>85</v>
      </c>
      <c r="AB3" s="34" t="s">
        <v>86</v>
      </c>
      <c r="AC3" s="34" t="s">
        <v>87</v>
      </c>
      <c r="AD3" s="33" t="s">
        <v>88</v>
      </c>
      <c r="AE3" s="33" t="s">
        <v>89</v>
      </c>
      <c r="AG3" s="35" t="s">
        <v>91</v>
      </c>
      <c r="AH3" s="35" t="s">
        <v>92</v>
      </c>
      <c r="AI3" s="35" t="s">
        <v>93</v>
      </c>
    </row>
    <row r="4" customFormat="false" ht="18" hidden="false" customHeight="true" outlineLevel="0" collapsed="false">
      <c r="A4" s="36" t="s">
        <v>4</v>
      </c>
      <c r="B4" s="38" t="n">
        <v>1</v>
      </c>
      <c r="C4" s="38" t="n">
        <v>2</v>
      </c>
      <c r="D4" s="38" t="n">
        <v>3</v>
      </c>
      <c r="E4" s="38" t="n">
        <v>4</v>
      </c>
      <c r="F4" s="38" t="n">
        <v>5</v>
      </c>
      <c r="G4" s="39" t="n">
        <v>6</v>
      </c>
      <c r="H4" s="39" t="n">
        <v>7</v>
      </c>
      <c r="I4" s="38" t="n">
        <v>8</v>
      </c>
      <c r="J4" s="38" t="n">
        <v>9</v>
      </c>
      <c r="K4" s="38" t="n">
        <v>10</v>
      </c>
      <c r="L4" s="38" t="n">
        <v>11</v>
      </c>
      <c r="M4" s="38" t="n">
        <v>12</v>
      </c>
      <c r="N4" s="39" t="n">
        <v>13</v>
      </c>
      <c r="O4" s="39" t="n">
        <v>14</v>
      </c>
      <c r="P4" s="38" t="n">
        <v>15</v>
      </c>
      <c r="Q4" s="38" t="n">
        <v>16</v>
      </c>
      <c r="R4" s="38" t="n">
        <v>17</v>
      </c>
      <c r="S4" s="38" t="n">
        <v>18</v>
      </c>
      <c r="T4" s="38" t="n">
        <v>19</v>
      </c>
      <c r="U4" s="39" t="n">
        <v>20</v>
      </c>
      <c r="V4" s="39" t="n">
        <v>21</v>
      </c>
      <c r="W4" s="38" t="n">
        <v>22</v>
      </c>
      <c r="X4" s="38" t="n">
        <v>23</v>
      </c>
      <c r="Y4" s="38" t="n">
        <v>24</v>
      </c>
      <c r="Z4" s="38" t="n">
        <v>25</v>
      </c>
      <c r="AA4" s="38" t="n">
        <v>26</v>
      </c>
      <c r="AB4" s="39" t="n">
        <v>27</v>
      </c>
      <c r="AC4" s="39" t="n">
        <v>28</v>
      </c>
      <c r="AD4" s="38" t="n">
        <v>29</v>
      </c>
      <c r="AE4" s="38" t="n">
        <v>30</v>
      </c>
      <c r="AG4" s="40"/>
      <c r="AH4" s="40"/>
      <c r="AI4" s="40"/>
    </row>
    <row r="5" customFormat="false" ht="18" hidden="false" customHeight="true" outlineLevel="0" collapsed="false">
      <c r="A5" s="41" t="s">
        <v>12</v>
      </c>
      <c r="B5" s="43" t="s">
        <v>57</v>
      </c>
      <c r="C5" s="43" t="s">
        <v>57</v>
      </c>
      <c r="D5" s="43" t="s">
        <v>69</v>
      </c>
      <c r="E5" s="45" t="s">
        <v>79</v>
      </c>
      <c r="F5" s="45" t="s">
        <v>79</v>
      </c>
      <c r="G5" s="43" t="s">
        <v>53</v>
      </c>
      <c r="H5" s="46" t="s">
        <v>79</v>
      </c>
      <c r="I5" s="43" t="s">
        <v>69</v>
      </c>
      <c r="J5" s="43" t="s">
        <v>65</v>
      </c>
      <c r="K5" s="43" t="s">
        <v>61</v>
      </c>
      <c r="L5" s="45" t="s">
        <v>79</v>
      </c>
      <c r="M5" s="43" t="s">
        <v>69</v>
      </c>
      <c r="N5" s="43" t="s">
        <v>61</v>
      </c>
      <c r="O5" s="46" t="s">
        <v>79</v>
      </c>
      <c r="P5" s="45" t="s">
        <v>79</v>
      </c>
      <c r="Q5" s="43" t="s">
        <v>61</v>
      </c>
      <c r="R5" s="43" t="s">
        <v>57</v>
      </c>
      <c r="S5" s="45" t="s">
        <v>79</v>
      </c>
      <c r="T5" s="43" t="s">
        <v>61</v>
      </c>
      <c r="U5" s="43" t="s">
        <v>61</v>
      </c>
      <c r="V5" s="46" t="s">
        <v>79</v>
      </c>
      <c r="W5" s="43" t="s">
        <v>65</v>
      </c>
      <c r="X5" s="43" t="s">
        <v>61</v>
      </c>
      <c r="Y5" s="43" t="s">
        <v>61</v>
      </c>
      <c r="Z5" s="43" t="s">
        <v>69</v>
      </c>
      <c r="AA5" s="43" t="s">
        <v>65</v>
      </c>
      <c r="AB5" s="46" t="s">
        <v>79</v>
      </c>
      <c r="AC5" s="43" t="s">
        <v>57</v>
      </c>
      <c r="AD5" s="45" t="s">
        <v>79</v>
      </c>
      <c r="AE5" s="45" t="s">
        <v>79</v>
      </c>
      <c r="AG5" s="47" t="n">
        <f aca="false">SUM(B6,C6,D6,G6,I6,J6,K6,M6,N6,Q6,R6,T6,U6,W6,X6,Y6,Z6,AA6,AC6)</f>
        <v>130</v>
      </c>
      <c r="AH5" s="48" t="n">
        <f aca="false">AG5*'📋 Mitarbeiter'!F4</f>
        <v>2145</v>
      </c>
      <c r="AI5" s="49" t="s">
        <v>14</v>
      </c>
    </row>
    <row r="6" customFormat="false" ht="13.5" hidden="false" customHeight="true" outlineLevel="0" collapsed="false">
      <c r="A6" s="41"/>
      <c r="B6" s="51" t="n">
        <v>8</v>
      </c>
      <c r="C6" s="51" t="n">
        <v>8</v>
      </c>
      <c r="D6" s="51" t="n">
        <v>7.5</v>
      </c>
      <c r="E6" s="51"/>
      <c r="F6" s="51"/>
      <c r="G6" s="51" t="n">
        <v>8</v>
      </c>
      <c r="H6" s="53"/>
      <c r="I6" s="51" t="n">
        <v>7.5</v>
      </c>
      <c r="J6" s="51" t="n">
        <v>6</v>
      </c>
      <c r="K6" s="51" t="n">
        <v>6</v>
      </c>
      <c r="L6" s="51"/>
      <c r="M6" s="51" t="n">
        <v>7.5</v>
      </c>
      <c r="N6" s="51" t="n">
        <v>6</v>
      </c>
      <c r="O6" s="53"/>
      <c r="P6" s="51"/>
      <c r="Q6" s="51" t="n">
        <v>6</v>
      </c>
      <c r="R6" s="51" t="n">
        <v>8</v>
      </c>
      <c r="S6" s="51"/>
      <c r="T6" s="51" t="n">
        <v>6</v>
      </c>
      <c r="U6" s="51" t="n">
        <v>6</v>
      </c>
      <c r="V6" s="53"/>
      <c r="W6" s="51" t="n">
        <v>6</v>
      </c>
      <c r="X6" s="51" t="n">
        <v>6</v>
      </c>
      <c r="Y6" s="51" t="n">
        <v>6</v>
      </c>
      <c r="Z6" s="51" t="n">
        <v>7.5</v>
      </c>
      <c r="AA6" s="51" t="n">
        <v>6</v>
      </c>
      <c r="AB6" s="53"/>
      <c r="AC6" s="51" t="n">
        <v>8</v>
      </c>
      <c r="AD6" s="51"/>
      <c r="AE6" s="51"/>
      <c r="AG6" s="47"/>
      <c r="AH6" s="47"/>
      <c r="AI6" s="47"/>
    </row>
    <row r="7" customFormat="false" ht="18" hidden="false" customHeight="true" outlineLevel="0" collapsed="false">
      <c r="A7" s="54" t="s">
        <v>17</v>
      </c>
      <c r="B7" s="56" t="s">
        <v>61</v>
      </c>
      <c r="C7" s="55" t="s">
        <v>79</v>
      </c>
      <c r="D7" s="56" t="s">
        <v>69</v>
      </c>
      <c r="E7" s="56" t="s">
        <v>69</v>
      </c>
      <c r="F7" s="56" t="s">
        <v>61</v>
      </c>
      <c r="G7" s="46" t="s">
        <v>79</v>
      </c>
      <c r="H7" s="46" t="s">
        <v>79</v>
      </c>
      <c r="I7" s="56" t="s">
        <v>57</v>
      </c>
      <c r="J7" s="56" t="s">
        <v>57</v>
      </c>
      <c r="K7" s="56" t="s">
        <v>53</v>
      </c>
      <c r="L7" s="56" t="s">
        <v>61</v>
      </c>
      <c r="M7" s="56" t="s">
        <v>53</v>
      </c>
      <c r="N7" s="56" t="s">
        <v>57</v>
      </c>
      <c r="O7" s="56" t="s">
        <v>65</v>
      </c>
      <c r="P7" s="56" t="s">
        <v>69</v>
      </c>
      <c r="Q7" s="56" t="s">
        <v>57</v>
      </c>
      <c r="R7" s="55" t="s">
        <v>79</v>
      </c>
      <c r="S7" s="56" t="s">
        <v>61</v>
      </c>
      <c r="T7" s="56" t="s">
        <v>53</v>
      </c>
      <c r="U7" s="56" t="s">
        <v>57</v>
      </c>
      <c r="V7" s="46" t="s">
        <v>79</v>
      </c>
      <c r="W7" s="56" t="s">
        <v>53</v>
      </c>
      <c r="X7" s="55" t="s">
        <v>79</v>
      </c>
      <c r="Y7" s="56" t="s">
        <v>57</v>
      </c>
      <c r="Z7" s="55" t="s">
        <v>79</v>
      </c>
      <c r="AA7" s="56" t="s">
        <v>69</v>
      </c>
      <c r="AB7" s="46" t="s">
        <v>79</v>
      </c>
      <c r="AC7" s="56" t="s">
        <v>57</v>
      </c>
      <c r="AD7" s="55" t="s">
        <v>79</v>
      </c>
      <c r="AE7" s="56" t="s">
        <v>53</v>
      </c>
      <c r="AG7" s="47" t="n">
        <f aca="false">SUM(B8,D8,E8,F8,I8,J8,K8,L8,M8,N8,O8,P8,Q8,S8,T8,U8,W8,Y8,AA8,AC8,AE8)</f>
        <v>156</v>
      </c>
      <c r="AH7" s="48" t="n">
        <f aca="false">AG7*'📋 Mitarbeiter'!F5</f>
        <v>2776.8</v>
      </c>
      <c r="AI7" s="49" t="s">
        <v>14</v>
      </c>
    </row>
    <row r="8" customFormat="false" ht="13.5" hidden="false" customHeight="true" outlineLevel="0" collapsed="false">
      <c r="A8" s="54"/>
      <c r="B8" s="57" t="n">
        <v>6</v>
      </c>
      <c r="C8" s="57"/>
      <c r="D8" s="57" t="n">
        <v>7.5</v>
      </c>
      <c r="E8" s="57" t="n">
        <v>7.5</v>
      </c>
      <c r="F8" s="57" t="n">
        <v>6</v>
      </c>
      <c r="G8" s="53"/>
      <c r="H8" s="53"/>
      <c r="I8" s="57" t="n">
        <v>8</v>
      </c>
      <c r="J8" s="57" t="n">
        <v>8</v>
      </c>
      <c r="K8" s="57" t="n">
        <v>8</v>
      </c>
      <c r="L8" s="57" t="n">
        <v>6</v>
      </c>
      <c r="M8" s="57" t="n">
        <v>8</v>
      </c>
      <c r="N8" s="57" t="n">
        <v>8</v>
      </c>
      <c r="O8" s="57" t="n">
        <v>6</v>
      </c>
      <c r="P8" s="57" t="n">
        <v>7.5</v>
      </c>
      <c r="Q8" s="57" t="n">
        <v>8</v>
      </c>
      <c r="R8" s="57"/>
      <c r="S8" s="57" t="n">
        <v>6</v>
      </c>
      <c r="T8" s="57" t="n">
        <v>8</v>
      </c>
      <c r="U8" s="57" t="n">
        <v>8</v>
      </c>
      <c r="V8" s="53"/>
      <c r="W8" s="57" t="n">
        <v>8</v>
      </c>
      <c r="X8" s="57"/>
      <c r="Y8" s="57" t="n">
        <v>8</v>
      </c>
      <c r="Z8" s="57"/>
      <c r="AA8" s="57" t="n">
        <v>7.5</v>
      </c>
      <c r="AB8" s="53"/>
      <c r="AC8" s="57" t="n">
        <v>8</v>
      </c>
      <c r="AD8" s="57"/>
      <c r="AE8" s="57" t="n">
        <v>8</v>
      </c>
      <c r="AG8" s="47"/>
      <c r="AH8" s="47"/>
      <c r="AI8" s="47"/>
    </row>
    <row r="9" customFormat="false" ht="18" hidden="false" customHeight="true" outlineLevel="0" collapsed="false">
      <c r="A9" s="41" t="s">
        <v>21</v>
      </c>
      <c r="B9" s="45" t="s">
        <v>79</v>
      </c>
      <c r="C9" s="43" t="s">
        <v>65</v>
      </c>
      <c r="D9" s="45" t="s">
        <v>79</v>
      </c>
      <c r="E9" s="43" t="s">
        <v>65</v>
      </c>
      <c r="F9" s="45" t="s">
        <v>79</v>
      </c>
      <c r="G9" s="43" t="s">
        <v>69</v>
      </c>
      <c r="H9" s="46" t="s">
        <v>79</v>
      </c>
      <c r="I9" s="43" t="s">
        <v>57</v>
      </c>
      <c r="J9" s="45" t="s">
        <v>79</v>
      </c>
      <c r="K9" s="43" t="s">
        <v>65</v>
      </c>
      <c r="L9" s="43" t="s">
        <v>57</v>
      </c>
      <c r="M9" s="43" t="s">
        <v>61</v>
      </c>
      <c r="N9" s="46" t="s">
        <v>79</v>
      </c>
      <c r="O9" s="46" t="s">
        <v>79</v>
      </c>
      <c r="P9" s="43" t="s">
        <v>57</v>
      </c>
      <c r="Q9" s="43" t="s">
        <v>65</v>
      </c>
      <c r="R9" s="45" t="s">
        <v>79</v>
      </c>
      <c r="S9" s="43" t="s">
        <v>53</v>
      </c>
      <c r="T9" s="43" t="s">
        <v>53</v>
      </c>
      <c r="U9" s="43" t="s">
        <v>57</v>
      </c>
      <c r="V9" s="46" t="s">
        <v>79</v>
      </c>
      <c r="W9" s="43" t="s">
        <v>57</v>
      </c>
      <c r="X9" s="43" t="s">
        <v>65</v>
      </c>
      <c r="Y9" s="43" t="s">
        <v>61</v>
      </c>
      <c r="Z9" s="45" t="s">
        <v>79</v>
      </c>
      <c r="AA9" s="43" t="s">
        <v>69</v>
      </c>
      <c r="AB9" s="43" t="s">
        <v>61</v>
      </c>
      <c r="AC9" s="46" t="s">
        <v>79</v>
      </c>
      <c r="AD9" s="43" t="s">
        <v>53</v>
      </c>
      <c r="AE9" s="43" t="s">
        <v>65</v>
      </c>
      <c r="AG9" s="47" t="n">
        <f aca="false">SUM(C10,E10,G10,I10,K10,L10,M10,P10,Q10,S10,T10,U10,W10,X10,Y10,AA10,AB10,AD10,AE10)</f>
        <v>133</v>
      </c>
      <c r="AH9" s="48" t="n">
        <f aca="false">AG9*'📋 Mitarbeiter'!F6</f>
        <v>1888.6</v>
      </c>
      <c r="AI9" s="49" t="s">
        <v>23</v>
      </c>
    </row>
    <row r="10" customFormat="false" ht="13.5" hidden="false" customHeight="true" outlineLevel="0" collapsed="false">
      <c r="A10" s="41"/>
      <c r="B10" s="51"/>
      <c r="C10" s="51" t="n">
        <v>6</v>
      </c>
      <c r="D10" s="51"/>
      <c r="E10" s="51" t="n">
        <v>6</v>
      </c>
      <c r="F10" s="51"/>
      <c r="G10" s="51" t="n">
        <v>7.5</v>
      </c>
      <c r="H10" s="53"/>
      <c r="I10" s="51" t="n">
        <v>8</v>
      </c>
      <c r="J10" s="51"/>
      <c r="K10" s="51" t="n">
        <v>6</v>
      </c>
      <c r="L10" s="51" t="n">
        <v>8</v>
      </c>
      <c r="M10" s="51" t="n">
        <v>6</v>
      </c>
      <c r="N10" s="53"/>
      <c r="O10" s="53"/>
      <c r="P10" s="51" t="n">
        <v>8</v>
      </c>
      <c r="Q10" s="51" t="n">
        <v>6</v>
      </c>
      <c r="R10" s="51"/>
      <c r="S10" s="51" t="n">
        <v>8</v>
      </c>
      <c r="T10" s="51" t="n">
        <v>8</v>
      </c>
      <c r="U10" s="51" t="n">
        <v>8</v>
      </c>
      <c r="V10" s="53"/>
      <c r="W10" s="51" t="n">
        <v>8</v>
      </c>
      <c r="X10" s="51" t="n">
        <v>6</v>
      </c>
      <c r="Y10" s="51" t="n">
        <v>6</v>
      </c>
      <c r="Z10" s="51"/>
      <c r="AA10" s="51" t="n">
        <v>7.5</v>
      </c>
      <c r="AB10" s="51" t="n">
        <v>6</v>
      </c>
      <c r="AC10" s="53"/>
      <c r="AD10" s="51" t="n">
        <v>8</v>
      </c>
      <c r="AE10" s="51" t="n">
        <v>6</v>
      </c>
      <c r="AG10" s="47"/>
      <c r="AH10" s="47"/>
      <c r="AI10" s="47"/>
    </row>
    <row r="11" customFormat="false" ht="18" hidden="false" customHeight="true" outlineLevel="0" collapsed="false">
      <c r="A11" s="54" t="s">
        <v>26</v>
      </c>
      <c r="B11" s="56" t="s">
        <v>65</v>
      </c>
      <c r="C11" s="56" t="s">
        <v>61</v>
      </c>
      <c r="D11" s="56" t="s">
        <v>61</v>
      </c>
      <c r="E11" s="56" t="s">
        <v>57</v>
      </c>
      <c r="F11" s="56" t="s">
        <v>57</v>
      </c>
      <c r="G11" s="56" t="s">
        <v>65</v>
      </c>
      <c r="H11" s="46" t="s">
        <v>79</v>
      </c>
      <c r="I11" s="56" t="s">
        <v>69</v>
      </c>
      <c r="J11" s="56" t="s">
        <v>69</v>
      </c>
      <c r="K11" s="55" t="s">
        <v>79</v>
      </c>
      <c r="L11" s="55" t="s">
        <v>79</v>
      </c>
      <c r="M11" s="55" t="s">
        <v>79</v>
      </c>
      <c r="N11" s="46" t="s">
        <v>79</v>
      </c>
      <c r="O11" s="46" t="s">
        <v>79</v>
      </c>
      <c r="P11" s="55" t="s">
        <v>79</v>
      </c>
      <c r="Q11" s="56" t="s">
        <v>69</v>
      </c>
      <c r="R11" s="55" t="s">
        <v>79</v>
      </c>
      <c r="S11" s="56" t="s">
        <v>65</v>
      </c>
      <c r="T11" s="56" t="s">
        <v>61</v>
      </c>
      <c r="U11" s="56" t="s">
        <v>69</v>
      </c>
      <c r="V11" s="46" t="s">
        <v>79</v>
      </c>
      <c r="W11" s="56" t="s">
        <v>69</v>
      </c>
      <c r="X11" s="55" t="s">
        <v>79</v>
      </c>
      <c r="Y11" s="56" t="s">
        <v>69</v>
      </c>
      <c r="Z11" s="56" t="s">
        <v>61</v>
      </c>
      <c r="AA11" s="55" t="s">
        <v>79</v>
      </c>
      <c r="AB11" s="56" t="s">
        <v>57</v>
      </c>
      <c r="AC11" s="46" t="s">
        <v>79</v>
      </c>
      <c r="AD11" s="56" t="s">
        <v>65</v>
      </c>
      <c r="AE11" s="56" t="s">
        <v>69</v>
      </c>
      <c r="AG11" s="47" t="n">
        <f aca="false">SUM(B12,C12,D12,E12,F12,G12,I12,J12,Q12,S12,T12,U12,W12,Y12,Z12,AB12,AD12,AE12)</f>
        <v>124.5</v>
      </c>
      <c r="AH11" s="48" t="n">
        <f aca="false">AG11*'📋 Mitarbeiter'!F7</f>
        <v>1867.5</v>
      </c>
      <c r="AI11" s="49" t="s">
        <v>23</v>
      </c>
    </row>
    <row r="12" customFormat="false" ht="13.5" hidden="false" customHeight="true" outlineLevel="0" collapsed="false">
      <c r="A12" s="54"/>
      <c r="B12" s="57" t="n">
        <v>6</v>
      </c>
      <c r="C12" s="57" t="n">
        <v>6</v>
      </c>
      <c r="D12" s="57" t="n">
        <v>6</v>
      </c>
      <c r="E12" s="57" t="n">
        <v>8</v>
      </c>
      <c r="F12" s="57" t="n">
        <v>8</v>
      </c>
      <c r="G12" s="57" t="n">
        <v>6</v>
      </c>
      <c r="H12" s="53"/>
      <c r="I12" s="57" t="n">
        <v>7.5</v>
      </c>
      <c r="J12" s="57" t="n">
        <v>7.5</v>
      </c>
      <c r="K12" s="57"/>
      <c r="L12" s="57"/>
      <c r="M12" s="57"/>
      <c r="N12" s="53"/>
      <c r="O12" s="53"/>
      <c r="P12" s="57"/>
      <c r="Q12" s="57" t="n">
        <v>7.5</v>
      </c>
      <c r="R12" s="57"/>
      <c r="S12" s="57" t="n">
        <v>6</v>
      </c>
      <c r="T12" s="57" t="n">
        <v>6</v>
      </c>
      <c r="U12" s="57" t="n">
        <v>7.5</v>
      </c>
      <c r="V12" s="53"/>
      <c r="W12" s="57" t="n">
        <v>7.5</v>
      </c>
      <c r="X12" s="57"/>
      <c r="Y12" s="57" t="n">
        <v>7.5</v>
      </c>
      <c r="Z12" s="57" t="n">
        <v>6</v>
      </c>
      <c r="AA12" s="57"/>
      <c r="AB12" s="57" t="n">
        <v>8</v>
      </c>
      <c r="AC12" s="53"/>
      <c r="AD12" s="57" t="n">
        <v>6</v>
      </c>
      <c r="AE12" s="57" t="n">
        <v>7.5</v>
      </c>
      <c r="AG12" s="47"/>
      <c r="AH12" s="47"/>
      <c r="AI12" s="47"/>
    </row>
    <row r="13" customFormat="false" ht="18" hidden="false" customHeight="true" outlineLevel="0" collapsed="false">
      <c r="A13" s="41" t="s">
        <v>30</v>
      </c>
      <c r="B13" s="43" t="s">
        <v>53</v>
      </c>
      <c r="C13" s="43" t="s">
        <v>69</v>
      </c>
      <c r="D13" s="43" t="s">
        <v>53</v>
      </c>
      <c r="E13" s="43" t="s">
        <v>61</v>
      </c>
      <c r="F13" s="43" t="s">
        <v>69</v>
      </c>
      <c r="G13" s="43" t="s">
        <v>53</v>
      </c>
      <c r="H13" s="46" t="s">
        <v>79</v>
      </c>
      <c r="I13" s="43" t="s">
        <v>53</v>
      </c>
      <c r="J13" s="43" t="s">
        <v>61</v>
      </c>
      <c r="K13" s="43" t="s">
        <v>53</v>
      </c>
      <c r="L13" s="45" t="s">
        <v>79</v>
      </c>
      <c r="M13" s="43" t="s">
        <v>69</v>
      </c>
      <c r="N13" s="43" t="s">
        <v>69</v>
      </c>
      <c r="O13" s="46" t="s">
        <v>79</v>
      </c>
      <c r="P13" s="43" t="s">
        <v>57</v>
      </c>
      <c r="Q13" s="45" t="s">
        <v>79</v>
      </c>
      <c r="R13" s="45" t="s">
        <v>79</v>
      </c>
      <c r="S13" s="43" t="s">
        <v>69</v>
      </c>
      <c r="T13" s="43" t="s">
        <v>69</v>
      </c>
      <c r="U13" s="43" t="s">
        <v>69</v>
      </c>
      <c r="V13" s="46" t="s">
        <v>79</v>
      </c>
      <c r="W13" s="43" t="s">
        <v>57</v>
      </c>
      <c r="X13" s="43" t="s">
        <v>61</v>
      </c>
      <c r="Y13" s="43" t="s">
        <v>69</v>
      </c>
      <c r="Z13" s="43" t="s">
        <v>57</v>
      </c>
      <c r="AA13" s="45" t="s">
        <v>79</v>
      </c>
      <c r="AB13" s="46" t="s">
        <v>79</v>
      </c>
      <c r="AC13" s="46" t="s">
        <v>79</v>
      </c>
      <c r="AD13" s="45" t="s">
        <v>79</v>
      </c>
      <c r="AE13" s="43" t="s">
        <v>69</v>
      </c>
      <c r="AG13" s="47" t="n">
        <f aca="false">SUM(B14,C14,D14,E14,F14,G14,I14,J14,K14,M14,N14,P14,S14,T14,U14,W14,X14,Y14,Z14,AE14)</f>
        <v>149.5</v>
      </c>
      <c r="AH13" s="48" t="n">
        <f aca="false">AG13*'📋 Mitarbeiter'!F8</f>
        <v>2018.25</v>
      </c>
      <c r="AI13" s="49" t="s">
        <v>32</v>
      </c>
    </row>
    <row r="14" customFormat="false" ht="13.5" hidden="false" customHeight="true" outlineLevel="0" collapsed="false">
      <c r="A14" s="41"/>
      <c r="B14" s="51" t="n">
        <v>8</v>
      </c>
      <c r="C14" s="51" t="n">
        <v>7.5</v>
      </c>
      <c r="D14" s="51" t="n">
        <v>8</v>
      </c>
      <c r="E14" s="51" t="n">
        <v>6</v>
      </c>
      <c r="F14" s="51" t="n">
        <v>7.5</v>
      </c>
      <c r="G14" s="51" t="n">
        <v>8</v>
      </c>
      <c r="H14" s="53"/>
      <c r="I14" s="51" t="n">
        <v>8</v>
      </c>
      <c r="J14" s="51" t="n">
        <v>6</v>
      </c>
      <c r="K14" s="51" t="n">
        <v>8</v>
      </c>
      <c r="L14" s="51"/>
      <c r="M14" s="51" t="n">
        <v>7.5</v>
      </c>
      <c r="N14" s="51" t="n">
        <v>7.5</v>
      </c>
      <c r="O14" s="53"/>
      <c r="P14" s="51" t="n">
        <v>8</v>
      </c>
      <c r="Q14" s="51"/>
      <c r="R14" s="51"/>
      <c r="S14" s="51" t="n">
        <v>7.5</v>
      </c>
      <c r="T14" s="51" t="n">
        <v>7.5</v>
      </c>
      <c r="U14" s="51" t="n">
        <v>7.5</v>
      </c>
      <c r="V14" s="53"/>
      <c r="W14" s="51" t="n">
        <v>8</v>
      </c>
      <c r="X14" s="51" t="n">
        <v>6</v>
      </c>
      <c r="Y14" s="51" t="n">
        <v>7.5</v>
      </c>
      <c r="Z14" s="51" t="n">
        <v>8</v>
      </c>
      <c r="AA14" s="51"/>
      <c r="AB14" s="53"/>
      <c r="AC14" s="53"/>
      <c r="AD14" s="51"/>
      <c r="AE14" s="51" t="n">
        <v>7.5</v>
      </c>
      <c r="AG14" s="47"/>
      <c r="AH14" s="47"/>
      <c r="AI14" s="47"/>
    </row>
    <row r="15" customFormat="false" ht="18" hidden="false" customHeight="true" outlineLevel="0" collapsed="false">
      <c r="A15" s="54" t="s">
        <v>35</v>
      </c>
      <c r="B15" s="56" t="s">
        <v>57</v>
      </c>
      <c r="C15" s="56" t="s">
        <v>61</v>
      </c>
      <c r="D15" s="56" t="s">
        <v>57</v>
      </c>
      <c r="E15" s="55" t="s">
        <v>79</v>
      </c>
      <c r="F15" s="56" t="s">
        <v>53</v>
      </c>
      <c r="G15" s="56" t="s">
        <v>65</v>
      </c>
      <c r="H15" s="46" t="s">
        <v>79</v>
      </c>
      <c r="I15" s="44" t="s">
        <v>72</v>
      </c>
      <c r="J15" s="44" t="s">
        <v>72</v>
      </c>
      <c r="K15" s="44" t="s">
        <v>72</v>
      </c>
      <c r="L15" s="44" t="s">
        <v>72</v>
      </c>
      <c r="M15" s="44" t="s">
        <v>72</v>
      </c>
      <c r="N15" s="56" t="s">
        <v>57</v>
      </c>
      <c r="O15" s="46" t="s">
        <v>79</v>
      </c>
      <c r="P15" s="56" t="s">
        <v>53</v>
      </c>
      <c r="Q15" s="56" t="s">
        <v>61</v>
      </c>
      <c r="R15" s="56" t="s">
        <v>69</v>
      </c>
      <c r="S15" s="56" t="s">
        <v>69</v>
      </c>
      <c r="T15" s="55" t="s">
        <v>79</v>
      </c>
      <c r="U15" s="46" t="s">
        <v>79</v>
      </c>
      <c r="V15" s="46" t="s">
        <v>79</v>
      </c>
      <c r="W15" s="56" t="s">
        <v>57</v>
      </c>
      <c r="X15" s="55" t="s">
        <v>79</v>
      </c>
      <c r="Y15" s="56" t="s">
        <v>65</v>
      </c>
      <c r="Z15" s="56" t="s">
        <v>53</v>
      </c>
      <c r="AA15" s="56" t="s">
        <v>69</v>
      </c>
      <c r="AB15" s="46" t="s">
        <v>79</v>
      </c>
      <c r="AC15" s="46" t="s">
        <v>79</v>
      </c>
      <c r="AD15" s="55" t="s">
        <v>79</v>
      </c>
      <c r="AE15" s="56" t="s">
        <v>65</v>
      </c>
      <c r="AG15" s="47" t="n">
        <f aca="false">SUM(B16,C16,D16,F16,G16,N16,P16,Q16,R16,S16,W16,Y16,Z16,AA16,AE16)</f>
        <v>108.5</v>
      </c>
      <c r="AH15" s="48" t="n">
        <f aca="false">AG15*'📋 Mitarbeiter'!F9</f>
        <v>1540.7</v>
      </c>
      <c r="AI15" s="49" t="s">
        <v>23</v>
      </c>
    </row>
    <row r="16" customFormat="false" ht="13.5" hidden="false" customHeight="true" outlineLevel="0" collapsed="false">
      <c r="A16" s="54"/>
      <c r="B16" s="57" t="n">
        <v>8</v>
      </c>
      <c r="C16" s="57" t="n">
        <v>6</v>
      </c>
      <c r="D16" s="57" t="n">
        <v>8</v>
      </c>
      <c r="E16" s="57"/>
      <c r="F16" s="57" t="n">
        <v>8</v>
      </c>
      <c r="G16" s="57" t="n">
        <v>6</v>
      </c>
      <c r="H16" s="53"/>
      <c r="I16" s="52"/>
      <c r="J16" s="52"/>
      <c r="K16" s="52"/>
      <c r="L16" s="52"/>
      <c r="M16" s="52"/>
      <c r="N16" s="57" t="n">
        <v>8</v>
      </c>
      <c r="O16" s="53"/>
      <c r="P16" s="57" t="n">
        <v>8</v>
      </c>
      <c r="Q16" s="57" t="n">
        <v>6</v>
      </c>
      <c r="R16" s="57" t="n">
        <v>7.5</v>
      </c>
      <c r="S16" s="57" t="n">
        <v>7.5</v>
      </c>
      <c r="T16" s="57"/>
      <c r="U16" s="53"/>
      <c r="V16" s="53"/>
      <c r="W16" s="57" t="n">
        <v>8</v>
      </c>
      <c r="X16" s="57"/>
      <c r="Y16" s="57" t="n">
        <v>6</v>
      </c>
      <c r="Z16" s="57" t="n">
        <v>8</v>
      </c>
      <c r="AA16" s="57" t="n">
        <v>7.5</v>
      </c>
      <c r="AB16" s="53"/>
      <c r="AC16" s="53"/>
      <c r="AD16" s="57"/>
      <c r="AE16" s="57" t="n">
        <v>6</v>
      </c>
      <c r="AG16" s="47"/>
      <c r="AH16" s="47"/>
      <c r="AI16" s="47"/>
    </row>
    <row r="17" customFormat="false" ht="18" hidden="false" customHeight="true" outlineLevel="0" collapsed="false">
      <c r="A17" s="41" t="s">
        <v>38</v>
      </c>
      <c r="B17" s="43" t="s">
        <v>53</v>
      </c>
      <c r="C17" s="45" t="s">
        <v>79</v>
      </c>
      <c r="D17" s="45" t="s">
        <v>79</v>
      </c>
      <c r="E17" s="43" t="s">
        <v>61</v>
      </c>
      <c r="F17" s="43" t="s">
        <v>69</v>
      </c>
      <c r="G17" s="43" t="s">
        <v>69</v>
      </c>
      <c r="H17" s="43" t="s">
        <v>57</v>
      </c>
      <c r="I17" s="43" t="s">
        <v>57</v>
      </c>
      <c r="J17" s="43" t="s">
        <v>57</v>
      </c>
      <c r="K17" s="45" t="s">
        <v>79</v>
      </c>
      <c r="L17" s="45" t="s">
        <v>79</v>
      </c>
      <c r="M17" s="43" t="s">
        <v>69</v>
      </c>
      <c r="N17" s="43" t="s">
        <v>57</v>
      </c>
      <c r="O17" s="43" t="s">
        <v>57</v>
      </c>
      <c r="P17" s="43" t="s">
        <v>53</v>
      </c>
      <c r="Q17" s="45" t="s">
        <v>79</v>
      </c>
      <c r="R17" s="45" t="s">
        <v>79</v>
      </c>
      <c r="S17" s="43" t="s">
        <v>57</v>
      </c>
      <c r="T17" s="43" t="s">
        <v>69</v>
      </c>
      <c r="U17" s="43" t="s">
        <v>53</v>
      </c>
      <c r="V17" s="46" t="s">
        <v>79</v>
      </c>
      <c r="W17" s="43" t="s">
        <v>57</v>
      </c>
      <c r="X17" s="43" t="s">
        <v>61</v>
      </c>
      <c r="Y17" s="43" t="s">
        <v>53</v>
      </c>
      <c r="Z17" s="43" t="s">
        <v>57</v>
      </c>
      <c r="AA17" s="45" t="s">
        <v>79</v>
      </c>
      <c r="AB17" s="43" t="s">
        <v>69</v>
      </c>
      <c r="AC17" s="46" t="s">
        <v>79</v>
      </c>
      <c r="AD17" s="43" t="s">
        <v>57</v>
      </c>
      <c r="AE17" s="43" t="s">
        <v>57</v>
      </c>
      <c r="AG17" s="47" t="n">
        <f aca="false">SUM(B18,E18,F18,G18,H18,I18,J18,M18,N18,O18,P18,S18,T18,U18,W18,X18,Y18,Z18,AB18,AD18,AE18)</f>
        <v>161.5</v>
      </c>
      <c r="AH17" s="48" t="n">
        <f aca="false">AG17*'📋 Mitarbeiter'!F10</f>
        <v>2713.2</v>
      </c>
      <c r="AI17" s="49" t="s">
        <v>14</v>
      </c>
    </row>
    <row r="18" customFormat="false" ht="13.5" hidden="false" customHeight="true" outlineLevel="0" collapsed="false">
      <c r="A18" s="41"/>
      <c r="B18" s="51" t="n">
        <v>8</v>
      </c>
      <c r="C18" s="51"/>
      <c r="D18" s="51"/>
      <c r="E18" s="51" t="n">
        <v>6</v>
      </c>
      <c r="F18" s="51" t="n">
        <v>7.5</v>
      </c>
      <c r="G18" s="51" t="n">
        <v>7.5</v>
      </c>
      <c r="H18" s="51" t="n">
        <v>8</v>
      </c>
      <c r="I18" s="51" t="n">
        <v>8</v>
      </c>
      <c r="J18" s="51" t="n">
        <v>8</v>
      </c>
      <c r="K18" s="51"/>
      <c r="L18" s="51"/>
      <c r="M18" s="51" t="n">
        <v>7.5</v>
      </c>
      <c r="N18" s="51" t="n">
        <v>8</v>
      </c>
      <c r="O18" s="51" t="n">
        <v>8</v>
      </c>
      <c r="P18" s="51" t="n">
        <v>8</v>
      </c>
      <c r="Q18" s="51"/>
      <c r="R18" s="51"/>
      <c r="S18" s="51" t="n">
        <v>8</v>
      </c>
      <c r="T18" s="51" t="n">
        <v>7.5</v>
      </c>
      <c r="U18" s="51" t="n">
        <v>8</v>
      </c>
      <c r="V18" s="53"/>
      <c r="W18" s="51" t="n">
        <v>8</v>
      </c>
      <c r="X18" s="51" t="n">
        <v>6</v>
      </c>
      <c r="Y18" s="51" t="n">
        <v>8</v>
      </c>
      <c r="Z18" s="51" t="n">
        <v>8</v>
      </c>
      <c r="AA18" s="51"/>
      <c r="AB18" s="51" t="n">
        <v>7.5</v>
      </c>
      <c r="AC18" s="53"/>
      <c r="AD18" s="51" t="n">
        <v>8</v>
      </c>
      <c r="AE18" s="51" t="n">
        <v>8</v>
      </c>
      <c r="AG18" s="47"/>
      <c r="AH18" s="47"/>
      <c r="AI18" s="47"/>
    </row>
    <row r="19" customFormat="false" ht="18" hidden="false" customHeight="true" outlineLevel="0" collapsed="false">
      <c r="A19" s="54" t="s">
        <v>42</v>
      </c>
      <c r="B19" s="56" t="s">
        <v>61</v>
      </c>
      <c r="C19" s="56" t="s">
        <v>61</v>
      </c>
      <c r="D19" s="56" t="s">
        <v>61</v>
      </c>
      <c r="E19" s="56" t="s">
        <v>61</v>
      </c>
      <c r="F19" s="56" t="s">
        <v>61</v>
      </c>
      <c r="G19" s="46" t="s">
        <v>79</v>
      </c>
      <c r="H19" s="46" t="s">
        <v>79</v>
      </c>
      <c r="I19" s="56" t="s">
        <v>53</v>
      </c>
      <c r="J19" s="56" t="s">
        <v>61</v>
      </c>
      <c r="K19" s="56" t="s">
        <v>53</v>
      </c>
      <c r="L19" s="56" t="s">
        <v>53</v>
      </c>
      <c r="M19" s="56" t="s">
        <v>61</v>
      </c>
      <c r="N19" s="56" t="s">
        <v>53</v>
      </c>
      <c r="O19" s="46" t="s">
        <v>79</v>
      </c>
      <c r="P19" s="56" t="s">
        <v>61</v>
      </c>
      <c r="Q19" s="56" t="s">
        <v>53</v>
      </c>
      <c r="R19" s="56" t="s">
        <v>61</v>
      </c>
      <c r="S19" s="56" t="s">
        <v>61</v>
      </c>
      <c r="T19" s="55" t="s">
        <v>79</v>
      </c>
      <c r="U19" s="56" t="s">
        <v>61</v>
      </c>
      <c r="V19" s="46" t="s">
        <v>79</v>
      </c>
      <c r="W19" s="56" t="s">
        <v>61</v>
      </c>
      <c r="X19" s="56" t="s">
        <v>61</v>
      </c>
      <c r="Y19" s="56" t="s">
        <v>53</v>
      </c>
      <c r="Z19" s="56" t="s">
        <v>53</v>
      </c>
      <c r="AA19" s="55" t="s">
        <v>79</v>
      </c>
      <c r="AB19" s="56" t="s">
        <v>53</v>
      </c>
      <c r="AC19" s="46" t="s">
        <v>79</v>
      </c>
      <c r="AD19" s="56" t="s">
        <v>53</v>
      </c>
      <c r="AE19" s="56" t="s">
        <v>53</v>
      </c>
      <c r="AG19" s="47" t="n">
        <f aca="false">SUM(B20,C20,D20,E20,F20,I20,J20,K20,L20,M20,N20,P20,Q20,R20,S20,U20,W20,X20,Y20,Z20,AB20,AD20,AE20)</f>
        <v>158</v>
      </c>
      <c r="AH19" s="48" t="n">
        <f aca="false">AG19*'📋 Mitarbeiter'!F11</f>
        <v>2054</v>
      </c>
      <c r="AI19" s="49" t="s">
        <v>32</v>
      </c>
    </row>
    <row r="20" customFormat="false" ht="13.5" hidden="false" customHeight="true" outlineLevel="0" collapsed="false">
      <c r="A20" s="54"/>
      <c r="B20" s="57" t="n">
        <v>6</v>
      </c>
      <c r="C20" s="57" t="n">
        <v>6</v>
      </c>
      <c r="D20" s="57" t="n">
        <v>6</v>
      </c>
      <c r="E20" s="57" t="n">
        <v>6</v>
      </c>
      <c r="F20" s="57" t="n">
        <v>6</v>
      </c>
      <c r="G20" s="53"/>
      <c r="H20" s="53"/>
      <c r="I20" s="57" t="n">
        <v>8</v>
      </c>
      <c r="J20" s="57" t="n">
        <v>6</v>
      </c>
      <c r="K20" s="57" t="n">
        <v>8</v>
      </c>
      <c r="L20" s="57" t="n">
        <v>8</v>
      </c>
      <c r="M20" s="57" t="n">
        <v>6</v>
      </c>
      <c r="N20" s="57" t="n">
        <v>8</v>
      </c>
      <c r="O20" s="53"/>
      <c r="P20" s="57" t="n">
        <v>6</v>
      </c>
      <c r="Q20" s="57" t="n">
        <v>8</v>
      </c>
      <c r="R20" s="57" t="n">
        <v>6</v>
      </c>
      <c r="S20" s="57" t="n">
        <v>6</v>
      </c>
      <c r="T20" s="57"/>
      <c r="U20" s="57" t="n">
        <v>6</v>
      </c>
      <c r="V20" s="53"/>
      <c r="W20" s="57" t="n">
        <v>6</v>
      </c>
      <c r="X20" s="57" t="n">
        <v>6</v>
      </c>
      <c r="Y20" s="57" t="n">
        <v>8</v>
      </c>
      <c r="Z20" s="57" t="n">
        <v>8</v>
      </c>
      <c r="AA20" s="57"/>
      <c r="AB20" s="57" t="n">
        <v>8</v>
      </c>
      <c r="AC20" s="53"/>
      <c r="AD20" s="57" t="n">
        <v>8</v>
      </c>
      <c r="AE20" s="57" t="n">
        <v>8</v>
      </c>
      <c r="AG20" s="47"/>
      <c r="AH20" s="47"/>
      <c r="AI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7</v>
      </c>
      <c r="C21" s="59" t="n">
        <f aca="false">COUNTIF(C5:C20,"F")+COUNTIF(C5:C20,"S")+COUNTIF(C5:C20,"M")+COUNTIF(C5:C20,"A")+COUNTIF(C5:C20,"FT")</f>
        <v>6</v>
      </c>
      <c r="D21" s="59" t="n">
        <f aca="false">COUNTIF(D5:D20,"F")+COUNTIF(D5:D20,"S")+COUNTIF(D5:D20,"M")+COUNTIF(D5:D20,"A")+COUNTIF(D5:D20,"FT")</f>
        <v>6</v>
      </c>
      <c r="E21" s="59" t="n">
        <f aca="false">COUNTIF(E5:E20,"F")+COUNTIF(E5:E20,"S")+COUNTIF(E5:E20,"M")+COUNTIF(E5:E20,"A")+COUNTIF(E5:E20,"FT")</f>
        <v>6</v>
      </c>
      <c r="F21" s="59" t="n">
        <f aca="false">COUNTIF(F5:F20,"F")+COUNTIF(F5:F20,"S")+COUNTIF(F5:F20,"M")+COUNTIF(F5:F20,"A")+COUNTIF(F5:F20,"FT")</f>
        <v>6</v>
      </c>
      <c r="G21" s="59" t="n">
        <f aca="false">COUNTIF(G5:G20,"F")+COUNTIF(G5:G20,"S")+COUNTIF(G5:G20,"M")+COUNTIF(G5:G20,"A")+COUNTIF(G5:G20,"FT")</f>
        <v>6</v>
      </c>
      <c r="H21" s="59" t="n">
        <f aca="false">COUNTIF(H5:H20,"F")+COUNTIF(H5:H20,"S")+COUNTIF(H5:H20,"M")+COUNTIF(H5:H20,"A")+COUNTIF(H5:H20,"FT")</f>
        <v>1</v>
      </c>
      <c r="I21" s="59" t="n">
        <f aca="false">COUNTIF(I5:I20,"F")+COUNTIF(I5:I20,"S")+COUNTIF(I5:I20,"M")+COUNTIF(I5:I20,"A")+COUNTIF(I5:I20,"FT")</f>
        <v>7</v>
      </c>
      <c r="J21" s="59" t="n">
        <f aca="false">COUNTIF(J5:J20,"F")+COUNTIF(J5:J20,"S")+COUNTIF(J5:J20,"M")+COUNTIF(J5:J20,"A")+COUNTIF(J5:J20,"FT")</f>
        <v>6</v>
      </c>
      <c r="K21" s="59" t="n">
        <f aca="false">COUNTIF(K5:K20,"F")+COUNTIF(K5:K20,"S")+COUNTIF(K5:K20,"M")+COUNTIF(K5:K20,"A")+COUNTIF(K5:K20,"FT")</f>
        <v>5</v>
      </c>
      <c r="L21" s="59" t="n">
        <f aca="false">COUNTIF(L5:L20,"F")+COUNTIF(L5:L20,"S")+COUNTIF(L5:L20,"M")+COUNTIF(L5:L20,"A")+COUNTIF(L5:L20,"FT")</f>
        <v>3</v>
      </c>
      <c r="M21" s="59" t="n">
        <f aca="false">COUNTIF(M5:M20,"F")+COUNTIF(M5:M20,"S")+COUNTIF(M5:M20,"M")+COUNTIF(M5:M20,"A")+COUNTIF(M5:M20,"FT")</f>
        <v>6</v>
      </c>
      <c r="N21" s="59" t="n">
        <f aca="false">COUNTIF(N5:N20,"F")+COUNTIF(N5:N20,"S")+COUNTIF(N5:N20,"M")+COUNTIF(N5:N20,"A")+COUNTIF(N5:N20,"FT")</f>
        <v>6</v>
      </c>
      <c r="O21" s="59" t="n">
        <f aca="false">COUNTIF(O5:O20,"F")+COUNTIF(O5:O20,"S")+COUNTIF(O5:O20,"M")+COUNTIF(O5:O20,"A")+COUNTIF(O5:O20,"FT")</f>
        <v>2</v>
      </c>
      <c r="P21" s="59" t="n">
        <f aca="false">COUNTIF(P5:P20,"F")+COUNTIF(P5:P20,"S")+COUNTIF(P5:P20,"M")+COUNTIF(P5:P20,"A")+COUNTIF(P5:P20,"FT")</f>
        <v>6</v>
      </c>
      <c r="Q21" s="59" t="n">
        <f aca="false">COUNTIF(Q5:Q20,"F")+COUNTIF(Q5:Q20,"S")+COUNTIF(Q5:Q20,"M")+COUNTIF(Q5:Q20,"A")+COUNTIF(Q5:Q20,"FT")</f>
        <v>6</v>
      </c>
      <c r="R21" s="59" t="n">
        <f aca="false">COUNTIF(R5:R20,"F")+COUNTIF(R5:R20,"S")+COUNTIF(R5:R20,"M")+COUNTIF(R5:R20,"A")+COUNTIF(R5:R20,"FT")</f>
        <v>3</v>
      </c>
      <c r="S21" s="59" t="n">
        <f aca="false">COUNTIF(S5:S20,"F")+COUNTIF(S5:S20,"S")+COUNTIF(S5:S20,"M")+COUNTIF(S5:S20,"A")+COUNTIF(S5:S20,"FT")</f>
        <v>7</v>
      </c>
      <c r="T21" s="59" t="n">
        <f aca="false">COUNTIF(T5:T20,"F")+COUNTIF(T5:T20,"S")+COUNTIF(T5:T20,"M")+COUNTIF(T5:T20,"A")+COUNTIF(T5:T20,"FT")</f>
        <v>6</v>
      </c>
      <c r="U21" s="59" t="n">
        <f aca="false">COUNTIF(U5:U20,"F")+COUNTIF(U5:U20,"S")+COUNTIF(U5:U20,"M")+COUNTIF(U5:U20,"A")+COUNTIF(U5:U20,"FT")</f>
        <v>7</v>
      </c>
      <c r="V21" s="59" t="n">
        <f aca="false">COUNTIF(V5:V20,"F")+COUNTIF(V5:V20,"S")+COUNTIF(V5:V20,"M")+COUNTIF(V5:V20,"A")+COUNTIF(V5:V20,"FT")</f>
        <v>0</v>
      </c>
      <c r="W21" s="59" t="n">
        <f aca="false">COUNTIF(W5:W20,"F")+COUNTIF(W5:W20,"S")+COUNTIF(W5:W20,"M")+COUNTIF(W5:W20,"A")+COUNTIF(W5:W20,"FT")</f>
        <v>8</v>
      </c>
      <c r="X21" s="59" t="n">
        <f aca="false">COUNTIF(X5:X20,"F")+COUNTIF(X5:X20,"S")+COUNTIF(X5:X20,"M")+COUNTIF(X5:X20,"A")+COUNTIF(X5:X20,"FT")</f>
        <v>5</v>
      </c>
      <c r="Y21" s="59" t="n">
        <f aca="false">COUNTIF(Y5:Y20,"F")+COUNTIF(Y5:Y20,"S")+COUNTIF(Y5:Y20,"M")+COUNTIF(Y5:Y20,"A")+COUNTIF(Y5:Y20,"FT")</f>
        <v>8</v>
      </c>
      <c r="Z21" s="59" t="n">
        <f aca="false">COUNTIF(Z5:Z20,"F")+COUNTIF(Z5:Z20,"S")+COUNTIF(Z5:Z20,"M")+COUNTIF(Z5:Z20,"A")+COUNTIF(Z5:Z20,"FT")</f>
        <v>6</v>
      </c>
      <c r="AA21" s="59" t="n">
        <f aca="false">COUNTIF(AA5:AA20,"F")+COUNTIF(AA5:AA20,"S")+COUNTIF(AA5:AA20,"M")+COUNTIF(AA5:AA20,"A")+COUNTIF(AA5:AA20,"FT")</f>
        <v>4</v>
      </c>
      <c r="AB21" s="59" t="n">
        <f aca="false">COUNTIF(AB5:AB20,"F")+COUNTIF(AB5:AB20,"S")+COUNTIF(AB5:AB20,"M")+COUNTIF(AB5:AB20,"A")+COUNTIF(AB5:AB20,"FT")</f>
        <v>4</v>
      </c>
      <c r="AC21" s="59" t="n">
        <f aca="false">COUNTIF(AC5:AC20,"F")+COUNTIF(AC5:AC20,"S")+COUNTIF(AC5:AC20,"M")+COUNTIF(AC5:AC20,"A")+COUNTIF(AC5:AC20,"FT")</f>
        <v>2</v>
      </c>
      <c r="AD21" s="59" t="n">
        <f aca="false">COUNTIF(AD5:AD20,"F")+COUNTIF(AD5:AD20,"S")+COUNTIF(AD5:AD20,"M")+COUNTIF(AD5:AD20,"A")+COUNTIF(AD5:AD20,"FT")</f>
        <v>4</v>
      </c>
      <c r="AE21" s="59" t="n">
        <f aca="false">COUNTIF(AE5:AE20,"F")+COUNTIF(AE5:AE20,"S")+COUNTIF(AE5:AE20,"M")+COUNTIF(AE5:AE20,"A")+COUNTIF(AE5:AE20,"FT")</f>
        <v>7</v>
      </c>
      <c r="AG21" s="3" t="n">
        <f aca="false">SUM(AG5+AG7+AG9+AG11+AG13+AG15+AG17+AG19)</f>
        <v>1121</v>
      </c>
      <c r="AH21" s="60" t="n">
        <f aca="false">SUM(AH5+AH7+AH9+AH11+AH13+AH15+AH17+AH19)</f>
        <v>17004.05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I1"/>
    <mergeCell ref="A2:AI2"/>
    <mergeCell ref="A5:A6"/>
    <mergeCell ref="AG5:AG6"/>
    <mergeCell ref="AH5:AH6"/>
    <mergeCell ref="AI5:AI6"/>
    <mergeCell ref="A7:A8"/>
    <mergeCell ref="AG7:AG8"/>
    <mergeCell ref="AH7:AH8"/>
    <mergeCell ref="AI7:AI8"/>
    <mergeCell ref="A9:A10"/>
    <mergeCell ref="AG9:AG10"/>
    <mergeCell ref="AH9:AH10"/>
    <mergeCell ref="AI9:AI10"/>
    <mergeCell ref="A11:A12"/>
    <mergeCell ref="AG11:AG12"/>
    <mergeCell ref="AH11:AH12"/>
    <mergeCell ref="AI11:AI12"/>
    <mergeCell ref="A13:A14"/>
    <mergeCell ref="AG13:AG14"/>
    <mergeCell ref="AH13:AH14"/>
    <mergeCell ref="AI13:AI14"/>
    <mergeCell ref="A15:A16"/>
    <mergeCell ref="AG15:AG16"/>
    <mergeCell ref="AH15:AH16"/>
    <mergeCell ref="AI15:AI16"/>
    <mergeCell ref="A17:A18"/>
    <mergeCell ref="AG17:AG18"/>
    <mergeCell ref="AH17:AH18"/>
    <mergeCell ref="AI17:AI18"/>
    <mergeCell ref="A19:A20"/>
    <mergeCell ref="AG19:AG20"/>
    <mergeCell ref="AH19:AH20"/>
    <mergeCell ref="AI19:AI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  <col collapsed="false" customWidth="true" hidden="false" outlineLevel="0" max="34" min="34" style="0" width="8"/>
    <col collapsed="false" customWidth="true" hidden="false" outlineLevel="0" max="35" min="35" style="0" width="14"/>
    <col collapsed="false" customWidth="true" hidden="false" outlineLevel="0" max="36" min="36" style="0" width="10"/>
  </cols>
  <sheetData>
    <row r="1" customFormat="false" ht="30" hidden="false" customHeight="true" outlineLevel="0" collapsed="false">
      <c r="A1" s="31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customFormat="false" ht="15.75" hidden="false" customHeight="true" outlineLevel="0" collapsed="false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5" hidden="false" customHeight="true" outlineLevel="0" collapsed="false">
      <c r="A3" s="3" t="s">
        <v>83</v>
      </c>
      <c r="B3" s="33" t="s">
        <v>90</v>
      </c>
      <c r="C3" s="33" t="s">
        <v>84</v>
      </c>
      <c r="D3" s="33" t="s">
        <v>85</v>
      </c>
      <c r="E3" s="34" t="s">
        <v>86</v>
      </c>
      <c r="F3" s="34" t="s">
        <v>87</v>
      </c>
      <c r="G3" s="33" t="s">
        <v>88</v>
      </c>
      <c r="H3" s="33" t="s">
        <v>89</v>
      </c>
      <c r="I3" s="33" t="s">
        <v>90</v>
      </c>
      <c r="J3" s="33" t="s">
        <v>84</v>
      </c>
      <c r="K3" s="33" t="s">
        <v>85</v>
      </c>
      <c r="L3" s="34" t="s">
        <v>86</v>
      </c>
      <c r="M3" s="34" t="s">
        <v>87</v>
      </c>
      <c r="N3" s="33" t="s">
        <v>88</v>
      </c>
      <c r="O3" s="33" t="s">
        <v>89</v>
      </c>
      <c r="P3" s="33" t="s">
        <v>90</v>
      </c>
      <c r="Q3" s="33" t="s">
        <v>84</v>
      </c>
      <c r="R3" s="33" t="s">
        <v>85</v>
      </c>
      <c r="S3" s="34" t="s">
        <v>86</v>
      </c>
      <c r="T3" s="34" t="s">
        <v>87</v>
      </c>
      <c r="U3" s="33" t="s">
        <v>88</v>
      </c>
      <c r="V3" s="33" t="s">
        <v>89</v>
      </c>
      <c r="W3" s="33" t="s">
        <v>90</v>
      </c>
      <c r="X3" s="33" t="s">
        <v>84</v>
      </c>
      <c r="Y3" s="33" t="s">
        <v>85</v>
      </c>
      <c r="Z3" s="34" t="s">
        <v>86</v>
      </c>
      <c r="AA3" s="34" t="s">
        <v>87</v>
      </c>
      <c r="AB3" s="33" t="s">
        <v>88</v>
      </c>
      <c r="AC3" s="33" t="s">
        <v>89</v>
      </c>
      <c r="AD3" s="33" t="s">
        <v>90</v>
      </c>
      <c r="AE3" s="33" t="s">
        <v>84</v>
      </c>
      <c r="AF3" s="33" t="s">
        <v>85</v>
      </c>
      <c r="AH3" s="35" t="s">
        <v>91</v>
      </c>
      <c r="AI3" s="35" t="s">
        <v>92</v>
      </c>
      <c r="AJ3" s="35" t="s">
        <v>93</v>
      </c>
    </row>
    <row r="4" customFormat="false" ht="18" hidden="false" customHeight="true" outlineLevel="0" collapsed="false">
      <c r="A4" s="36" t="s">
        <v>4</v>
      </c>
      <c r="B4" s="38" t="n">
        <v>1</v>
      </c>
      <c r="C4" s="38" t="n">
        <v>2</v>
      </c>
      <c r="D4" s="38" t="n">
        <v>3</v>
      </c>
      <c r="E4" s="39" t="n">
        <v>4</v>
      </c>
      <c r="F4" s="39" t="n">
        <v>5</v>
      </c>
      <c r="G4" s="38" t="n">
        <v>6</v>
      </c>
      <c r="H4" s="38" t="n">
        <v>7</v>
      </c>
      <c r="I4" s="38" t="n">
        <v>8</v>
      </c>
      <c r="J4" s="38" t="n">
        <v>9</v>
      </c>
      <c r="K4" s="38" t="n">
        <v>10</v>
      </c>
      <c r="L4" s="39" t="n">
        <v>11</v>
      </c>
      <c r="M4" s="39" t="n">
        <v>12</v>
      </c>
      <c r="N4" s="38" t="n">
        <v>13</v>
      </c>
      <c r="O4" s="38" t="n">
        <v>14</v>
      </c>
      <c r="P4" s="38" t="n">
        <v>15</v>
      </c>
      <c r="Q4" s="38" t="n">
        <v>16</v>
      </c>
      <c r="R4" s="38" t="n">
        <v>17</v>
      </c>
      <c r="S4" s="39" t="n">
        <v>18</v>
      </c>
      <c r="T4" s="39" t="n">
        <v>19</v>
      </c>
      <c r="U4" s="38" t="n">
        <v>20</v>
      </c>
      <c r="V4" s="38" t="n">
        <v>21</v>
      </c>
      <c r="W4" s="38" t="n">
        <v>22</v>
      </c>
      <c r="X4" s="38" t="n">
        <v>23</v>
      </c>
      <c r="Y4" s="38" t="n">
        <v>24</v>
      </c>
      <c r="Z4" s="39" t="n">
        <v>25</v>
      </c>
      <c r="AA4" s="39" t="n">
        <v>26</v>
      </c>
      <c r="AB4" s="38" t="n">
        <v>27</v>
      </c>
      <c r="AC4" s="38" t="n">
        <v>28</v>
      </c>
      <c r="AD4" s="38" t="n">
        <v>29</v>
      </c>
      <c r="AE4" s="38" t="n">
        <v>30</v>
      </c>
      <c r="AF4" s="38" t="n">
        <v>31</v>
      </c>
      <c r="AH4" s="40"/>
      <c r="AI4" s="40"/>
      <c r="AJ4" s="40"/>
    </row>
    <row r="5" customFormat="false" ht="18" hidden="false" customHeight="true" outlineLevel="0" collapsed="false">
      <c r="A5" s="41" t="s">
        <v>12</v>
      </c>
      <c r="B5" s="43" t="s">
        <v>69</v>
      </c>
      <c r="C5" s="43" t="s">
        <v>53</v>
      </c>
      <c r="D5" s="43" t="s">
        <v>69</v>
      </c>
      <c r="E5" s="46" t="s">
        <v>79</v>
      </c>
      <c r="F5" s="46" t="s">
        <v>79</v>
      </c>
      <c r="G5" s="43" t="s">
        <v>69</v>
      </c>
      <c r="H5" s="43" t="s">
        <v>53</v>
      </c>
      <c r="I5" s="43" t="s">
        <v>61</v>
      </c>
      <c r="J5" s="43" t="s">
        <v>61</v>
      </c>
      <c r="K5" s="43" t="s">
        <v>65</v>
      </c>
      <c r="L5" s="46" t="s">
        <v>79</v>
      </c>
      <c r="M5" s="46" t="s">
        <v>79</v>
      </c>
      <c r="N5" s="43" t="s">
        <v>53</v>
      </c>
      <c r="O5" s="43" t="s">
        <v>57</v>
      </c>
      <c r="P5" s="43" t="s">
        <v>69</v>
      </c>
      <c r="Q5" s="43" t="s">
        <v>61</v>
      </c>
      <c r="R5" s="43" t="s">
        <v>65</v>
      </c>
      <c r="S5" s="43" t="s">
        <v>65</v>
      </c>
      <c r="T5" s="46" t="s">
        <v>79</v>
      </c>
      <c r="U5" s="43" t="s">
        <v>57</v>
      </c>
      <c r="V5" s="43" t="s">
        <v>53</v>
      </c>
      <c r="W5" s="43" t="s">
        <v>53</v>
      </c>
      <c r="X5" s="43" t="s">
        <v>65</v>
      </c>
      <c r="Y5" s="43" t="s">
        <v>65</v>
      </c>
      <c r="Z5" s="43" t="s">
        <v>53</v>
      </c>
      <c r="AA5" s="46" t="s">
        <v>79</v>
      </c>
      <c r="AB5" s="43" t="s">
        <v>65</v>
      </c>
      <c r="AC5" s="43" t="s">
        <v>61</v>
      </c>
      <c r="AD5" s="43" t="s">
        <v>53</v>
      </c>
      <c r="AE5" s="45" t="s">
        <v>79</v>
      </c>
      <c r="AF5" s="45" t="s">
        <v>79</v>
      </c>
      <c r="AH5" s="47" t="n">
        <f aca="false">SUM(B6,C6,D6,G6,H6,I6,J6,K6,N6,O6,P6,Q6,R6,S6,U6,V6,W6,X6,Y6,Z6,AB6,AC6,AD6)</f>
        <v>162</v>
      </c>
      <c r="AI5" s="48" t="n">
        <f aca="false">AH5*'📋 Mitarbeiter'!F4</f>
        <v>2673</v>
      </c>
      <c r="AJ5" s="49" t="s">
        <v>14</v>
      </c>
    </row>
    <row r="6" customFormat="false" ht="13.5" hidden="false" customHeight="true" outlineLevel="0" collapsed="false">
      <c r="A6" s="41"/>
      <c r="B6" s="51" t="n">
        <v>7.5</v>
      </c>
      <c r="C6" s="51" t="n">
        <v>8</v>
      </c>
      <c r="D6" s="51" t="n">
        <v>7.5</v>
      </c>
      <c r="E6" s="53"/>
      <c r="F6" s="53"/>
      <c r="G6" s="51" t="n">
        <v>7.5</v>
      </c>
      <c r="H6" s="51" t="n">
        <v>8</v>
      </c>
      <c r="I6" s="51" t="n">
        <v>6</v>
      </c>
      <c r="J6" s="51" t="n">
        <v>6</v>
      </c>
      <c r="K6" s="51" t="n">
        <v>6</v>
      </c>
      <c r="L6" s="53"/>
      <c r="M6" s="53"/>
      <c r="N6" s="51" t="n">
        <v>8</v>
      </c>
      <c r="O6" s="51" t="n">
        <v>8</v>
      </c>
      <c r="P6" s="51" t="n">
        <v>7.5</v>
      </c>
      <c r="Q6" s="51" t="n">
        <v>6</v>
      </c>
      <c r="R6" s="51" t="n">
        <v>6</v>
      </c>
      <c r="S6" s="51" t="n">
        <v>6</v>
      </c>
      <c r="T6" s="53"/>
      <c r="U6" s="51" t="n">
        <v>8</v>
      </c>
      <c r="V6" s="51" t="n">
        <v>8</v>
      </c>
      <c r="W6" s="51" t="n">
        <v>8</v>
      </c>
      <c r="X6" s="51" t="n">
        <v>6</v>
      </c>
      <c r="Y6" s="51" t="n">
        <v>6</v>
      </c>
      <c r="Z6" s="51" t="n">
        <v>8</v>
      </c>
      <c r="AA6" s="53"/>
      <c r="AB6" s="51" t="n">
        <v>6</v>
      </c>
      <c r="AC6" s="51" t="n">
        <v>6</v>
      </c>
      <c r="AD6" s="51" t="n">
        <v>8</v>
      </c>
      <c r="AE6" s="51"/>
      <c r="AF6" s="51"/>
      <c r="AH6" s="47"/>
      <c r="AI6" s="47"/>
      <c r="AJ6" s="47"/>
    </row>
    <row r="7" customFormat="false" ht="18" hidden="false" customHeight="true" outlineLevel="0" collapsed="false">
      <c r="A7" s="54" t="s">
        <v>17</v>
      </c>
      <c r="B7" s="56" t="s">
        <v>69</v>
      </c>
      <c r="C7" s="56" t="s">
        <v>53</v>
      </c>
      <c r="D7" s="56" t="s">
        <v>61</v>
      </c>
      <c r="E7" s="46" t="s">
        <v>79</v>
      </c>
      <c r="F7" s="46" t="s">
        <v>79</v>
      </c>
      <c r="G7" s="56" t="s">
        <v>61</v>
      </c>
      <c r="H7" s="56" t="s">
        <v>57</v>
      </c>
      <c r="I7" s="56" t="s">
        <v>69</v>
      </c>
      <c r="J7" s="55" t="s">
        <v>79</v>
      </c>
      <c r="K7" s="56" t="s">
        <v>57</v>
      </c>
      <c r="L7" s="56" t="s">
        <v>69</v>
      </c>
      <c r="M7" s="46" t="s">
        <v>79</v>
      </c>
      <c r="N7" s="56" t="s">
        <v>69</v>
      </c>
      <c r="O7" s="55" t="s">
        <v>79</v>
      </c>
      <c r="P7" s="56" t="s">
        <v>53</v>
      </c>
      <c r="Q7" s="56" t="s">
        <v>61</v>
      </c>
      <c r="R7" s="56" t="s">
        <v>69</v>
      </c>
      <c r="S7" s="56" t="s">
        <v>53</v>
      </c>
      <c r="T7" s="56" t="s">
        <v>57</v>
      </c>
      <c r="U7" s="55" t="s">
        <v>79</v>
      </c>
      <c r="V7" s="56" t="s">
        <v>61</v>
      </c>
      <c r="W7" s="55" t="s">
        <v>79</v>
      </c>
      <c r="X7" s="56" t="s">
        <v>57</v>
      </c>
      <c r="Y7" s="56" t="s">
        <v>69</v>
      </c>
      <c r="Z7" s="56" t="s">
        <v>69</v>
      </c>
      <c r="AA7" s="56" t="s">
        <v>57</v>
      </c>
      <c r="AB7" s="55" t="s">
        <v>79</v>
      </c>
      <c r="AC7" s="56" t="s">
        <v>53</v>
      </c>
      <c r="AD7" s="56" t="s">
        <v>69</v>
      </c>
      <c r="AE7" s="56" t="s">
        <v>57</v>
      </c>
      <c r="AF7" s="56" t="s">
        <v>61</v>
      </c>
      <c r="AH7" s="47" t="n">
        <f aca="false">SUM(B8,C8,D8,G8,H8,I8,K8,L8,N8,P8,Q8,R8,S8,T8,V8,X8,Y8,Z8,AA8,AC8,AD8,AE8,AF8)</f>
        <v>170</v>
      </c>
      <c r="AI7" s="48" t="n">
        <f aca="false">AH7*'📋 Mitarbeiter'!F5</f>
        <v>3026</v>
      </c>
      <c r="AJ7" s="49" t="s">
        <v>14</v>
      </c>
    </row>
    <row r="8" customFormat="false" ht="13.5" hidden="false" customHeight="true" outlineLevel="0" collapsed="false">
      <c r="A8" s="54"/>
      <c r="B8" s="57" t="n">
        <v>7.5</v>
      </c>
      <c r="C8" s="57" t="n">
        <v>8</v>
      </c>
      <c r="D8" s="57" t="n">
        <v>6</v>
      </c>
      <c r="E8" s="53"/>
      <c r="F8" s="53"/>
      <c r="G8" s="57" t="n">
        <v>6</v>
      </c>
      <c r="H8" s="57" t="n">
        <v>8</v>
      </c>
      <c r="I8" s="57" t="n">
        <v>7.5</v>
      </c>
      <c r="J8" s="57"/>
      <c r="K8" s="57" t="n">
        <v>8</v>
      </c>
      <c r="L8" s="57" t="n">
        <v>7.5</v>
      </c>
      <c r="M8" s="53"/>
      <c r="N8" s="57" t="n">
        <v>7.5</v>
      </c>
      <c r="O8" s="57"/>
      <c r="P8" s="57" t="n">
        <v>8</v>
      </c>
      <c r="Q8" s="57" t="n">
        <v>6</v>
      </c>
      <c r="R8" s="57" t="n">
        <v>7.5</v>
      </c>
      <c r="S8" s="57" t="n">
        <v>8</v>
      </c>
      <c r="T8" s="57" t="n">
        <v>8</v>
      </c>
      <c r="U8" s="57"/>
      <c r="V8" s="57" t="n">
        <v>6</v>
      </c>
      <c r="W8" s="57"/>
      <c r="X8" s="57" t="n">
        <v>8</v>
      </c>
      <c r="Y8" s="57" t="n">
        <v>7.5</v>
      </c>
      <c r="Z8" s="57" t="n">
        <v>7.5</v>
      </c>
      <c r="AA8" s="57" t="n">
        <v>8</v>
      </c>
      <c r="AB8" s="57"/>
      <c r="AC8" s="57" t="n">
        <v>8</v>
      </c>
      <c r="AD8" s="57" t="n">
        <v>7.5</v>
      </c>
      <c r="AE8" s="57" t="n">
        <v>8</v>
      </c>
      <c r="AF8" s="57" t="n">
        <v>6</v>
      </c>
      <c r="AH8" s="47"/>
      <c r="AI8" s="47"/>
      <c r="AJ8" s="47"/>
    </row>
    <row r="9" customFormat="false" ht="18" hidden="false" customHeight="true" outlineLevel="0" collapsed="false">
      <c r="A9" s="41" t="s">
        <v>21</v>
      </c>
      <c r="B9" s="43" t="s">
        <v>53</v>
      </c>
      <c r="C9" s="43" t="s">
        <v>61</v>
      </c>
      <c r="D9" s="43" t="s">
        <v>61</v>
      </c>
      <c r="E9" s="43" t="s">
        <v>53</v>
      </c>
      <c r="F9" s="46" t="s">
        <v>79</v>
      </c>
      <c r="G9" s="43" t="s">
        <v>65</v>
      </c>
      <c r="H9" s="43" t="s">
        <v>69</v>
      </c>
      <c r="I9" s="43" t="s">
        <v>53</v>
      </c>
      <c r="J9" s="43" t="s">
        <v>69</v>
      </c>
      <c r="K9" s="43" t="s">
        <v>69</v>
      </c>
      <c r="L9" s="46" t="s">
        <v>79</v>
      </c>
      <c r="M9" s="46" t="s">
        <v>79</v>
      </c>
      <c r="N9" s="45" t="s">
        <v>79</v>
      </c>
      <c r="O9" s="43" t="s">
        <v>65</v>
      </c>
      <c r="P9" s="43" t="s">
        <v>53</v>
      </c>
      <c r="Q9" s="43" t="s">
        <v>69</v>
      </c>
      <c r="R9" s="45" t="s">
        <v>79</v>
      </c>
      <c r="S9" s="46" t="s">
        <v>79</v>
      </c>
      <c r="T9" s="46" t="s">
        <v>79</v>
      </c>
      <c r="U9" s="43" t="s">
        <v>57</v>
      </c>
      <c r="V9" s="43" t="s">
        <v>57</v>
      </c>
      <c r="W9" s="43" t="s">
        <v>61</v>
      </c>
      <c r="X9" s="43" t="s">
        <v>57</v>
      </c>
      <c r="Y9" s="43" t="s">
        <v>65</v>
      </c>
      <c r="Z9" s="43" t="s">
        <v>61</v>
      </c>
      <c r="AA9" s="46" t="s">
        <v>79</v>
      </c>
      <c r="AB9" s="43" t="s">
        <v>53</v>
      </c>
      <c r="AC9" s="43" t="s">
        <v>57</v>
      </c>
      <c r="AD9" s="43" t="s">
        <v>65</v>
      </c>
      <c r="AE9" s="43" t="s">
        <v>57</v>
      </c>
      <c r="AF9" s="43" t="s">
        <v>57</v>
      </c>
      <c r="AH9" s="47" t="n">
        <f aca="false">SUM(B10,C10,D10,E10,G10,H10,I10,J10,K10,O10,P10,Q10,U10,V10,W10,X10,Y10,Z10,AB10,AC10,AD10,AE10,AF10)</f>
        <v>166</v>
      </c>
      <c r="AI9" s="48" t="n">
        <f aca="false">AH9*'📋 Mitarbeiter'!F6</f>
        <v>2357.2</v>
      </c>
      <c r="AJ9" s="49" t="s">
        <v>23</v>
      </c>
    </row>
    <row r="10" customFormat="false" ht="13.5" hidden="false" customHeight="true" outlineLevel="0" collapsed="false">
      <c r="A10" s="41"/>
      <c r="B10" s="51" t="n">
        <v>8</v>
      </c>
      <c r="C10" s="51" t="n">
        <v>6</v>
      </c>
      <c r="D10" s="51" t="n">
        <v>6</v>
      </c>
      <c r="E10" s="51" t="n">
        <v>8</v>
      </c>
      <c r="F10" s="53"/>
      <c r="G10" s="51" t="n">
        <v>6</v>
      </c>
      <c r="H10" s="51" t="n">
        <v>7.5</v>
      </c>
      <c r="I10" s="51" t="n">
        <v>8</v>
      </c>
      <c r="J10" s="51" t="n">
        <v>7.5</v>
      </c>
      <c r="K10" s="51" t="n">
        <v>7.5</v>
      </c>
      <c r="L10" s="53"/>
      <c r="M10" s="53"/>
      <c r="N10" s="51"/>
      <c r="O10" s="51" t="n">
        <v>6</v>
      </c>
      <c r="P10" s="51" t="n">
        <v>8</v>
      </c>
      <c r="Q10" s="51" t="n">
        <v>7.5</v>
      </c>
      <c r="R10" s="51"/>
      <c r="S10" s="53"/>
      <c r="T10" s="53"/>
      <c r="U10" s="51" t="n">
        <v>8</v>
      </c>
      <c r="V10" s="51" t="n">
        <v>8</v>
      </c>
      <c r="W10" s="51" t="n">
        <v>6</v>
      </c>
      <c r="X10" s="51" t="n">
        <v>8</v>
      </c>
      <c r="Y10" s="51" t="n">
        <v>6</v>
      </c>
      <c r="Z10" s="51" t="n">
        <v>6</v>
      </c>
      <c r="AA10" s="53"/>
      <c r="AB10" s="51" t="n">
        <v>8</v>
      </c>
      <c r="AC10" s="51" t="n">
        <v>8</v>
      </c>
      <c r="AD10" s="51" t="n">
        <v>6</v>
      </c>
      <c r="AE10" s="51" t="n">
        <v>8</v>
      </c>
      <c r="AF10" s="51" t="n">
        <v>8</v>
      </c>
      <c r="AH10" s="47"/>
      <c r="AI10" s="47"/>
      <c r="AJ10" s="47"/>
    </row>
    <row r="11" customFormat="false" ht="18" hidden="false" customHeight="true" outlineLevel="0" collapsed="false">
      <c r="A11" s="54" t="s">
        <v>26</v>
      </c>
      <c r="B11" s="56" t="s">
        <v>65</v>
      </c>
      <c r="C11" s="56" t="s">
        <v>69</v>
      </c>
      <c r="D11" s="56" t="s">
        <v>61</v>
      </c>
      <c r="E11" s="56" t="s">
        <v>65</v>
      </c>
      <c r="F11" s="46" t="s">
        <v>79</v>
      </c>
      <c r="G11" s="55" t="s">
        <v>79</v>
      </c>
      <c r="H11" s="55" t="s">
        <v>79</v>
      </c>
      <c r="I11" s="55" t="s">
        <v>79</v>
      </c>
      <c r="J11" s="56" t="s">
        <v>61</v>
      </c>
      <c r="K11" s="56" t="s">
        <v>57</v>
      </c>
      <c r="L11" s="56" t="s">
        <v>57</v>
      </c>
      <c r="M11" s="46" t="s">
        <v>79</v>
      </c>
      <c r="N11" s="55" t="s">
        <v>79</v>
      </c>
      <c r="O11" s="55" t="s">
        <v>79</v>
      </c>
      <c r="P11" s="56" t="s">
        <v>65</v>
      </c>
      <c r="Q11" s="55" t="s">
        <v>79</v>
      </c>
      <c r="R11" s="55" t="s">
        <v>79</v>
      </c>
      <c r="S11" s="56" t="s">
        <v>61</v>
      </c>
      <c r="T11" s="46" t="s">
        <v>79</v>
      </c>
      <c r="U11" s="55" t="s">
        <v>79</v>
      </c>
      <c r="V11" s="56" t="s">
        <v>53</v>
      </c>
      <c r="W11" s="55" t="s">
        <v>79</v>
      </c>
      <c r="X11" s="56" t="s">
        <v>69</v>
      </c>
      <c r="Y11" s="56" t="s">
        <v>69</v>
      </c>
      <c r="Z11" s="56" t="s">
        <v>65</v>
      </c>
      <c r="AA11" s="46" t="s">
        <v>79</v>
      </c>
      <c r="AB11" s="55" t="s">
        <v>79</v>
      </c>
      <c r="AC11" s="56" t="s">
        <v>61</v>
      </c>
      <c r="AD11" s="55" t="s">
        <v>79</v>
      </c>
      <c r="AE11" s="56" t="s">
        <v>65</v>
      </c>
      <c r="AF11" s="56" t="s">
        <v>57</v>
      </c>
      <c r="AH11" s="47" t="n">
        <f aca="false">SUM(B12,C12,D12,E12,J12,K12,L12,P12,S12,V12,X12,Y12,Z12,AC12,AE12,AF12)</f>
        <v>108.5</v>
      </c>
      <c r="AI11" s="48" t="n">
        <f aca="false">AH11*'📋 Mitarbeiter'!F7</f>
        <v>1627.5</v>
      </c>
      <c r="AJ11" s="49" t="s">
        <v>23</v>
      </c>
    </row>
    <row r="12" customFormat="false" ht="13.5" hidden="false" customHeight="true" outlineLevel="0" collapsed="false">
      <c r="A12" s="54"/>
      <c r="B12" s="57" t="n">
        <v>6</v>
      </c>
      <c r="C12" s="57" t="n">
        <v>7.5</v>
      </c>
      <c r="D12" s="57" t="n">
        <v>6</v>
      </c>
      <c r="E12" s="57" t="n">
        <v>6</v>
      </c>
      <c r="F12" s="53"/>
      <c r="G12" s="57"/>
      <c r="H12" s="57"/>
      <c r="I12" s="57"/>
      <c r="J12" s="57" t="n">
        <v>6</v>
      </c>
      <c r="K12" s="57" t="n">
        <v>8</v>
      </c>
      <c r="L12" s="57" t="n">
        <v>8</v>
      </c>
      <c r="M12" s="53"/>
      <c r="N12" s="57"/>
      <c r="O12" s="57"/>
      <c r="P12" s="57" t="n">
        <v>6</v>
      </c>
      <c r="Q12" s="57"/>
      <c r="R12" s="57"/>
      <c r="S12" s="57" t="n">
        <v>6</v>
      </c>
      <c r="T12" s="53"/>
      <c r="U12" s="57"/>
      <c r="V12" s="57" t="n">
        <v>8</v>
      </c>
      <c r="W12" s="57"/>
      <c r="X12" s="57" t="n">
        <v>7.5</v>
      </c>
      <c r="Y12" s="57" t="n">
        <v>7.5</v>
      </c>
      <c r="Z12" s="57" t="n">
        <v>6</v>
      </c>
      <c r="AA12" s="53"/>
      <c r="AB12" s="57"/>
      <c r="AC12" s="57" t="n">
        <v>6</v>
      </c>
      <c r="AD12" s="57"/>
      <c r="AE12" s="57" t="n">
        <v>6</v>
      </c>
      <c r="AF12" s="57" t="n">
        <v>8</v>
      </c>
      <c r="AH12" s="47"/>
      <c r="AI12" s="47"/>
      <c r="AJ12" s="47"/>
    </row>
    <row r="13" customFormat="false" ht="18" hidden="false" customHeight="true" outlineLevel="0" collapsed="false">
      <c r="A13" s="41" t="s">
        <v>30</v>
      </c>
      <c r="B13" s="43" t="s">
        <v>57</v>
      </c>
      <c r="C13" s="43" t="s">
        <v>57</v>
      </c>
      <c r="D13" s="43" t="s">
        <v>69</v>
      </c>
      <c r="E13" s="43" t="s">
        <v>69</v>
      </c>
      <c r="F13" s="46" t="s">
        <v>79</v>
      </c>
      <c r="G13" s="43" t="s">
        <v>69</v>
      </c>
      <c r="H13" s="43" t="s">
        <v>61</v>
      </c>
      <c r="I13" s="43" t="s">
        <v>53</v>
      </c>
      <c r="J13" s="43" t="s">
        <v>57</v>
      </c>
      <c r="K13" s="43" t="s">
        <v>61</v>
      </c>
      <c r="L13" s="43" t="s">
        <v>53</v>
      </c>
      <c r="M13" s="46" t="s">
        <v>79</v>
      </c>
      <c r="N13" s="43" t="s">
        <v>69</v>
      </c>
      <c r="O13" s="45" t="s">
        <v>79</v>
      </c>
      <c r="P13" s="43" t="s">
        <v>69</v>
      </c>
      <c r="Q13" s="43" t="s">
        <v>53</v>
      </c>
      <c r="R13" s="43" t="s">
        <v>57</v>
      </c>
      <c r="S13" s="43" t="s">
        <v>69</v>
      </c>
      <c r="T13" s="46" t="s">
        <v>79</v>
      </c>
      <c r="U13" s="43" t="s">
        <v>57</v>
      </c>
      <c r="V13" s="43" t="s">
        <v>53</v>
      </c>
      <c r="W13" s="43" t="s">
        <v>61</v>
      </c>
      <c r="X13" s="43" t="s">
        <v>53</v>
      </c>
      <c r="Y13" s="43" t="s">
        <v>57</v>
      </c>
      <c r="Z13" s="43" t="s">
        <v>61</v>
      </c>
      <c r="AA13" s="46" t="s">
        <v>79</v>
      </c>
      <c r="AB13" s="43" t="s">
        <v>57</v>
      </c>
      <c r="AC13" s="43" t="s">
        <v>61</v>
      </c>
      <c r="AD13" s="43" t="s">
        <v>69</v>
      </c>
      <c r="AE13" s="43" t="s">
        <v>69</v>
      </c>
      <c r="AF13" s="43" t="s">
        <v>61</v>
      </c>
      <c r="AH13" s="47" t="n">
        <f aca="false">SUM(B14,C14,D14,E14,G14,H14,I14,J14,K14,L14,N14,P14,Q14,R14,S14,U14,V14,W14,X14,Y14,Z14,AB14,AC14,AD14,AE14,AF14)</f>
        <v>192</v>
      </c>
      <c r="AI13" s="48" t="n">
        <f aca="false">AH13*'📋 Mitarbeiter'!F8</f>
        <v>2592</v>
      </c>
      <c r="AJ13" s="49" t="s">
        <v>32</v>
      </c>
    </row>
    <row r="14" customFormat="false" ht="13.5" hidden="false" customHeight="true" outlineLevel="0" collapsed="false">
      <c r="A14" s="41"/>
      <c r="B14" s="51" t="n">
        <v>8</v>
      </c>
      <c r="C14" s="51" t="n">
        <v>8</v>
      </c>
      <c r="D14" s="51" t="n">
        <v>7.5</v>
      </c>
      <c r="E14" s="51" t="n">
        <v>7.5</v>
      </c>
      <c r="F14" s="53"/>
      <c r="G14" s="51" t="n">
        <v>7.5</v>
      </c>
      <c r="H14" s="51" t="n">
        <v>6</v>
      </c>
      <c r="I14" s="51" t="n">
        <v>8</v>
      </c>
      <c r="J14" s="51" t="n">
        <v>8</v>
      </c>
      <c r="K14" s="51" t="n">
        <v>6</v>
      </c>
      <c r="L14" s="51" t="n">
        <v>8</v>
      </c>
      <c r="M14" s="53"/>
      <c r="N14" s="51" t="n">
        <v>7.5</v>
      </c>
      <c r="O14" s="51"/>
      <c r="P14" s="51" t="n">
        <v>7.5</v>
      </c>
      <c r="Q14" s="51" t="n">
        <v>8</v>
      </c>
      <c r="R14" s="51" t="n">
        <v>8</v>
      </c>
      <c r="S14" s="51" t="n">
        <v>7.5</v>
      </c>
      <c r="T14" s="53"/>
      <c r="U14" s="51" t="n">
        <v>8</v>
      </c>
      <c r="V14" s="51" t="n">
        <v>8</v>
      </c>
      <c r="W14" s="51" t="n">
        <v>6</v>
      </c>
      <c r="X14" s="51" t="n">
        <v>8</v>
      </c>
      <c r="Y14" s="51" t="n">
        <v>8</v>
      </c>
      <c r="Z14" s="51" t="n">
        <v>6</v>
      </c>
      <c r="AA14" s="53"/>
      <c r="AB14" s="51" t="n">
        <v>8</v>
      </c>
      <c r="AC14" s="51" t="n">
        <v>6</v>
      </c>
      <c r="AD14" s="51" t="n">
        <v>7.5</v>
      </c>
      <c r="AE14" s="51" t="n">
        <v>7.5</v>
      </c>
      <c r="AF14" s="51" t="n">
        <v>6</v>
      </c>
      <c r="AH14" s="47"/>
      <c r="AI14" s="47"/>
      <c r="AJ14" s="47"/>
    </row>
    <row r="15" customFormat="false" ht="18" hidden="false" customHeight="true" outlineLevel="0" collapsed="false">
      <c r="A15" s="54" t="s">
        <v>35</v>
      </c>
      <c r="B15" s="56" t="s">
        <v>53</v>
      </c>
      <c r="C15" s="56" t="s">
        <v>61</v>
      </c>
      <c r="D15" s="56" t="s">
        <v>57</v>
      </c>
      <c r="E15" s="46" t="s">
        <v>79</v>
      </c>
      <c r="F15" s="46" t="s">
        <v>79</v>
      </c>
      <c r="G15" s="56" t="s">
        <v>69</v>
      </c>
      <c r="H15" s="56" t="s">
        <v>57</v>
      </c>
      <c r="I15" s="56" t="s">
        <v>65</v>
      </c>
      <c r="J15" s="55" t="s">
        <v>79</v>
      </c>
      <c r="K15" s="56" t="s">
        <v>65</v>
      </c>
      <c r="L15" s="56" t="s">
        <v>57</v>
      </c>
      <c r="M15" s="46" t="s">
        <v>79</v>
      </c>
      <c r="N15" s="56" t="s">
        <v>65</v>
      </c>
      <c r="O15" s="56" t="s">
        <v>69</v>
      </c>
      <c r="P15" s="55" t="s">
        <v>79</v>
      </c>
      <c r="Q15" s="56" t="s">
        <v>65</v>
      </c>
      <c r="R15" s="56" t="s">
        <v>57</v>
      </c>
      <c r="S15" s="56" t="s">
        <v>53</v>
      </c>
      <c r="T15" s="46" t="s">
        <v>79</v>
      </c>
      <c r="U15" s="56" t="s">
        <v>69</v>
      </c>
      <c r="V15" s="56" t="s">
        <v>61</v>
      </c>
      <c r="W15" s="56" t="s">
        <v>53</v>
      </c>
      <c r="X15" s="56" t="s">
        <v>65</v>
      </c>
      <c r="Y15" s="56" t="s">
        <v>61</v>
      </c>
      <c r="Z15" s="56" t="s">
        <v>69</v>
      </c>
      <c r="AA15" s="46" t="s">
        <v>79</v>
      </c>
      <c r="AB15" s="56" t="s">
        <v>53</v>
      </c>
      <c r="AC15" s="56" t="s">
        <v>65</v>
      </c>
      <c r="AD15" s="56" t="s">
        <v>61</v>
      </c>
      <c r="AE15" s="55" t="s">
        <v>79</v>
      </c>
      <c r="AF15" s="56" t="s">
        <v>57</v>
      </c>
      <c r="AH15" s="47" t="n">
        <f aca="false">SUM(B16,C16,D16,G16,H16,I16,K16,L16,N16,O16,Q16,R16,S16,U16,V16,W16,X16,Y16,Z16,AB16,AC16,AD16,AF16)</f>
        <v>162</v>
      </c>
      <c r="AI15" s="48" t="n">
        <f aca="false">AH15*'📋 Mitarbeiter'!F9</f>
        <v>2300.4</v>
      </c>
      <c r="AJ15" s="49" t="s">
        <v>23</v>
      </c>
    </row>
    <row r="16" customFormat="false" ht="13.5" hidden="false" customHeight="true" outlineLevel="0" collapsed="false">
      <c r="A16" s="54"/>
      <c r="B16" s="57" t="n">
        <v>8</v>
      </c>
      <c r="C16" s="57" t="n">
        <v>6</v>
      </c>
      <c r="D16" s="57" t="n">
        <v>8</v>
      </c>
      <c r="E16" s="53"/>
      <c r="F16" s="53"/>
      <c r="G16" s="57" t="n">
        <v>7.5</v>
      </c>
      <c r="H16" s="57" t="n">
        <v>8</v>
      </c>
      <c r="I16" s="57" t="n">
        <v>6</v>
      </c>
      <c r="J16" s="57"/>
      <c r="K16" s="57" t="n">
        <v>6</v>
      </c>
      <c r="L16" s="57" t="n">
        <v>8</v>
      </c>
      <c r="M16" s="53"/>
      <c r="N16" s="57" t="n">
        <v>6</v>
      </c>
      <c r="O16" s="57" t="n">
        <v>7.5</v>
      </c>
      <c r="P16" s="57"/>
      <c r="Q16" s="57" t="n">
        <v>6</v>
      </c>
      <c r="R16" s="57" t="n">
        <v>8</v>
      </c>
      <c r="S16" s="57" t="n">
        <v>8</v>
      </c>
      <c r="T16" s="53"/>
      <c r="U16" s="57" t="n">
        <v>7.5</v>
      </c>
      <c r="V16" s="57" t="n">
        <v>6</v>
      </c>
      <c r="W16" s="57" t="n">
        <v>8</v>
      </c>
      <c r="X16" s="57" t="n">
        <v>6</v>
      </c>
      <c r="Y16" s="57" t="n">
        <v>6</v>
      </c>
      <c r="Z16" s="57" t="n">
        <v>7.5</v>
      </c>
      <c r="AA16" s="53"/>
      <c r="AB16" s="57" t="n">
        <v>8</v>
      </c>
      <c r="AC16" s="57" t="n">
        <v>6</v>
      </c>
      <c r="AD16" s="57" t="n">
        <v>6</v>
      </c>
      <c r="AE16" s="57"/>
      <c r="AF16" s="57" t="n">
        <v>8</v>
      </c>
      <c r="AH16" s="47"/>
      <c r="AI16" s="47"/>
      <c r="AJ16" s="47"/>
    </row>
    <row r="17" customFormat="false" ht="18" hidden="false" customHeight="true" outlineLevel="0" collapsed="false">
      <c r="A17" s="41" t="s">
        <v>38</v>
      </c>
      <c r="B17" s="43" t="s">
        <v>57</v>
      </c>
      <c r="C17" s="43" t="s">
        <v>57</v>
      </c>
      <c r="D17" s="43" t="s">
        <v>57</v>
      </c>
      <c r="E17" s="43" t="s">
        <v>69</v>
      </c>
      <c r="F17" s="46" t="s">
        <v>79</v>
      </c>
      <c r="G17" s="43" t="s">
        <v>69</v>
      </c>
      <c r="H17" s="43" t="s">
        <v>57</v>
      </c>
      <c r="I17" s="44" t="s">
        <v>72</v>
      </c>
      <c r="J17" s="44" t="s">
        <v>72</v>
      </c>
      <c r="K17" s="44" t="s">
        <v>72</v>
      </c>
      <c r="L17" s="44" t="s">
        <v>72</v>
      </c>
      <c r="M17" s="44" t="s">
        <v>72</v>
      </c>
      <c r="N17" s="43" t="s">
        <v>57</v>
      </c>
      <c r="O17" s="45" t="s">
        <v>79</v>
      </c>
      <c r="P17" s="45" t="s">
        <v>79</v>
      </c>
      <c r="Q17" s="43" t="s">
        <v>69</v>
      </c>
      <c r="R17" s="43" t="s">
        <v>69</v>
      </c>
      <c r="S17" s="43" t="s">
        <v>69</v>
      </c>
      <c r="T17" s="46" t="s">
        <v>79</v>
      </c>
      <c r="U17" s="43" t="s">
        <v>53</v>
      </c>
      <c r="V17" s="45" t="s">
        <v>79</v>
      </c>
      <c r="W17" s="43" t="s">
        <v>53</v>
      </c>
      <c r="X17" s="43" t="s">
        <v>61</v>
      </c>
      <c r="Y17" s="43" t="s">
        <v>69</v>
      </c>
      <c r="Z17" s="43" t="s">
        <v>69</v>
      </c>
      <c r="AA17" s="46" t="s">
        <v>79</v>
      </c>
      <c r="AB17" s="43" t="s">
        <v>53</v>
      </c>
      <c r="AC17" s="43" t="s">
        <v>61</v>
      </c>
      <c r="AD17" s="43" t="s">
        <v>53</v>
      </c>
      <c r="AE17" s="45" t="s">
        <v>79</v>
      </c>
      <c r="AF17" s="43" t="s">
        <v>57</v>
      </c>
      <c r="AH17" s="47" t="n">
        <f aca="false">SUM(B18,C18,D18,E18,G18,H18,N18,Q18,R18,S18,U18,W18,X18,Y18,Z18,AB18,AC18,AD18,AF18)</f>
        <v>144.5</v>
      </c>
      <c r="AI17" s="48" t="n">
        <f aca="false">AH17*'📋 Mitarbeiter'!F10</f>
        <v>2427.6</v>
      </c>
      <c r="AJ17" s="49" t="s">
        <v>14</v>
      </c>
    </row>
    <row r="18" customFormat="false" ht="13.5" hidden="false" customHeight="true" outlineLevel="0" collapsed="false">
      <c r="A18" s="41"/>
      <c r="B18" s="51" t="n">
        <v>8</v>
      </c>
      <c r="C18" s="51" t="n">
        <v>8</v>
      </c>
      <c r="D18" s="51" t="n">
        <v>8</v>
      </c>
      <c r="E18" s="51" t="n">
        <v>7.5</v>
      </c>
      <c r="F18" s="53"/>
      <c r="G18" s="51" t="n">
        <v>7.5</v>
      </c>
      <c r="H18" s="51" t="n">
        <v>8</v>
      </c>
      <c r="I18" s="52"/>
      <c r="J18" s="52"/>
      <c r="K18" s="52"/>
      <c r="L18" s="52"/>
      <c r="M18" s="52"/>
      <c r="N18" s="51" t="n">
        <v>8</v>
      </c>
      <c r="O18" s="51"/>
      <c r="P18" s="51"/>
      <c r="Q18" s="51" t="n">
        <v>7.5</v>
      </c>
      <c r="R18" s="51" t="n">
        <v>7.5</v>
      </c>
      <c r="S18" s="51" t="n">
        <v>7.5</v>
      </c>
      <c r="T18" s="53"/>
      <c r="U18" s="51" t="n">
        <v>8</v>
      </c>
      <c r="V18" s="51"/>
      <c r="W18" s="51" t="n">
        <v>8</v>
      </c>
      <c r="X18" s="51" t="n">
        <v>6</v>
      </c>
      <c r="Y18" s="51" t="n">
        <v>7.5</v>
      </c>
      <c r="Z18" s="51" t="n">
        <v>7.5</v>
      </c>
      <c r="AA18" s="53"/>
      <c r="AB18" s="51" t="n">
        <v>8</v>
      </c>
      <c r="AC18" s="51" t="n">
        <v>6</v>
      </c>
      <c r="AD18" s="51" t="n">
        <v>8</v>
      </c>
      <c r="AE18" s="51"/>
      <c r="AF18" s="51" t="n">
        <v>8</v>
      </c>
      <c r="AH18" s="47"/>
      <c r="AI18" s="47"/>
      <c r="AJ18" s="47"/>
    </row>
    <row r="19" customFormat="false" ht="18" hidden="false" customHeight="true" outlineLevel="0" collapsed="false">
      <c r="A19" s="54" t="s">
        <v>42</v>
      </c>
      <c r="B19" s="55" t="s">
        <v>79</v>
      </c>
      <c r="C19" s="56" t="s">
        <v>53</v>
      </c>
      <c r="D19" s="56" t="s">
        <v>53</v>
      </c>
      <c r="E19" s="56" t="s">
        <v>61</v>
      </c>
      <c r="F19" s="46" t="s">
        <v>79</v>
      </c>
      <c r="G19" s="55" t="s">
        <v>79</v>
      </c>
      <c r="H19" s="56" t="s">
        <v>53</v>
      </c>
      <c r="I19" s="55" t="s">
        <v>79</v>
      </c>
      <c r="J19" s="56" t="s">
        <v>61</v>
      </c>
      <c r="K19" s="55" t="s">
        <v>79</v>
      </c>
      <c r="L19" s="56" t="s">
        <v>61</v>
      </c>
      <c r="M19" s="46" t="s">
        <v>79</v>
      </c>
      <c r="N19" s="56" t="s">
        <v>53</v>
      </c>
      <c r="O19" s="55" t="s">
        <v>79</v>
      </c>
      <c r="P19" s="55" t="s">
        <v>79</v>
      </c>
      <c r="Q19" s="55" t="s">
        <v>79</v>
      </c>
      <c r="R19" s="56" t="s">
        <v>61</v>
      </c>
      <c r="S19" s="56" t="s">
        <v>53</v>
      </c>
      <c r="T19" s="46" t="s">
        <v>79</v>
      </c>
      <c r="U19" s="56" t="s">
        <v>61</v>
      </c>
      <c r="V19" s="56" t="s">
        <v>61</v>
      </c>
      <c r="W19" s="55" t="s">
        <v>79</v>
      </c>
      <c r="X19" s="56" t="s">
        <v>53</v>
      </c>
      <c r="Y19" s="56" t="s">
        <v>61</v>
      </c>
      <c r="Z19" s="46" t="s">
        <v>79</v>
      </c>
      <c r="AA19" s="46" t="s">
        <v>79</v>
      </c>
      <c r="AB19" s="55" t="s">
        <v>79</v>
      </c>
      <c r="AC19" s="55" t="s">
        <v>79</v>
      </c>
      <c r="AD19" s="56" t="s">
        <v>53</v>
      </c>
      <c r="AE19" s="56" t="s">
        <v>61</v>
      </c>
      <c r="AF19" s="55" t="s">
        <v>79</v>
      </c>
      <c r="AH19" s="47" t="n">
        <f aca="false">SUM(C20,D20,E20,H20,J20,L20,N20,R20,S20,U20,V20,X20,Y20,AD20,AE20)</f>
        <v>104</v>
      </c>
      <c r="AI19" s="48" t="n">
        <f aca="false">AH19*'📋 Mitarbeiter'!F11</f>
        <v>1352</v>
      </c>
      <c r="AJ19" s="49" t="s">
        <v>32</v>
      </c>
    </row>
    <row r="20" customFormat="false" ht="13.5" hidden="false" customHeight="true" outlineLevel="0" collapsed="false">
      <c r="A20" s="54"/>
      <c r="B20" s="57"/>
      <c r="C20" s="57" t="n">
        <v>8</v>
      </c>
      <c r="D20" s="57" t="n">
        <v>8</v>
      </c>
      <c r="E20" s="57" t="n">
        <v>6</v>
      </c>
      <c r="F20" s="53"/>
      <c r="G20" s="57"/>
      <c r="H20" s="57" t="n">
        <v>8</v>
      </c>
      <c r="I20" s="57"/>
      <c r="J20" s="57" t="n">
        <v>6</v>
      </c>
      <c r="K20" s="57"/>
      <c r="L20" s="57" t="n">
        <v>6</v>
      </c>
      <c r="M20" s="53"/>
      <c r="N20" s="57" t="n">
        <v>8</v>
      </c>
      <c r="O20" s="57"/>
      <c r="P20" s="57"/>
      <c r="Q20" s="57"/>
      <c r="R20" s="57" t="n">
        <v>6</v>
      </c>
      <c r="S20" s="57" t="n">
        <v>8</v>
      </c>
      <c r="T20" s="53"/>
      <c r="U20" s="57" t="n">
        <v>6</v>
      </c>
      <c r="V20" s="57" t="n">
        <v>6</v>
      </c>
      <c r="W20" s="57"/>
      <c r="X20" s="57" t="n">
        <v>8</v>
      </c>
      <c r="Y20" s="57" t="n">
        <v>6</v>
      </c>
      <c r="Z20" s="53"/>
      <c r="AA20" s="53"/>
      <c r="AB20" s="57"/>
      <c r="AC20" s="57"/>
      <c r="AD20" s="57" t="n">
        <v>8</v>
      </c>
      <c r="AE20" s="57" t="n">
        <v>6</v>
      </c>
      <c r="AF20" s="57"/>
      <c r="AH20" s="47"/>
      <c r="AI20" s="47"/>
      <c r="AJ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7</v>
      </c>
      <c r="C21" s="59" t="n">
        <f aca="false">COUNTIF(C5:C20,"F")+COUNTIF(C5:C20,"S")+COUNTIF(C5:C20,"M")+COUNTIF(C5:C20,"A")+COUNTIF(C5:C20,"FT")</f>
        <v>8</v>
      </c>
      <c r="D21" s="59" t="n">
        <f aca="false">COUNTIF(D5:D20,"F")+COUNTIF(D5:D20,"S")+COUNTIF(D5:D20,"M")+COUNTIF(D5:D20,"A")+COUNTIF(D5:D20,"FT")</f>
        <v>8</v>
      </c>
      <c r="E21" s="59" t="n">
        <f aca="false">COUNTIF(E5:E20,"F")+COUNTIF(E5:E20,"S")+COUNTIF(E5:E20,"M")+COUNTIF(E5:E20,"A")+COUNTIF(E5:E20,"FT")</f>
        <v>5</v>
      </c>
      <c r="F21" s="59" t="n">
        <f aca="false">COUNTIF(F5:F20,"F")+COUNTIF(F5:F20,"S")+COUNTIF(F5:F20,"M")+COUNTIF(F5:F20,"A")+COUNTIF(F5:F20,"FT")</f>
        <v>0</v>
      </c>
      <c r="G21" s="59" t="n">
        <f aca="false">COUNTIF(G5:G20,"F")+COUNTIF(G5:G20,"S")+COUNTIF(G5:G20,"M")+COUNTIF(G5:G20,"A")+COUNTIF(G5:G20,"FT")</f>
        <v>6</v>
      </c>
      <c r="H21" s="59" t="n">
        <f aca="false">COUNTIF(H5:H20,"F")+COUNTIF(H5:H20,"S")+COUNTIF(H5:H20,"M")+COUNTIF(H5:H20,"A")+COUNTIF(H5:H20,"FT")</f>
        <v>7</v>
      </c>
      <c r="I21" s="59" t="n">
        <f aca="false">COUNTIF(I5:I20,"F")+COUNTIF(I5:I20,"S")+COUNTIF(I5:I20,"M")+COUNTIF(I5:I20,"A")+COUNTIF(I5:I20,"FT")</f>
        <v>5</v>
      </c>
      <c r="J21" s="59" t="n">
        <f aca="false">COUNTIF(J5:J20,"F")+COUNTIF(J5:J20,"S")+COUNTIF(J5:J20,"M")+COUNTIF(J5:J20,"A")+COUNTIF(J5:J20,"FT")</f>
        <v>5</v>
      </c>
      <c r="K21" s="59" t="n">
        <f aca="false">COUNTIF(K5:K20,"F")+COUNTIF(K5:K20,"S")+COUNTIF(K5:K20,"M")+COUNTIF(K5:K20,"A")+COUNTIF(K5:K20,"FT")</f>
        <v>6</v>
      </c>
      <c r="L21" s="59" t="n">
        <f aca="false">COUNTIF(L5:L20,"F")+COUNTIF(L5:L20,"S")+COUNTIF(L5:L20,"M")+COUNTIF(L5:L20,"A")+COUNTIF(L5:L20,"FT")</f>
        <v>5</v>
      </c>
      <c r="M21" s="59" t="n">
        <f aca="false">COUNTIF(M5:M20,"F")+COUNTIF(M5:M20,"S")+COUNTIF(M5:M20,"M")+COUNTIF(M5:M20,"A")+COUNTIF(M5:M20,"FT")</f>
        <v>0</v>
      </c>
      <c r="N21" s="59" t="n">
        <f aca="false">COUNTIF(N5:N20,"F")+COUNTIF(N5:N20,"S")+COUNTIF(N5:N20,"M")+COUNTIF(N5:N20,"A")+COUNTIF(N5:N20,"FT")</f>
        <v>6</v>
      </c>
      <c r="O21" s="59" t="n">
        <f aca="false">COUNTIF(O5:O20,"F")+COUNTIF(O5:O20,"S")+COUNTIF(O5:O20,"M")+COUNTIF(O5:O20,"A")+COUNTIF(O5:O20,"FT")</f>
        <v>3</v>
      </c>
      <c r="P21" s="59" t="n">
        <f aca="false">COUNTIF(P5:P20,"F")+COUNTIF(P5:P20,"S")+COUNTIF(P5:P20,"M")+COUNTIF(P5:P20,"A")+COUNTIF(P5:P20,"FT")</f>
        <v>5</v>
      </c>
      <c r="Q21" s="59" t="n">
        <f aca="false">COUNTIF(Q5:Q20,"F")+COUNTIF(Q5:Q20,"S")+COUNTIF(Q5:Q20,"M")+COUNTIF(Q5:Q20,"A")+COUNTIF(Q5:Q20,"FT")</f>
        <v>6</v>
      </c>
      <c r="R21" s="59" t="n">
        <f aca="false">COUNTIF(R5:R20,"F")+COUNTIF(R5:R20,"S")+COUNTIF(R5:R20,"M")+COUNTIF(R5:R20,"A")+COUNTIF(R5:R20,"FT")</f>
        <v>6</v>
      </c>
      <c r="S21" s="59" t="n">
        <f aca="false">COUNTIF(S5:S20,"F")+COUNTIF(S5:S20,"S")+COUNTIF(S5:S20,"M")+COUNTIF(S5:S20,"A")+COUNTIF(S5:S20,"FT")</f>
        <v>7</v>
      </c>
      <c r="T21" s="59" t="n">
        <f aca="false">COUNTIF(T5:T20,"F")+COUNTIF(T5:T20,"S")+COUNTIF(T5:T20,"M")+COUNTIF(T5:T20,"A")+COUNTIF(T5:T20,"FT")</f>
        <v>1</v>
      </c>
      <c r="U21" s="59" t="n">
        <f aca="false">COUNTIF(U5:U20,"F")+COUNTIF(U5:U20,"S")+COUNTIF(U5:U20,"M")+COUNTIF(U5:U20,"A")+COUNTIF(U5:U20,"FT")</f>
        <v>6</v>
      </c>
      <c r="V21" s="59" t="n">
        <f aca="false">COUNTIF(V5:V20,"F")+COUNTIF(V5:V20,"S")+COUNTIF(V5:V20,"M")+COUNTIF(V5:V20,"A")+COUNTIF(V5:V20,"FT")</f>
        <v>7</v>
      </c>
      <c r="W21" s="59" t="n">
        <f aca="false">COUNTIF(W5:W20,"F")+COUNTIF(W5:W20,"S")+COUNTIF(W5:W20,"M")+COUNTIF(W5:W20,"A")+COUNTIF(W5:W20,"FT")</f>
        <v>5</v>
      </c>
      <c r="X21" s="59" t="n">
        <f aca="false">COUNTIF(X5:X20,"F")+COUNTIF(X5:X20,"S")+COUNTIF(X5:X20,"M")+COUNTIF(X5:X20,"A")+COUNTIF(X5:X20,"FT")</f>
        <v>8</v>
      </c>
      <c r="Y21" s="59" t="n">
        <f aca="false">COUNTIF(Y5:Y20,"F")+COUNTIF(Y5:Y20,"S")+COUNTIF(Y5:Y20,"M")+COUNTIF(Y5:Y20,"A")+COUNTIF(Y5:Y20,"FT")</f>
        <v>8</v>
      </c>
      <c r="Z21" s="59" t="n">
        <f aca="false">COUNTIF(Z5:Z20,"F")+COUNTIF(Z5:Z20,"S")+COUNTIF(Z5:Z20,"M")+COUNTIF(Z5:Z20,"A")+COUNTIF(Z5:Z20,"FT")</f>
        <v>7</v>
      </c>
      <c r="AA21" s="59" t="n">
        <f aca="false">COUNTIF(AA5:AA20,"F")+COUNTIF(AA5:AA20,"S")+COUNTIF(AA5:AA20,"M")+COUNTIF(AA5:AA20,"A")+COUNTIF(AA5:AA20,"FT")</f>
        <v>1</v>
      </c>
      <c r="AB21" s="59" t="n">
        <f aca="false">COUNTIF(AB5:AB20,"F")+COUNTIF(AB5:AB20,"S")+COUNTIF(AB5:AB20,"M")+COUNTIF(AB5:AB20,"A")+COUNTIF(AB5:AB20,"FT")</f>
        <v>5</v>
      </c>
      <c r="AC21" s="59" t="n">
        <f aca="false">COUNTIF(AC5:AC20,"F")+COUNTIF(AC5:AC20,"S")+COUNTIF(AC5:AC20,"M")+COUNTIF(AC5:AC20,"A")+COUNTIF(AC5:AC20,"FT")</f>
        <v>7</v>
      </c>
      <c r="AD21" s="59" t="n">
        <f aca="false">COUNTIF(AD5:AD20,"F")+COUNTIF(AD5:AD20,"S")+COUNTIF(AD5:AD20,"M")+COUNTIF(AD5:AD20,"A")+COUNTIF(AD5:AD20,"FT")</f>
        <v>7</v>
      </c>
      <c r="AE21" s="59" t="n">
        <f aca="false">COUNTIF(AE5:AE20,"F")+COUNTIF(AE5:AE20,"S")+COUNTIF(AE5:AE20,"M")+COUNTIF(AE5:AE20,"A")+COUNTIF(AE5:AE20,"FT")</f>
        <v>5</v>
      </c>
      <c r="AF21" s="59" t="n">
        <f aca="false">COUNTIF(AF5:AF20,"F")+COUNTIF(AF5:AF20,"S")+COUNTIF(AF5:AF20,"M")+COUNTIF(AF5:AF20,"A")+COUNTIF(AF5:AF20,"FT")</f>
        <v>6</v>
      </c>
      <c r="AH21" s="3" t="n">
        <f aca="false">SUM(AH5+AH7+AH9+AH11+AH13+AH15+AH17+AH19)</f>
        <v>1209</v>
      </c>
      <c r="AI21" s="60" t="n">
        <f aca="false">SUM(AI5+AI7+AI9+AI11+AI13+AI15+AI17+AI19)</f>
        <v>18355.7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J1"/>
    <mergeCell ref="A2:AJ2"/>
    <mergeCell ref="A5:A6"/>
    <mergeCell ref="AH5:AH6"/>
    <mergeCell ref="AI5:AI6"/>
    <mergeCell ref="AJ5:AJ6"/>
    <mergeCell ref="A7:A8"/>
    <mergeCell ref="AH7:AH8"/>
    <mergeCell ref="AI7:AI8"/>
    <mergeCell ref="AJ7:AJ8"/>
    <mergeCell ref="A9:A10"/>
    <mergeCell ref="AH9:AH10"/>
    <mergeCell ref="AI9:AI10"/>
    <mergeCell ref="AJ9:AJ10"/>
    <mergeCell ref="A11:A12"/>
    <mergeCell ref="AH11:AH12"/>
    <mergeCell ref="AI11:AI12"/>
    <mergeCell ref="AJ11:AJ12"/>
    <mergeCell ref="A13:A14"/>
    <mergeCell ref="AH13:AH14"/>
    <mergeCell ref="AI13:AI14"/>
    <mergeCell ref="AJ13:AJ14"/>
    <mergeCell ref="A15:A16"/>
    <mergeCell ref="AH15:AH16"/>
    <mergeCell ref="AI15:AI16"/>
    <mergeCell ref="AJ15:AJ16"/>
    <mergeCell ref="A17:A18"/>
    <mergeCell ref="AH17:AH18"/>
    <mergeCell ref="AI17:AI18"/>
    <mergeCell ref="AJ17:AJ18"/>
    <mergeCell ref="A19:A20"/>
    <mergeCell ref="AH19:AH20"/>
    <mergeCell ref="AI19:AI20"/>
    <mergeCell ref="AJ19:A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2" min="2" style="0" width="4.5"/>
    <col collapsed="false" customWidth="true" hidden="false" outlineLevel="0" max="34" min="34" style="0" width="8"/>
    <col collapsed="false" customWidth="true" hidden="false" outlineLevel="0" max="35" min="35" style="0" width="14"/>
    <col collapsed="false" customWidth="true" hidden="false" outlineLevel="0" max="36" min="36" style="0" width="10"/>
  </cols>
  <sheetData>
    <row r="1" customFormat="false" ht="30" hidden="false" customHeight="true" outlineLevel="0" collapsed="false">
      <c r="A1" s="31" t="s">
        <v>108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customFormat="false" ht="15.75" hidden="false" customHeight="true" outlineLevel="0" collapsed="false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5" hidden="false" customHeight="true" outlineLevel="0" collapsed="false">
      <c r="A3" s="3" t="s">
        <v>83</v>
      </c>
      <c r="B3" s="34" t="s">
        <v>86</v>
      </c>
      <c r="C3" s="34" t="s">
        <v>87</v>
      </c>
      <c r="D3" s="33" t="s">
        <v>88</v>
      </c>
      <c r="E3" s="33" t="s">
        <v>89</v>
      </c>
      <c r="F3" s="33" t="s">
        <v>90</v>
      </c>
      <c r="G3" s="33" t="s">
        <v>84</v>
      </c>
      <c r="H3" s="33" t="s">
        <v>85</v>
      </c>
      <c r="I3" s="34" t="s">
        <v>86</v>
      </c>
      <c r="J3" s="34" t="s">
        <v>87</v>
      </c>
      <c r="K3" s="33" t="s">
        <v>88</v>
      </c>
      <c r="L3" s="33" t="s">
        <v>89</v>
      </c>
      <c r="M3" s="33" t="s">
        <v>90</v>
      </c>
      <c r="N3" s="33" t="s">
        <v>84</v>
      </c>
      <c r="O3" s="33" t="s">
        <v>85</v>
      </c>
      <c r="P3" s="34" t="s">
        <v>86</v>
      </c>
      <c r="Q3" s="34" t="s">
        <v>87</v>
      </c>
      <c r="R3" s="33" t="s">
        <v>88</v>
      </c>
      <c r="S3" s="33" t="s">
        <v>89</v>
      </c>
      <c r="T3" s="33" t="s">
        <v>90</v>
      </c>
      <c r="U3" s="33" t="s">
        <v>84</v>
      </c>
      <c r="V3" s="33" t="s">
        <v>85</v>
      </c>
      <c r="W3" s="34" t="s">
        <v>86</v>
      </c>
      <c r="X3" s="34" t="s">
        <v>87</v>
      </c>
      <c r="Y3" s="33" t="s">
        <v>88</v>
      </c>
      <c r="Z3" s="33" t="s">
        <v>89</v>
      </c>
      <c r="AA3" s="33" t="s">
        <v>90</v>
      </c>
      <c r="AB3" s="33" t="s">
        <v>84</v>
      </c>
      <c r="AC3" s="33" t="s">
        <v>85</v>
      </c>
      <c r="AD3" s="34" t="s">
        <v>86</v>
      </c>
      <c r="AE3" s="34" t="s">
        <v>87</v>
      </c>
      <c r="AF3" s="33" t="s">
        <v>88</v>
      </c>
      <c r="AH3" s="35" t="s">
        <v>91</v>
      </c>
      <c r="AI3" s="35" t="s">
        <v>92</v>
      </c>
      <c r="AJ3" s="35" t="s">
        <v>93</v>
      </c>
    </row>
    <row r="4" customFormat="false" ht="18" hidden="false" customHeight="true" outlineLevel="0" collapsed="false">
      <c r="A4" s="36" t="s">
        <v>4</v>
      </c>
      <c r="B4" s="39" t="n">
        <v>1</v>
      </c>
      <c r="C4" s="39" t="n">
        <v>2</v>
      </c>
      <c r="D4" s="38" t="n">
        <v>3</v>
      </c>
      <c r="E4" s="38" t="n">
        <v>4</v>
      </c>
      <c r="F4" s="38" t="n">
        <v>5</v>
      </c>
      <c r="G4" s="38" t="n">
        <v>6</v>
      </c>
      <c r="H4" s="38" t="n">
        <v>7</v>
      </c>
      <c r="I4" s="39" t="n">
        <v>8</v>
      </c>
      <c r="J4" s="39" t="n">
        <v>9</v>
      </c>
      <c r="K4" s="38" t="n">
        <v>10</v>
      </c>
      <c r="L4" s="38" t="n">
        <v>11</v>
      </c>
      <c r="M4" s="38" t="n">
        <v>12</v>
      </c>
      <c r="N4" s="38" t="n">
        <v>13</v>
      </c>
      <c r="O4" s="38" t="n">
        <v>14</v>
      </c>
      <c r="P4" s="39" t="n">
        <v>15</v>
      </c>
      <c r="Q4" s="39" t="n">
        <v>16</v>
      </c>
      <c r="R4" s="38" t="n">
        <v>17</v>
      </c>
      <c r="S4" s="38" t="n">
        <v>18</v>
      </c>
      <c r="T4" s="38" t="n">
        <v>19</v>
      </c>
      <c r="U4" s="38" t="n">
        <v>20</v>
      </c>
      <c r="V4" s="38" t="n">
        <v>21</v>
      </c>
      <c r="W4" s="39" t="n">
        <v>22</v>
      </c>
      <c r="X4" s="39" t="n">
        <v>23</v>
      </c>
      <c r="Y4" s="38" t="n">
        <v>24</v>
      </c>
      <c r="Z4" s="38" t="n">
        <v>25</v>
      </c>
      <c r="AA4" s="38" t="n">
        <v>26</v>
      </c>
      <c r="AB4" s="38" t="n">
        <v>27</v>
      </c>
      <c r="AC4" s="38" t="n">
        <v>28</v>
      </c>
      <c r="AD4" s="39" t="n">
        <v>29</v>
      </c>
      <c r="AE4" s="39" t="n">
        <v>30</v>
      </c>
      <c r="AF4" s="38" t="n">
        <v>31</v>
      </c>
      <c r="AH4" s="40"/>
      <c r="AI4" s="40"/>
      <c r="AJ4" s="40"/>
    </row>
    <row r="5" customFormat="false" ht="18" hidden="false" customHeight="true" outlineLevel="0" collapsed="false">
      <c r="A5" s="41" t="s">
        <v>12</v>
      </c>
      <c r="B5" s="46" t="s">
        <v>79</v>
      </c>
      <c r="C5" s="46" t="s">
        <v>79</v>
      </c>
      <c r="D5" s="43" t="s">
        <v>69</v>
      </c>
      <c r="E5" s="43" t="s">
        <v>65</v>
      </c>
      <c r="F5" s="43" t="s">
        <v>53</v>
      </c>
      <c r="G5" s="43" t="s">
        <v>53</v>
      </c>
      <c r="H5" s="43" t="s">
        <v>61</v>
      </c>
      <c r="I5" s="43" t="s">
        <v>61</v>
      </c>
      <c r="J5" s="46" t="s">
        <v>79</v>
      </c>
      <c r="K5" s="43" t="s">
        <v>69</v>
      </c>
      <c r="L5" s="43" t="s">
        <v>53</v>
      </c>
      <c r="M5" s="43" t="s">
        <v>65</v>
      </c>
      <c r="N5" s="43" t="s">
        <v>61</v>
      </c>
      <c r="O5" s="45" t="s">
        <v>79</v>
      </c>
      <c r="P5" s="46" t="s">
        <v>79</v>
      </c>
      <c r="Q5" s="43" t="s">
        <v>57</v>
      </c>
      <c r="R5" s="45" t="s">
        <v>79</v>
      </c>
      <c r="S5" s="43" t="s">
        <v>61</v>
      </c>
      <c r="T5" s="45" t="s">
        <v>79</v>
      </c>
      <c r="U5" s="43" t="s">
        <v>69</v>
      </c>
      <c r="V5" s="43" t="s">
        <v>65</v>
      </c>
      <c r="W5" s="46" t="s">
        <v>79</v>
      </c>
      <c r="X5" s="46" t="s">
        <v>79</v>
      </c>
      <c r="Y5" s="45" t="s">
        <v>79</v>
      </c>
      <c r="Z5" s="43" t="s">
        <v>65</v>
      </c>
      <c r="AA5" s="43" t="s">
        <v>57</v>
      </c>
      <c r="AB5" s="43" t="s">
        <v>53</v>
      </c>
      <c r="AC5" s="45" t="s">
        <v>79</v>
      </c>
      <c r="AD5" s="43" t="s">
        <v>57</v>
      </c>
      <c r="AE5" s="46" t="s">
        <v>79</v>
      </c>
      <c r="AF5" s="43" t="s">
        <v>61</v>
      </c>
      <c r="AH5" s="47" t="n">
        <f aca="false">SUM(D6,E6,F6,G6,H6,I6,K6,L6,M6,N6,Q6,S6,U6,V6,Z6,AA6,AB6,AD6,AF6)</f>
        <v>132.5</v>
      </c>
      <c r="AI5" s="48" t="n">
        <f aca="false">AH5*'📋 Mitarbeiter'!F4</f>
        <v>2186.25</v>
      </c>
      <c r="AJ5" s="49" t="s">
        <v>14</v>
      </c>
    </row>
    <row r="6" customFormat="false" ht="13.5" hidden="false" customHeight="true" outlineLevel="0" collapsed="false">
      <c r="A6" s="41"/>
      <c r="B6" s="53"/>
      <c r="C6" s="53"/>
      <c r="D6" s="51" t="n">
        <v>7.5</v>
      </c>
      <c r="E6" s="51" t="n">
        <v>6</v>
      </c>
      <c r="F6" s="51" t="n">
        <v>8</v>
      </c>
      <c r="G6" s="51" t="n">
        <v>8</v>
      </c>
      <c r="H6" s="51" t="n">
        <v>6</v>
      </c>
      <c r="I6" s="51" t="n">
        <v>6</v>
      </c>
      <c r="J6" s="53"/>
      <c r="K6" s="51" t="n">
        <v>7.5</v>
      </c>
      <c r="L6" s="51" t="n">
        <v>8</v>
      </c>
      <c r="M6" s="51" t="n">
        <v>6</v>
      </c>
      <c r="N6" s="51" t="n">
        <v>6</v>
      </c>
      <c r="O6" s="51"/>
      <c r="P6" s="53"/>
      <c r="Q6" s="51" t="n">
        <v>8</v>
      </c>
      <c r="R6" s="51"/>
      <c r="S6" s="51" t="n">
        <v>6</v>
      </c>
      <c r="T6" s="51"/>
      <c r="U6" s="51" t="n">
        <v>7.5</v>
      </c>
      <c r="V6" s="51" t="n">
        <v>6</v>
      </c>
      <c r="W6" s="53"/>
      <c r="X6" s="53"/>
      <c r="Y6" s="51"/>
      <c r="Z6" s="51" t="n">
        <v>6</v>
      </c>
      <c r="AA6" s="51" t="n">
        <v>8</v>
      </c>
      <c r="AB6" s="51" t="n">
        <v>8</v>
      </c>
      <c r="AC6" s="51"/>
      <c r="AD6" s="51" t="n">
        <v>8</v>
      </c>
      <c r="AE6" s="53"/>
      <c r="AF6" s="51" t="n">
        <v>6</v>
      </c>
      <c r="AH6" s="47"/>
      <c r="AI6" s="47"/>
      <c r="AJ6" s="47"/>
    </row>
    <row r="7" customFormat="false" ht="18" hidden="false" customHeight="true" outlineLevel="0" collapsed="false">
      <c r="A7" s="54" t="s">
        <v>17</v>
      </c>
      <c r="B7" s="56" t="s">
        <v>61</v>
      </c>
      <c r="C7" s="56" t="s">
        <v>57</v>
      </c>
      <c r="D7" s="56" t="s">
        <v>57</v>
      </c>
      <c r="E7" s="56" t="s">
        <v>61</v>
      </c>
      <c r="F7" s="56" t="s">
        <v>57</v>
      </c>
      <c r="G7" s="56" t="s">
        <v>53</v>
      </c>
      <c r="H7" s="56" t="s">
        <v>53</v>
      </c>
      <c r="I7" s="56" t="s">
        <v>53</v>
      </c>
      <c r="J7" s="56" t="s">
        <v>65</v>
      </c>
      <c r="K7" s="56" t="s">
        <v>69</v>
      </c>
      <c r="L7" s="56" t="s">
        <v>61</v>
      </c>
      <c r="M7" s="55" t="s">
        <v>79</v>
      </c>
      <c r="N7" s="55" t="s">
        <v>79</v>
      </c>
      <c r="O7" s="56" t="s">
        <v>57</v>
      </c>
      <c r="P7" s="56" t="s">
        <v>57</v>
      </c>
      <c r="Q7" s="56" t="s">
        <v>65</v>
      </c>
      <c r="R7" s="56" t="s">
        <v>61</v>
      </c>
      <c r="S7" s="55" t="s">
        <v>79</v>
      </c>
      <c r="T7" s="56" t="s">
        <v>57</v>
      </c>
      <c r="U7" s="56" t="s">
        <v>57</v>
      </c>
      <c r="V7" s="56" t="s">
        <v>53</v>
      </c>
      <c r="W7" s="56" t="s">
        <v>57</v>
      </c>
      <c r="X7" s="46" t="s">
        <v>79</v>
      </c>
      <c r="Y7" s="56" t="s">
        <v>57</v>
      </c>
      <c r="Z7" s="55" t="s">
        <v>79</v>
      </c>
      <c r="AA7" s="56" t="s">
        <v>69</v>
      </c>
      <c r="AB7" s="55" t="s">
        <v>79</v>
      </c>
      <c r="AC7" s="56" t="s">
        <v>53</v>
      </c>
      <c r="AD7" s="56" t="s">
        <v>53</v>
      </c>
      <c r="AE7" s="46" t="s">
        <v>79</v>
      </c>
      <c r="AF7" s="56" t="s">
        <v>69</v>
      </c>
      <c r="AH7" s="47" t="n">
        <f aca="false">SUM(B8,C8,D8,E8,F8,G8,H8,I8,J8,K8,L8,O8,P8,Q8,R8,T8,U8,V8,W8,Y8,AA8,AC8,AD8,AF8)</f>
        <v>178.5</v>
      </c>
      <c r="AI7" s="48" t="n">
        <f aca="false">AH7*'📋 Mitarbeiter'!F5</f>
        <v>3177.3</v>
      </c>
      <c r="AJ7" s="49" t="s">
        <v>14</v>
      </c>
    </row>
    <row r="8" customFormat="false" ht="13.5" hidden="false" customHeight="true" outlineLevel="0" collapsed="false">
      <c r="A8" s="54"/>
      <c r="B8" s="57" t="n">
        <v>6</v>
      </c>
      <c r="C8" s="57" t="n">
        <v>8</v>
      </c>
      <c r="D8" s="57" t="n">
        <v>8</v>
      </c>
      <c r="E8" s="57" t="n">
        <v>6</v>
      </c>
      <c r="F8" s="57" t="n">
        <v>8</v>
      </c>
      <c r="G8" s="57" t="n">
        <v>8</v>
      </c>
      <c r="H8" s="57" t="n">
        <v>8</v>
      </c>
      <c r="I8" s="57" t="n">
        <v>8</v>
      </c>
      <c r="J8" s="57" t="n">
        <v>6</v>
      </c>
      <c r="K8" s="57" t="n">
        <v>7.5</v>
      </c>
      <c r="L8" s="57" t="n">
        <v>6</v>
      </c>
      <c r="M8" s="57"/>
      <c r="N8" s="57"/>
      <c r="O8" s="57" t="n">
        <v>8</v>
      </c>
      <c r="P8" s="57" t="n">
        <v>8</v>
      </c>
      <c r="Q8" s="57" t="n">
        <v>6</v>
      </c>
      <c r="R8" s="57" t="n">
        <v>6</v>
      </c>
      <c r="S8" s="57"/>
      <c r="T8" s="57" t="n">
        <v>8</v>
      </c>
      <c r="U8" s="57" t="n">
        <v>8</v>
      </c>
      <c r="V8" s="57" t="n">
        <v>8</v>
      </c>
      <c r="W8" s="57" t="n">
        <v>8</v>
      </c>
      <c r="X8" s="53"/>
      <c r="Y8" s="57" t="n">
        <v>8</v>
      </c>
      <c r="Z8" s="57"/>
      <c r="AA8" s="57" t="n">
        <v>7.5</v>
      </c>
      <c r="AB8" s="57"/>
      <c r="AC8" s="57" t="n">
        <v>8</v>
      </c>
      <c r="AD8" s="57" t="n">
        <v>8</v>
      </c>
      <c r="AE8" s="53"/>
      <c r="AF8" s="57" t="n">
        <v>7.5</v>
      </c>
      <c r="AH8" s="47"/>
      <c r="AI8" s="47"/>
      <c r="AJ8" s="47"/>
    </row>
    <row r="9" customFormat="false" ht="18" hidden="false" customHeight="true" outlineLevel="0" collapsed="false">
      <c r="A9" s="41" t="s">
        <v>21</v>
      </c>
      <c r="B9" s="43" t="s">
        <v>57</v>
      </c>
      <c r="C9" s="46" t="s">
        <v>79</v>
      </c>
      <c r="D9" s="43" t="s">
        <v>53</v>
      </c>
      <c r="E9" s="43" t="s">
        <v>69</v>
      </c>
      <c r="F9" s="43" t="s">
        <v>69</v>
      </c>
      <c r="G9" s="43" t="s">
        <v>53</v>
      </c>
      <c r="H9" s="45" t="s">
        <v>79</v>
      </c>
      <c r="I9" s="43" t="s">
        <v>61</v>
      </c>
      <c r="J9" s="46" t="s">
        <v>79</v>
      </c>
      <c r="K9" s="43" t="s">
        <v>69</v>
      </c>
      <c r="L9" s="43" t="s">
        <v>65</v>
      </c>
      <c r="M9" s="43" t="s">
        <v>53</v>
      </c>
      <c r="N9" s="45" t="s">
        <v>79</v>
      </c>
      <c r="O9" s="45" t="s">
        <v>79</v>
      </c>
      <c r="P9" s="43" t="s">
        <v>65</v>
      </c>
      <c r="Q9" s="46" t="s">
        <v>79</v>
      </c>
      <c r="R9" s="43" t="s">
        <v>65</v>
      </c>
      <c r="S9" s="43" t="s">
        <v>53</v>
      </c>
      <c r="T9" s="43" t="s">
        <v>53</v>
      </c>
      <c r="U9" s="45" t="s">
        <v>79</v>
      </c>
      <c r="V9" s="45" t="s">
        <v>79</v>
      </c>
      <c r="W9" s="43" t="s">
        <v>69</v>
      </c>
      <c r="X9" s="46" t="s">
        <v>79</v>
      </c>
      <c r="Y9" s="43" t="s">
        <v>69</v>
      </c>
      <c r="Z9" s="43" t="s">
        <v>65</v>
      </c>
      <c r="AA9" s="45" t="s">
        <v>79</v>
      </c>
      <c r="AB9" s="45" t="s">
        <v>79</v>
      </c>
      <c r="AC9" s="43" t="s">
        <v>53</v>
      </c>
      <c r="AD9" s="43" t="s">
        <v>57</v>
      </c>
      <c r="AE9" s="46" t="s">
        <v>79</v>
      </c>
      <c r="AF9" s="43" t="s">
        <v>53</v>
      </c>
      <c r="AH9" s="47" t="n">
        <f aca="false">SUM(B10,D10,E10,F10,G10,I10,K10,L10,M10,P10,R10,S10,T10,W10,Y10,Z10,AC10,AD10,AF10)</f>
        <v>139.5</v>
      </c>
      <c r="AI9" s="48" t="n">
        <f aca="false">AH9*'📋 Mitarbeiter'!F6</f>
        <v>1980.9</v>
      </c>
      <c r="AJ9" s="49" t="s">
        <v>23</v>
      </c>
    </row>
    <row r="10" customFormat="false" ht="13.5" hidden="false" customHeight="true" outlineLevel="0" collapsed="false">
      <c r="A10" s="41"/>
      <c r="B10" s="51" t="n">
        <v>8</v>
      </c>
      <c r="C10" s="53"/>
      <c r="D10" s="51" t="n">
        <v>8</v>
      </c>
      <c r="E10" s="51" t="n">
        <v>7.5</v>
      </c>
      <c r="F10" s="51" t="n">
        <v>7.5</v>
      </c>
      <c r="G10" s="51" t="n">
        <v>8</v>
      </c>
      <c r="H10" s="51"/>
      <c r="I10" s="51" t="n">
        <v>6</v>
      </c>
      <c r="J10" s="53"/>
      <c r="K10" s="51" t="n">
        <v>7.5</v>
      </c>
      <c r="L10" s="51" t="n">
        <v>6</v>
      </c>
      <c r="M10" s="51" t="n">
        <v>8</v>
      </c>
      <c r="N10" s="51"/>
      <c r="O10" s="51"/>
      <c r="P10" s="51" t="n">
        <v>6</v>
      </c>
      <c r="Q10" s="53"/>
      <c r="R10" s="51" t="n">
        <v>6</v>
      </c>
      <c r="S10" s="51" t="n">
        <v>8</v>
      </c>
      <c r="T10" s="51" t="n">
        <v>8</v>
      </c>
      <c r="U10" s="51"/>
      <c r="V10" s="51"/>
      <c r="W10" s="51" t="n">
        <v>7.5</v>
      </c>
      <c r="X10" s="53"/>
      <c r="Y10" s="51" t="n">
        <v>7.5</v>
      </c>
      <c r="Z10" s="51" t="n">
        <v>6</v>
      </c>
      <c r="AA10" s="51"/>
      <c r="AB10" s="51"/>
      <c r="AC10" s="51" t="n">
        <v>8</v>
      </c>
      <c r="AD10" s="51" t="n">
        <v>8</v>
      </c>
      <c r="AE10" s="53"/>
      <c r="AF10" s="51" t="n">
        <v>8</v>
      </c>
      <c r="AH10" s="47"/>
      <c r="AI10" s="47"/>
      <c r="AJ10" s="47"/>
    </row>
    <row r="11" customFormat="false" ht="18" hidden="false" customHeight="true" outlineLevel="0" collapsed="false">
      <c r="A11" s="54" t="s">
        <v>26</v>
      </c>
      <c r="B11" s="46" t="s">
        <v>79</v>
      </c>
      <c r="C11" s="46" t="s">
        <v>79</v>
      </c>
      <c r="D11" s="56" t="s">
        <v>61</v>
      </c>
      <c r="E11" s="56" t="s">
        <v>69</v>
      </c>
      <c r="F11" s="55" t="s">
        <v>79</v>
      </c>
      <c r="G11" s="56" t="s">
        <v>65</v>
      </c>
      <c r="H11" s="56" t="s">
        <v>69</v>
      </c>
      <c r="I11" s="56" t="s">
        <v>57</v>
      </c>
      <c r="J11" s="46" t="s">
        <v>79</v>
      </c>
      <c r="K11" s="56" t="s">
        <v>61</v>
      </c>
      <c r="L11" s="56" t="s">
        <v>57</v>
      </c>
      <c r="M11" s="55" t="s">
        <v>79</v>
      </c>
      <c r="N11" s="56" t="s">
        <v>61</v>
      </c>
      <c r="O11" s="56" t="s">
        <v>53</v>
      </c>
      <c r="P11" s="56" t="s">
        <v>65</v>
      </c>
      <c r="Q11" s="46" t="s">
        <v>79</v>
      </c>
      <c r="R11" s="56" t="s">
        <v>57</v>
      </c>
      <c r="S11" s="56" t="s">
        <v>53</v>
      </c>
      <c r="T11" s="55" t="s">
        <v>79</v>
      </c>
      <c r="U11" s="56" t="s">
        <v>69</v>
      </c>
      <c r="V11" s="56" t="s">
        <v>61</v>
      </c>
      <c r="W11" s="56" t="s">
        <v>57</v>
      </c>
      <c r="X11" s="46" t="s">
        <v>79</v>
      </c>
      <c r="Y11" s="56" t="s">
        <v>57</v>
      </c>
      <c r="Z11" s="56" t="s">
        <v>57</v>
      </c>
      <c r="AA11" s="56" t="s">
        <v>61</v>
      </c>
      <c r="AB11" s="56" t="s">
        <v>61</v>
      </c>
      <c r="AC11" s="56" t="s">
        <v>57</v>
      </c>
      <c r="AD11" s="56" t="s">
        <v>61</v>
      </c>
      <c r="AE11" s="46" t="s">
        <v>79</v>
      </c>
      <c r="AF11" s="56" t="s">
        <v>53</v>
      </c>
      <c r="AH11" s="47" t="n">
        <f aca="false">SUM(D12,E12,G12,H12,I12,K12,L12,N12,O12,P12,R12,S12,U12,V12,W12,Y12,Z12,AA12,AB12,AC12,AD12,AF12)</f>
        <v>156.5</v>
      </c>
      <c r="AI11" s="48" t="n">
        <f aca="false">AH11*'📋 Mitarbeiter'!F7</f>
        <v>2347.5</v>
      </c>
      <c r="AJ11" s="49" t="s">
        <v>23</v>
      </c>
    </row>
    <row r="12" customFormat="false" ht="13.5" hidden="false" customHeight="true" outlineLevel="0" collapsed="false">
      <c r="A12" s="54"/>
      <c r="B12" s="53"/>
      <c r="C12" s="53"/>
      <c r="D12" s="57" t="n">
        <v>6</v>
      </c>
      <c r="E12" s="57" t="n">
        <v>7.5</v>
      </c>
      <c r="F12" s="57"/>
      <c r="G12" s="57" t="n">
        <v>6</v>
      </c>
      <c r="H12" s="57" t="n">
        <v>7.5</v>
      </c>
      <c r="I12" s="57" t="n">
        <v>8</v>
      </c>
      <c r="J12" s="53"/>
      <c r="K12" s="57" t="n">
        <v>6</v>
      </c>
      <c r="L12" s="57" t="n">
        <v>8</v>
      </c>
      <c r="M12" s="57"/>
      <c r="N12" s="57" t="n">
        <v>6</v>
      </c>
      <c r="O12" s="57" t="n">
        <v>8</v>
      </c>
      <c r="P12" s="57" t="n">
        <v>6</v>
      </c>
      <c r="Q12" s="53"/>
      <c r="R12" s="57" t="n">
        <v>8</v>
      </c>
      <c r="S12" s="57" t="n">
        <v>8</v>
      </c>
      <c r="T12" s="57"/>
      <c r="U12" s="57" t="n">
        <v>7.5</v>
      </c>
      <c r="V12" s="57" t="n">
        <v>6</v>
      </c>
      <c r="W12" s="57" t="n">
        <v>8</v>
      </c>
      <c r="X12" s="53"/>
      <c r="Y12" s="57" t="n">
        <v>8</v>
      </c>
      <c r="Z12" s="57" t="n">
        <v>8</v>
      </c>
      <c r="AA12" s="57" t="n">
        <v>6</v>
      </c>
      <c r="AB12" s="57" t="n">
        <v>6</v>
      </c>
      <c r="AC12" s="57" t="n">
        <v>8</v>
      </c>
      <c r="AD12" s="57" t="n">
        <v>6</v>
      </c>
      <c r="AE12" s="53"/>
      <c r="AF12" s="57" t="n">
        <v>8</v>
      </c>
      <c r="AH12" s="47"/>
      <c r="AI12" s="47"/>
      <c r="AJ12" s="47"/>
    </row>
    <row r="13" customFormat="false" ht="18" hidden="false" customHeight="true" outlineLevel="0" collapsed="false">
      <c r="A13" s="41" t="s">
        <v>30</v>
      </c>
      <c r="B13" s="46" t="s">
        <v>79</v>
      </c>
      <c r="C13" s="46" t="s">
        <v>79</v>
      </c>
      <c r="D13" s="43" t="s">
        <v>69</v>
      </c>
      <c r="E13" s="43" t="s">
        <v>53</v>
      </c>
      <c r="F13" s="43" t="s">
        <v>53</v>
      </c>
      <c r="G13" s="43" t="s">
        <v>61</v>
      </c>
      <c r="H13" s="43" t="s">
        <v>57</v>
      </c>
      <c r="I13" s="43" t="s">
        <v>61</v>
      </c>
      <c r="J13" s="46" t="s">
        <v>79</v>
      </c>
      <c r="K13" s="45" t="s">
        <v>79</v>
      </c>
      <c r="L13" s="45" t="s">
        <v>79</v>
      </c>
      <c r="M13" s="43" t="s">
        <v>53</v>
      </c>
      <c r="N13" s="43" t="s">
        <v>53</v>
      </c>
      <c r="O13" s="43" t="s">
        <v>53</v>
      </c>
      <c r="P13" s="43" t="s">
        <v>69</v>
      </c>
      <c r="Q13" s="46" t="s">
        <v>79</v>
      </c>
      <c r="R13" s="43" t="s">
        <v>57</v>
      </c>
      <c r="S13" s="43" t="s">
        <v>53</v>
      </c>
      <c r="T13" s="43" t="s">
        <v>69</v>
      </c>
      <c r="U13" s="43" t="s">
        <v>57</v>
      </c>
      <c r="V13" s="43" t="s">
        <v>61</v>
      </c>
      <c r="W13" s="43" t="s">
        <v>53</v>
      </c>
      <c r="X13" s="46" t="s">
        <v>79</v>
      </c>
      <c r="Y13" s="43" t="s">
        <v>53</v>
      </c>
      <c r="Z13" s="43" t="s">
        <v>53</v>
      </c>
      <c r="AA13" s="43" t="s">
        <v>53</v>
      </c>
      <c r="AB13" s="45" t="s">
        <v>79</v>
      </c>
      <c r="AC13" s="43" t="s">
        <v>69</v>
      </c>
      <c r="AD13" s="46" t="s">
        <v>79</v>
      </c>
      <c r="AE13" s="46" t="s">
        <v>79</v>
      </c>
      <c r="AF13" s="45" t="s">
        <v>79</v>
      </c>
      <c r="AH13" s="47" t="n">
        <f aca="false">SUM(D14,E14,F14,G14,H14,I14,M14,N14,O14,P14,R14,S14,T14,U14,V14,W14,Y14,Z14,AA14,AC14)</f>
        <v>152</v>
      </c>
      <c r="AI13" s="48" t="n">
        <f aca="false">AH13*'📋 Mitarbeiter'!F8</f>
        <v>2052</v>
      </c>
      <c r="AJ13" s="49" t="s">
        <v>32</v>
      </c>
    </row>
    <row r="14" customFormat="false" ht="13.5" hidden="false" customHeight="true" outlineLevel="0" collapsed="false">
      <c r="A14" s="41"/>
      <c r="B14" s="53"/>
      <c r="C14" s="53"/>
      <c r="D14" s="51" t="n">
        <v>7.5</v>
      </c>
      <c r="E14" s="51" t="n">
        <v>8</v>
      </c>
      <c r="F14" s="51" t="n">
        <v>8</v>
      </c>
      <c r="G14" s="51" t="n">
        <v>6</v>
      </c>
      <c r="H14" s="51" t="n">
        <v>8</v>
      </c>
      <c r="I14" s="51" t="n">
        <v>6</v>
      </c>
      <c r="J14" s="53"/>
      <c r="K14" s="51"/>
      <c r="L14" s="51"/>
      <c r="M14" s="51" t="n">
        <v>8</v>
      </c>
      <c r="N14" s="51" t="n">
        <v>8</v>
      </c>
      <c r="O14" s="51" t="n">
        <v>8</v>
      </c>
      <c r="P14" s="51" t="n">
        <v>7.5</v>
      </c>
      <c r="Q14" s="53"/>
      <c r="R14" s="51" t="n">
        <v>8</v>
      </c>
      <c r="S14" s="51" t="n">
        <v>8</v>
      </c>
      <c r="T14" s="51" t="n">
        <v>7.5</v>
      </c>
      <c r="U14" s="51" t="n">
        <v>8</v>
      </c>
      <c r="V14" s="51" t="n">
        <v>6</v>
      </c>
      <c r="W14" s="51" t="n">
        <v>8</v>
      </c>
      <c r="X14" s="53"/>
      <c r="Y14" s="51" t="n">
        <v>8</v>
      </c>
      <c r="Z14" s="51" t="n">
        <v>8</v>
      </c>
      <c r="AA14" s="51" t="n">
        <v>8</v>
      </c>
      <c r="AB14" s="51"/>
      <c r="AC14" s="51" t="n">
        <v>7.5</v>
      </c>
      <c r="AD14" s="53"/>
      <c r="AE14" s="53"/>
      <c r="AF14" s="51"/>
      <c r="AH14" s="47"/>
      <c r="AI14" s="47"/>
      <c r="AJ14" s="47"/>
    </row>
    <row r="15" customFormat="false" ht="18" hidden="false" customHeight="true" outlineLevel="0" collapsed="false">
      <c r="A15" s="54" t="s">
        <v>35</v>
      </c>
      <c r="B15" s="56" t="s">
        <v>53</v>
      </c>
      <c r="C15" s="46" t="s">
        <v>79</v>
      </c>
      <c r="D15" s="56" t="s">
        <v>53</v>
      </c>
      <c r="E15" s="56" t="s">
        <v>61</v>
      </c>
      <c r="F15" s="56" t="s">
        <v>61</v>
      </c>
      <c r="G15" s="56" t="s">
        <v>57</v>
      </c>
      <c r="H15" s="56" t="s">
        <v>69</v>
      </c>
      <c r="I15" s="46" t="s">
        <v>79</v>
      </c>
      <c r="J15" s="46" t="s">
        <v>79</v>
      </c>
      <c r="K15" s="55" t="s">
        <v>79</v>
      </c>
      <c r="L15" s="55" t="s">
        <v>79</v>
      </c>
      <c r="M15" s="56" t="s">
        <v>69</v>
      </c>
      <c r="N15" s="55" t="s">
        <v>79</v>
      </c>
      <c r="O15" s="56" t="s">
        <v>53</v>
      </c>
      <c r="P15" s="46" t="s">
        <v>79</v>
      </c>
      <c r="Q15" s="46" t="s">
        <v>79</v>
      </c>
      <c r="R15" s="56" t="s">
        <v>69</v>
      </c>
      <c r="S15" s="56" t="s">
        <v>53</v>
      </c>
      <c r="T15" s="55" t="s">
        <v>79</v>
      </c>
      <c r="U15" s="56" t="s">
        <v>65</v>
      </c>
      <c r="V15" s="55" t="s">
        <v>79</v>
      </c>
      <c r="W15" s="56" t="s">
        <v>53</v>
      </c>
      <c r="X15" s="46" t="s">
        <v>79</v>
      </c>
      <c r="Y15" s="56" t="s">
        <v>57</v>
      </c>
      <c r="Z15" s="56" t="s">
        <v>53</v>
      </c>
      <c r="AA15" s="55" t="s">
        <v>79</v>
      </c>
      <c r="AB15" s="56" t="s">
        <v>61</v>
      </c>
      <c r="AC15" s="56" t="s">
        <v>57</v>
      </c>
      <c r="AD15" s="46" t="s">
        <v>79</v>
      </c>
      <c r="AE15" s="46" t="s">
        <v>79</v>
      </c>
      <c r="AF15" s="56" t="s">
        <v>61</v>
      </c>
      <c r="AH15" s="47" t="n">
        <f aca="false">SUM(B16,D16,E16,F16,G16,H16,M16,O16,R16,S16,U16,W16,Y16,Z16,AB16,AC16,AF16)</f>
        <v>124.5</v>
      </c>
      <c r="AI15" s="48" t="n">
        <f aca="false">AH15*'📋 Mitarbeiter'!F9</f>
        <v>1767.9</v>
      </c>
      <c r="AJ15" s="49" t="s">
        <v>23</v>
      </c>
    </row>
    <row r="16" customFormat="false" ht="13.5" hidden="false" customHeight="true" outlineLevel="0" collapsed="false">
      <c r="A16" s="54"/>
      <c r="B16" s="57" t="n">
        <v>8</v>
      </c>
      <c r="C16" s="53"/>
      <c r="D16" s="57" t="n">
        <v>8</v>
      </c>
      <c r="E16" s="57" t="n">
        <v>6</v>
      </c>
      <c r="F16" s="57" t="n">
        <v>6</v>
      </c>
      <c r="G16" s="57" t="n">
        <v>8</v>
      </c>
      <c r="H16" s="57" t="n">
        <v>7.5</v>
      </c>
      <c r="I16" s="53"/>
      <c r="J16" s="53"/>
      <c r="K16" s="57"/>
      <c r="L16" s="57"/>
      <c r="M16" s="57" t="n">
        <v>7.5</v>
      </c>
      <c r="N16" s="57"/>
      <c r="O16" s="57" t="n">
        <v>8</v>
      </c>
      <c r="P16" s="53"/>
      <c r="Q16" s="53"/>
      <c r="R16" s="57" t="n">
        <v>7.5</v>
      </c>
      <c r="S16" s="57" t="n">
        <v>8</v>
      </c>
      <c r="T16" s="57"/>
      <c r="U16" s="57" t="n">
        <v>6</v>
      </c>
      <c r="V16" s="57"/>
      <c r="W16" s="57" t="n">
        <v>8</v>
      </c>
      <c r="X16" s="53"/>
      <c r="Y16" s="57" t="n">
        <v>8</v>
      </c>
      <c r="Z16" s="57" t="n">
        <v>8</v>
      </c>
      <c r="AA16" s="57"/>
      <c r="AB16" s="57" t="n">
        <v>6</v>
      </c>
      <c r="AC16" s="57" t="n">
        <v>8</v>
      </c>
      <c r="AD16" s="53"/>
      <c r="AE16" s="53"/>
      <c r="AF16" s="57" t="n">
        <v>6</v>
      </c>
      <c r="AH16" s="47"/>
      <c r="AI16" s="47"/>
      <c r="AJ16" s="47"/>
    </row>
    <row r="17" customFormat="false" ht="18" hidden="false" customHeight="true" outlineLevel="0" collapsed="false">
      <c r="A17" s="41" t="s">
        <v>38</v>
      </c>
      <c r="B17" s="43" t="s">
        <v>53</v>
      </c>
      <c r="C17" s="46" t="s">
        <v>79</v>
      </c>
      <c r="D17" s="43" t="s">
        <v>69</v>
      </c>
      <c r="E17" s="43" t="s">
        <v>53</v>
      </c>
      <c r="F17" s="43" t="s">
        <v>57</v>
      </c>
      <c r="G17" s="43" t="s">
        <v>61</v>
      </c>
      <c r="H17" s="45" t="s">
        <v>79</v>
      </c>
      <c r="I17" s="46" t="s">
        <v>79</v>
      </c>
      <c r="J17" s="43" t="s">
        <v>57</v>
      </c>
      <c r="K17" s="43" t="s">
        <v>61</v>
      </c>
      <c r="L17" s="43" t="s">
        <v>57</v>
      </c>
      <c r="M17" s="43" t="s">
        <v>53</v>
      </c>
      <c r="N17" s="43" t="s">
        <v>57</v>
      </c>
      <c r="O17" s="43" t="s">
        <v>61</v>
      </c>
      <c r="P17" s="43" t="s">
        <v>61</v>
      </c>
      <c r="Q17" s="46" t="s">
        <v>79</v>
      </c>
      <c r="R17" s="43" t="s">
        <v>61</v>
      </c>
      <c r="S17" s="43" t="s">
        <v>53</v>
      </c>
      <c r="T17" s="43" t="s">
        <v>61</v>
      </c>
      <c r="U17" s="45" t="s">
        <v>79</v>
      </c>
      <c r="V17" s="43" t="s">
        <v>53</v>
      </c>
      <c r="W17" s="43" t="s">
        <v>61</v>
      </c>
      <c r="X17" s="43" t="s">
        <v>65</v>
      </c>
      <c r="Y17" s="45" t="s">
        <v>79</v>
      </c>
      <c r="Z17" s="43" t="s">
        <v>53</v>
      </c>
      <c r="AA17" s="43" t="s">
        <v>61</v>
      </c>
      <c r="AB17" s="45" t="s">
        <v>79</v>
      </c>
      <c r="AC17" s="43" t="s">
        <v>69</v>
      </c>
      <c r="AD17" s="46" t="s">
        <v>79</v>
      </c>
      <c r="AE17" s="46" t="s">
        <v>79</v>
      </c>
      <c r="AF17" s="43" t="s">
        <v>53</v>
      </c>
      <c r="AH17" s="47" t="n">
        <f aca="false">SUM(B18,D18,E18,F18,G18,J18,K18,L18,M18,N18,O18,P18,R18,S18,T18,V18,W18,X18,Z18,AA18,AC18,AF18)</f>
        <v>157</v>
      </c>
      <c r="AI17" s="48" t="n">
        <f aca="false">AH17*'📋 Mitarbeiter'!F10</f>
        <v>2637.6</v>
      </c>
      <c r="AJ17" s="49" t="s">
        <v>14</v>
      </c>
    </row>
    <row r="18" customFormat="false" ht="13.5" hidden="false" customHeight="true" outlineLevel="0" collapsed="false">
      <c r="A18" s="41"/>
      <c r="B18" s="51" t="n">
        <v>8</v>
      </c>
      <c r="C18" s="53"/>
      <c r="D18" s="51" t="n">
        <v>7.5</v>
      </c>
      <c r="E18" s="51" t="n">
        <v>8</v>
      </c>
      <c r="F18" s="51" t="n">
        <v>8</v>
      </c>
      <c r="G18" s="51" t="n">
        <v>6</v>
      </c>
      <c r="H18" s="51"/>
      <c r="I18" s="53"/>
      <c r="J18" s="51" t="n">
        <v>8</v>
      </c>
      <c r="K18" s="51" t="n">
        <v>6</v>
      </c>
      <c r="L18" s="51" t="n">
        <v>8</v>
      </c>
      <c r="M18" s="51" t="n">
        <v>8</v>
      </c>
      <c r="N18" s="51" t="n">
        <v>8</v>
      </c>
      <c r="O18" s="51" t="n">
        <v>6</v>
      </c>
      <c r="P18" s="51" t="n">
        <v>6</v>
      </c>
      <c r="Q18" s="53"/>
      <c r="R18" s="51" t="n">
        <v>6</v>
      </c>
      <c r="S18" s="51" t="n">
        <v>8</v>
      </c>
      <c r="T18" s="51" t="n">
        <v>6</v>
      </c>
      <c r="U18" s="51"/>
      <c r="V18" s="51" t="n">
        <v>8</v>
      </c>
      <c r="W18" s="51" t="n">
        <v>6</v>
      </c>
      <c r="X18" s="51" t="n">
        <v>6</v>
      </c>
      <c r="Y18" s="51"/>
      <c r="Z18" s="51" t="n">
        <v>8</v>
      </c>
      <c r="AA18" s="51" t="n">
        <v>6</v>
      </c>
      <c r="AB18" s="51"/>
      <c r="AC18" s="51" t="n">
        <v>7.5</v>
      </c>
      <c r="AD18" s="53"/>
      <c r="AE18" s="53"/>
      <c r="AF18" s="51" t="n">
        <v>8</v>
      </c>
      <c r="AH18" s="47"/>
      <c r="AI18" s="47"/>
      <c r="AJ18" s="47"/>
    </row>
    <row r="19" customFormat="false" ht="18" hidden="false" customHeight="true" outlineLevel="0" collapsed="false">
      <c r="A19" s="54" t="s">
        <v>42</v>
      </c>
      <c r="B19" s="56" t="s">
        <v>53</v>
      </c>
      <c r="C19" s="46" t="s">
        <v>79</v>
      </c>
      <c r="D19" s="56" t="s">
        <v>53</v>
      </c>
      <c r="E19" s="55" t="s">
        <v>79</v>
      </c>
      <c r="F19" s="55" t="s">
        <v>79</v>
      </c>
      <c r="G19" s="56" t="s">
        <v>61</v>
      </c>
      <c r="H19" s="56" t="s">
        <v>53</v>
      </c>
      <c r="I19" s="44" t="s">
        <v>72</v>
      </c>
      <c r="J19" s="44" t="s">
        <v>72</v>
      </c>
      <c r="K19" s="44" t="s">
        <v>72</v>
      </c>
      <c r="L19" s="44" t="s">
        <v>72</v>
      </c>
      <c r="M19" s="44" t="s">
        <v>72</v>
      </c>
      <c r="N19" s="55" t="s">
        <v>79</v>
      </c>
      <c r="O19" s="56" t="s">
        <v>61</v>
      </c>
      <c r="P19" s="56" t="s">
        <v>61</v>
      </c>
      <c r="Q19" s="46" t="s">
        <v>79</v>
      </c>
      <c r="R19" s="56" t="s">
        <v>61</v>
      </c>
      <c r="S19" s="55" t="s">
        <v>79</v>
      </c>
      <c r="T19" s="56" t="s">
        <v>53</v>
      </c>
      <c r="U19" s="56" t="s">
        <v>61</v>
      </c>
      <c r="V19" s="56" t="s">
        <v>53</v>
      </c>
      <c r="W19" s="46" t="s">
        <v>79</v>
      </c>
      <c r="X19" s="46" t="s">
        <v>79</v>
      </c>
      <c r="Y19" s="56" t="s">
        <v>61</v>
      </c>
      <c r="Z19" s="55" t="s">
        <v>79</v>
      </c>
      <c r="AA19" s="56" t="s">
        <v>53</v>
      </c>
      <c r="AB19" s="56" t="s">
        <v>61</v>
      </c>
      <c r="AC19" s="56" t="s">
        <v>61</v>
      </c>
      <c r="AD19" s="56" t="s">
        <v>61</v>
      </c>
      <c r="AE19" s="46" t="s">
        <v>79</v>
      </c>
      <c r="AF19" s="56" t="s">
        <v>61</v>
      </c>
      <c r="AH19" s="47" t="n">
        <f aca="false">SUM(B20,D20,G20,H20,O20,P20,R20,T20,U20,V20,Y20,AA20,AB20,AC20,AD20,AF20)</f>
        <v>108</v>
      </c>
      <c r="AI19" s="48" t="n">
        <f aca="false">AH19*'📋 Mitarbeiter'!F11</f>
        <v>1404</v>
      </c>
      <c r="AJ19" s="49" t="s">
        <v>32</v>
      </c>
    </row>
    <row r="20" customFormat="false" ht="13.5" hidden="false" customHeight="true" outlineLevel="0" collapsed="false">
      <c r="A20" s="54"/>
      <c r="B20" s="57" t="n">
        <v>8</v>
      </c>
      <c r="C20" s="53"/>
      <c r="D20" s="57" t="n">
        <v>8</v>
      </c>
      <c r="E20" s="57"/>
      <c r="F20" s="57"/>
      <c r="G20" s="57" t="n">
        <v>6</v>
      </c>
      <c r="H20" s="57" t="n">
        <v>8</v>
      </c>
      <c r="I20" s="52"/>
      <c r="J20" s="52"/>
      <c r="K20" s="52"/>
      <c r="L20" s="52"/>
      <c r="M20" s="52"/>
      <c r="N20" s="57"/>
      <c r="O20" s="57" t="n">
        <v>6</v>
      </c>
      <c r="P20" s="57" t="n">
        <v>6</v>
      </c>
      <c r="Q20" s="53"/>
      <c r="R20" s="57" t="n">
        <v>6</v>
      </c>
      <c r="S20" s="57"/>
      <c r="T20" s="57" t="n">
        <v>8</v>
      </c>
      <c r="U20" s="57" t="n">
        <v>6</v>
      </c>
      <c r="V20" s="57" t="n">
        <v>8</v>
      </c>
      <c r="W20" s="53"/>
      <c r="X20" s="53"/>
      <c r="Y20" s="57" t="n">
        <v>6</v>
      </c>
      <c r="Z20" s="57"/>
      <c r="AA20" s="57" t="n">
        <v>8</v>
      </c>
      <c r="AB20" s="57" t="n">
        <v>6</v>
      </c>
      <c r="AC20" s="57" t="n">
        <v>6</v>
      </c>
      <c r="AD20" s="57" t="n">
        <v>6</v>
      </c>
      <c r="AE20" s="53"/>
      <c r="AF20" s="57" t="n">
        <v>6</v>
      </c>
      <c r="AH20" s="47"/>
      <c r="AI20" s="47"/>
      <c r="AJ20" s="47"/>
    </row>
    <row r="21" customFormat="false" ht="19.5" hidden="false" customHeight="true" outlineLevel="0" collapsed="false">
      <c r="A21" s="58" t="s">
        <v>94</v>
      </c>
      <c r="B21" s="59" t="n">
        <f aca="false">COUNTIF(B5:B20,"F")+COUNTIF(B5:B20,"S")+COUNTIF(B5:B20,"M")+COUNTIF(B5:B20,"A")+COUNTIF(B5:B20,"FT")</f>
        <v>5</v>
      </c>
      <c r="C21" s="59" t="n">
        <f aca="false">COUNTIF(C5:C20,"F")+COUNTIF(C5:C20,"S")+COUNTIF(C5:C20,"M")+COUNTIF(C5:C20,"A")+COUNTIF(C5:C20,"FT")</f>
        <v>1</v>
      </c>
      <c r="D21" s="59" t="n">
        <f aca="false">COUNTIF(D5:D20,"F")+COUNTIF(D5:D20,"S")+COUNTIF(D5:D20,"M")+COUNTIF(D5:D20,"A")+COUNTIF(D5:D20,"FT")</f>
        <v>8</v>
      </c>
      <c r="E21" s="59" t="n">
        <f aca="false">COUNTIF(E5:E20,"F")+COUNTIF(E5:E20,"S")+COUNTIF(E5:E20,"M")+COUNTIF(E5:E20,"A")+COUNTIF(E5:E20,"FT")</f>
        <v>7</v>
      </c>
      <c r="F21" s="59" t="n">
        <f aca="false">COUNTIF(F5:F20,"F")+COUNTIF(F5:F20,"S")+COUNTIF(F5:F20,"M")+COUNTIF(F5:F20,"A")+COUNTIF(F5:F20,"FT")</f>
        <v>6</v>
      </c>
      <c r="G21" s="59" t="n">
        <f aca="false">COUNTIF(G5:G20,"F")+COUNTIF(G5:G20,"S")+COUNTIF(G5:G20,"M")+COUNTIF(G5:G20,"A")+COUNTIF(G5:G20,"FT")</f>
        <v>8</v>
      </c>
      <c r="H21" s="59" t="n">
        <f aca="false">COUNTIF(H5:H20,"F")+COUNTIF(H5:H20,"S")+COUNTIF(H5:H20,"M")+COUNTIF(H5:H20,"A")+COUNTIF(H5:H20,"FT")</f>
        <v>6</v>
      </c>
      <c r="I21" s="59" t="n">
        <f aca="false">COUNTIF(I5:I20,"F")+COUNTIF(I5:I20,"S")+COUNTIF(I5:I20,"M")+COUNTIF(I5:I20,"A")+COUNTIF(I5:I20,"FT")</f>
        <v>5</v>
      </c>
      <c r="J21" s="59" t="n">
        <f aca="false">COUNTIF(J5:J20,"F")+COUNTIF(J5:J20,"S")+COUNTIF(J5:J20,"M")+COUNTIF(J5:J20,"A")+COUNTIF(J5:J20,"FT")</f>
        <v>2</v>
      </c>
      <c r="K21" s="59" t="n">
        <f aca="false">COUNTIF(K5:K20,"F")+COUNTIF(K5:K20,"S")+COUNTIF(K5:K20,"M")+COUNTIF(K5:K20,"A")+COUNTIF(K5:K20,"FT")</f>
        <v>5</v>
      </c>
      <c r="L21" s="59" t="n">
        <f aca="false">COUNTIF(L5:L20,"F")+COUNTIF(L5:L20,"S")+COUNTIF(L5:L20,"M")+COUNTIF(L5:L20,"A")+COUNTIF(L5:L20,"FT")</f>
        <v>5</v>
      </c>
      <c r="M21" s="59" t="n">
        <f aca="false">COUNTIF(M5:M20,"F")+COUNTIF(M5:M20,"S")+COUNTIF(M5:M20,"M")+COUNTIF(M5:M20,"A")+COUNTIF(M5:M20,"FT")</f>
        <v>5</v>
      </c>
      <c r="N21" s="59" t="n">
        <f aca="false">COUNTIF(N5:N20,"F")+COUNTIF(N5:N20,"S")+COUNTIF(N5:N20,"M")+COUNTIF(N5:N20,"A")+COUNTIF(N5:N20,"FT")</f>
        <v>4</v>
      </c>
      <c r="O21" s="59" t="n">
        <f aca="false">COUNTIF(O5:O20,"F")+COUNTIF(O5:O20,"S")+COUNTIF(O5:O20,"M")+COUNTIF(O5:O20,"A")+COUNTIF(O5:O20,"FT")</f>
        <v>6</v>
      </c>
      <c r="P21" s="59" t="n">
        <f aca="false">COUNTIF(P5:P20,"F")+COUNTIF(P5:P20,"S")+COUNTIF(P5:P20,"M")+COUNTIF(P5:P20,"A")+COUNTIF(P5:P20,"FT")</f>
        <v>6</v>
      </c>
      <c r="Q21" s="59" t="n">
        <f aca="false">COUNTIF(Q5:Q20,"F")+COUNTIF(Q5:Q20,"S")+COUNTIF(Q5:Q20,"M")+COUNTIF(Q5:Q20,"A")+COUNTIF(Q5:Q20,"FT")</f>
        <v>2</v>
      </c>
      <c r="R21" s="59" t="n">
        <f aca="false">COUNTIF(R5:R20,"F")+COUNTIF(R5:R20,"S")+COUNTIF(R5:R20,"M")+COUNTIF(R5:R20,"A")+COUNTIF(R5:R20,"FT")</f>
        <v>7</v>
      </c>
      <c r="S21" s="59" t="n">
        <f aca="false">COUNTIF(S5:S20,"F")+COUNTIF(S5:S20,"S")+COUNTIF(S5:S20,"M")+COUNTIF(S5:S20,"A")+COUNTIF(S5:S20,"FT")</f>
        <v>6</v>
      </c>
      <c r="T21" s="59" t="n">
        <f aca="false">COUNTIF(T5:T20,"F")+COUNTIF(T5:T20,"S")+COUNTIF(T5:T20,"M")+COUNTIF(T5:T20,"A")+COUNTIF(T5:T20,"FT")</f>
        <v>5</v>
      </c>
      <c r="U21" s="59" t="n">
        <f aca="false">COUNTIF(U5:U20,"F")+COUNTIF(U5:U20,"S")+COUNTIF(U5:U20,"M")+COUNTIF(U5:U20,"A")+COUNTIF(U5:U20,"FT")</f>
        <v>6</v>
      </c>
      <c r="V21" s="59" t="n">
        <f aca="false">COUNTIF(V5:V20,"F")+COUNTIF(V5:V20,"S")+COUNTIF(V5:V20,"M")+COUNTIF(V5:V20,"A")+COUNTIF(V5:V20,"FT")</f>
        <v>6</v>
      </c>
      <c r="W21" s="59" t="n">
        <f aca="false">COUNTIF(W5:W20,"F")+COUNTIF(W5:W20,"S")+COUNTIF(W5:W20,"M")+COUNTIF(W5:W20,"A")+COUNTIF(W5:W20,"FT")</f>
        <v>6</v>
      </c>
      <c r="X21" s="59" t="n">
        <f aca="false">COUNTIF(X5:X20,"F")+COUNTIF(X5:X20,"S")+COUNTIF(X5:X20,"M")+COUNTIF(X5:X20,"A")+COUNTIF(X5:X20,"FT")</f>
        <v>1</v>
      </c>
      <c r="Y21" s="59" t="n">
        <f aca="false">COUNTIF(Y5:Y20,"F")+COUNTIF(Y5:Y20,"S")+COUNTIF(Y5:Y20,"M")+COUNTIF(Y5:Y20,"A")+COUNTIF(Y5:Y20,"FT")</f>
        <v>6</v>
      </c>
      <c r="Z21" s="59" t="n">
        <f aca="false">COUNTIF(Z5:Z20,"F")+COUNTIF(Z5:Z20,"S")+COUNTIF(Z5:Z20,"M")+COUNTIF(Z5:Z20,"A")+COUNTIF(Z5:Z20,"FT")</f>
        <v>6</v>
      </c>
      <c r="AA21" s="59" t="n">
        <f aca="false">COUNTIF(AA5:AA20,"F")+COUNTIF(AA5:AA20,"S")+COUNTIF(AA5:AA20,"M")+COUNTIF(AA5:AA20,"A")+COUNTIF(AA5:AA20,"FT")</f>
        <v>6</v>
      </c>
      <c r="AB21" s="59" t="n">
        <f aca="false">COUNTIF(AB5:AB20,"F")+COUNTIF(AB5:AB20,"S")+COUNTIF(AB5:AB20,"M")+COUNTIF(AB5:AB20,"A")+COUNTIF(AB5:AB20,"FT")</f>
        <v>4</v>
      </c>
      <c r="AC21" s="59" t="n">
        <f aca="false">COUNTIF(AC5:AC20,"F")+COUNTIF(AC5:AC20,"S")+COUNTIF(AC5:AC20,"M")+COUNTIF(AC5:AC20,"A")+COUNTIF(AC5:AC20,"FT")</f>
        <v>7</v>
      </c>
      <c r="AD21" s="59" t="n">
        <f aca="false">COUNTIF(AD5:AD20,"F")+COUNTIF(AD5:AD20,"S")+COUNTIF(AD5:AD20,"M")+COUNTIF(AD5:AD20,"A")+COUNTIF(AD5:AD20,"FT")</f>
        <v>5</v>
      </c>
      <c r="AE21" s="59" t="n">
        <f aca="false">COUNTIF(AE5:AE20,"F")+COUNTIF(AE5:AE20,"S")+COUNTIF(AE5:AE20,"M")+COUNTIF(AE5:AE20,"A")+COUNTIF(AE5:AE20,"FT")</f>
        <v>0</v>
      </c>
      <c r="AF21" s="59" t="n">
        <f aca="false">COUNTIF(AF5:AF20,"F")+COUNTIF(AF5:AF20,"S")+COUNTIF(AF5:AF20,"M")+COUNTIF(AF5:AF20,"A")+COUNTIF(AF5:AF20,"FT")</f>
        <v>7</v>
      </c>
      <c r="AH21" s="3" t="n">
        <f aca="false">SUM(AH5+AH7+AH9+AH11+AH13+AH15+AH17+AH19)</f>
        <v>1148.5</v>
      </c>
      <c r="AI21" s="60" t="n">
        <f aca="false">SUM(AI5+AI7+AI9+AI11+AI13+AI15+AI17+AI19)</f>
        <v>17553.45</v>
      </c>
    </row>
    <row r="23" customFormat="false" ht="15" hidden="false" customHeight="false" outlineLevel="0" collapsed="false">
      <c r="A23" s="61" t="s">
        <v>95</v>
      </c>
      <c r="B23" s="62" t="s">
        <v>53</v>
      </c>
      <c r="C23" s="63" t="s">
        <v>54</v>
      </c>
      <c r="D23" s="64" t="s">
        <v>57</v>
      </c>
      <c r="E23" s="65" t="s">
        <v>58</v>
      </c>
      <c r="F23" s="66" t="s">
        <v>61</v>
      </c>
      <c r="G23" s="67" t="s">
        <v>62</v>
      </c>
      <c r="H23" s="68" t="s">
        <v>65</v>
      </c>
      <c r="I23" s="69" t="s">
        <v>66</v>
      </c>
      <c r="J23" s="70" t="s">
        <v>69</v>
      </c>
      <c r="K23" s="71" t="s">
        <v>70</v>
      </c>
      <c r="L23" s="64" t="s">
        <v>72</v>
      </c>
      <c r="M23" s="65" t="s">
        <v>73</v>
      </c>
      <c r="N23" s="72" t="s">
        <v>75</v>
      </c>
      <c r="O23" s="73" t="s">
        <v>76</v>
      </c>
      <c r="P23" s="74" t="s">
        <v>77</v>
      </c>
      <c r="Q23" s="75" t="s">
        <v>78</v>
      </c>
      <c r="R23" s="76" t="s">
        <v>79</v>
      </c>
      <c r="S23" s="77" t="s">
        <v>80</v>
      </c>
    </row>
  </sheetData>
  <mergeCells count="34">
    <mergeCell ref="A1:AJ1"/>
    <mergeCell ref="A2:AJ2"/>
    <mergeCell ref="A5:A6"/>
    <mergeCell ref="AH5:AH6"/>
    <mergeCell ref="AI5:AI6"/>
    <mergeCell ref="AJ5:AJ6"/>
    <mergeCell ref="A7:A8"/>
    <mergeCell ref="AH7:AH8"/>
    <mergeCell ref="AI7:AI8"/>
    <mergeCell ref="AJ7:AJ8"/>
    <mergeCell ref="A9:A10"/>
    <mergeCell ref="AH9:AH10"/>
    <mergeCell ref="AI9:AI10"/>
    <mergeCell ref="AJ9:AJ10"/>
    <mergeCell ref="A11:A12"/>
    <mergeCell ref="AH11:AH12"/>
    <mergeCell ref="AI11:AI12"/>
    <mergeCell ref="AJ11:AJ12"/>
    <mergeCell ref="A13:A14"/>
    <mergeCell ref="AH13:AH14"/>
    <mergeCell ref="AI13:AI14"/>
    <mergeCell ref="AJ13:AJ14"/>
    <mergeCell ref="A15:A16"/>
    <mergeCell ref="AH15:AH16"/>
    <mergeCell ref="AI15:AI16"/>
    <mergeCell ref="AJ15:AJ16"/>
    <mergeCell ref="A17:A18"/>
    <mergeCell ref="AH17:AH18"/>
    <mergeCell ref="AI17:AI18"/>
    <mergeCell ref="AJ17:AJ18"/>
    <mergeCell ref="A19:A20"/>
    <mergeCell ref="AH19:AH20"/>
    <mergeCell ref="AI19:AI20"/>
    <mergeCell ref="AJ19:A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2026-05-21T09:54:23Z</dcterms:created>
  <dc:creator>openpyxl</dc:creator>
  <dc:description/>
  <dc:language>en-US</dc:language>
  <cp:lastModifiedBy/>
  <dcterms:modified xsi:type="dcterms:W3CDTF">2026-05-21T09:54:25Z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