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2865122-26FC-42E5-884A-F021856D0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Transaktionen" sheetId="2" r:id="rId2"/>
    <sheet name="Positionen" sheetId="3" r:id="rId3"/>
    <sheet name="Depotverlauf" sheetId="4" r:id="rId4"/>
    <sheet name="Einstellung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4" l="1"/>
  <c r="K53" i="4"/>
  <c r="J53" i="4"/>
  <c r="I53" i="4"/>
  <c r="H53" i="4"/>
  <c r="F53" i="4"/>
  <c r="E53" i="4"/>
  <c r="D53" i="4"/>
  <c r="L52" i="4"/>
  <c r="K52" i="4"/>
  <c r="J52" i="4"/>
  <c r="I52" i="4"/>
  <c r="H52" i="4"/>
  <c r="F52" i="4"/>
  <c r="E52" i="4"/>
  <c r="D52" i="4"/>
  <c r="L51" i="4"/>
  <c r="K51" i="4"/>
  <c r="J51" i="4"/>
  <c r="I51" i="4"/>
  <c r="H51" i="4"/>
  <c r="F51" i="4"/>
  <c r="E51" i="4"/>
  <c r="D51" i="4"/>
  <c r="L50" i="4"/>
  <c r="K50" i="4"/>
  <c r="J50" i="4"/>
  <c r="I50" i="4"/>
  <c r="H50" i="4"/>
  <c r="F50" i="4"/>
  <c r="E50" i="4"/>
  <c r="D50" i="4"/>
  <c r="L49" i="4"/>
  <c r="K49" i="4"/>
  <c r="J49" i="4"/>
  <c r="I49" i="4"/>
  <c r="H49" i="4"/>
  <c r="F49" i="4"/>
  <c r="E49" i="4"/>
  <c r="D49" i="4"/>
  <c r="L48" i="4"/>
  <c r="K48" i="4"/>
  <c r="J48" i="4"/>
  <c r="I48" i="4"/>
  <c r="H48" i="4"/>
  <c r="F48" i="4"/>
  <c r="E48" i="4"/>
  <c r="D48" i="4"/>
  <c r="L47" i="4"/>
  <c r="K47" i="4"/>
  <c r="J47" i="4"/>
  <c r="I47" i="4"/>
  <c r="H47" i="4"/>
  <c r="F47" i="4"/>
  <c r="E47" i="4"/>
  <c r="D47" i="4"/>
  <c r="L46" i="4"/>
  <c r="K46" i="4"/>
  <c r="J46" i="4"/>
  <c r="I46" i="4"/>
  <c r="H46" i="4"/>
  <c r="F46" i="4"/>
  <c r="E46" i="4"/>
  <c r="D46" i="4"/>
  <c r="L45" i="4"/>
  <c r="K45" i="4"/>
  <c r="J45" i="4"/>
  <c r="I45" i="4"/>
  <c r="H45" i="4"/>
  <c r="F45" i="4"/>
  <c r="E45" i="4"/>
  <c r="D45" i="4"/>
  <c r="L44" i="4"/>
  <c r="K44" i="4"/>
  <c r="J44" i="4"/>
  <c r="I44" i="4"/>
  <c r="H44" i="4"/>
  <c r="F44" i="4"/>
  <c r="E44" i="4"/>
  <c r="D44" i="4"/>
  <c r="L43" i="4"/>
  <c r="K43" i="4"/>
  <c r="J43" i="4"/>
  <c r="I43" i="4"/>
  <c r="H43" i="4"/>
  <c r="F43" i="4"/>
  <c r="E43" i="4"/>
  <c r="D43" i="4"/>
  <c r="L42" i="4"/>
  <c r="K42" i="4"/>
  <c r="J42" i="4"/>
  <c r="I42" i="4"/>
  <c r="H42" i="4"/>
  <c r="F42" i="4"/>
  <c r="E42" i="4"/>
  <c r="D42" i="4"/>
  <c r="L41" i="4"/>
  <c r="K41" i="4"/>
  <c r="J41" i="4"/>
  <c r="I41" i="4"/>
  <c r="H41" i="4"/>
  <c r="F41" i="4"/>
  <c r="E41" i="4"/>
  <c r="D41" i="4"/>
  <c r="L40" i="4"/>
  <c r="K40" i="4"/>
  <c r="J40" i="4"/>
  <c r="I40" i="4"/>
  <c r="H40" i="4"/>
  <c r="F40" i="4"/>
  <c r="E40" i="4"/>
  <c r="D40" i="4"/>
  <c r="L39" i="4"/>
  <c r="K39" i="4"/>
  <c r="J39" i="4"/>
  <c r="I39" i="4"/>
  <c r="H39" i="4"/>
  <c r="F39" i="4"/>
  <c r="E39" i="4"/>
  <c r="D39" i="4"/>
  <c r="L38" i="4"/>
  <c r="K38" i="4"/>
  <c r="J38" i="4"/>
  <c r="I38" i="4"/>
  <c r="H38" i="4"/>
  <c r="F38" i="4"/>
  <c r="E38" i="4"/>
  <c r="D38" i="4"/>
  <c r="L37" i="4"/>
  <c r="K37" i="4"/>
  <c r="J37" i="4"/>
  <c r="I37" i="4"/>
  <c r="H37" i="4"/>
  <c r="F37" i="4"/>
  <c r="E37" i="4"/>
  <c r="D37" i="4"/>
  <c r="L36" i="4"/>
  <c r="K36" i="4"/>
  <c r="J36" i="4"/>
  <c r="I36" i="4"/>
  <c r="H36" i="4"/>
  <c r="F36" i="4"/>
  <c r="E36" i="4"/>
  <c r="D36" i="4"/>
  <c r="L35" i="4"/>
  <c r="K35" i="4"/>
  <c r="J35" i="4"/>
  <c r="I35" i="4"/>
  <c r="H35" i="4"/>
  <c r="F35" i="4"/>
  <c r="E35" i="4"/>
  <c r="D35" i="4"/>
  <c r="L34" i="4"/>
  <c r="K34" i="4"/>
  <c r="J34" i="4"/>
  <c r="I34" i="4"/>
  <c r="H34" i="4"/>
  <c r="F34" i="4"/>
  <c r="E34" i="4"/>
  <c r="D34" i="4"/>
  <c r="L33" i="4"/>
  <c r="K33" i="4"/>
  <c r="J33" i="4"/>
  <c r="I33" i="4"/>
  <c r="H33" i="4"/>
  <c r="F33" i="4"/>
  <c r="E33" i="4"/>
  <c r="D33" i="4"/>
  <c r="L32" i="4"/>
  <c r="K32" i="4"/>
  <c r="J32" i="4"/>
  <c r="I32" i="4"/>
  <c r="H32" i="4"/>
  <c r="F32" i="4"/>
  <c r="E32" i="4"/>
  <c r="D32" i="4"/>
  <c r="L31" i="4"/>
  <c r="K31" i="4"/>
  <c r="J31" i="4"/>
  <c r="I31" i="4"/>
  <c r="H31" i="4"/>
  <c r="F31" i="4"/>
  <c r="E31" i="4"/>
  <c r="D31" i="4"/>
  <c r="L30" i="4"/>
  <c r="K30" i="4"/>
  <c r="J30" i="4"/>
  <c r="I30" i="4"/>
  <c r="H30" i="4"/>
  <c r="F30" i="4"/>
  <c r="E30" i="4"/>
  <c r="D30" i="4"/>
  <c r="L29" i="4"/>
  <c r="K29" i="4"/>
  <c r="J29" i="4"/>
  <c r="I29" i="4"/>
  <c r="H29" i="4"/>
  <c r="F29" i="4"/>
  <c r="E29" i="4"/>
  <c r="D29" i="4"/>
  <c r="L28" i="4"/>
  <c r="K28" i="4"/>
  <c r="J28" i="4"/>
  <c r="I28" i="4"/>
  <c r="H28" i="4"/>
  <c r="F28" i="4"/>
  <c r="E28" i="4"/>
  <c r="D28" i="4"/>
  <c r="L27" i="4"/>
  <c r="K27" i="4"/>
  <c r="J27" i="4"/>
  <c r="I27" i="4"/>
  <c r="H27" i="4"/>
  <c r="F27" i="4"/>
  <c r="E27" i="4"/>
  <c r="D27" i="4"/>
  <c r="L26" i="4"/>
  <c r="K26" i="4"/>
  <c r="J26" i="4"/>
  <c r="I26" i="4"/>
  <c r="H26" i="4"/>
  <c r="F26" i="4"/>
  <c r="E26" i="4"/>
  <c r="D26" i="4"/>
  <c r="L25" i="4"/>
  <c r="K25" i="4"/>
  <c r="J25" i="4"/>
  <c r="I25" i="4"/>
  <c r="H25" i="4"/>
  <c r="F25" i="4"/>
  <c r="E25" i="4"/>
  <c r="D25" i="4"/>
  <c r="L24" i="4"/>
  <c r="K24" i="4"/>
  <c r="J24" i="4"/>
  <c r="I24" i="4"/>
  <c r="H24" i="4"/>
  <c r="F24" i="4"/>
  <c r="E24" i="4"/>
  <c r="D24" i="4"/>
  <c r="L23" i="4"/>
  <c r="K23" i="4"/>
  <c r="J23" i="4"/>
  <c r="I23" i="4"/>
  <c r="H23" i="4"/>
  <c r="F23" i="4"/>
  <c r="E23" i="4"/>
  <c r="D23" i="4"/>
  <c r="L22" i="4"/>
  <c r="K22" i="4"/>
  <c r="J22" i="4"/>
  <c r="I22" i="4"/>
  <c r="H22" i="4"/>
  <c r="F22" i="4"/>
  <c r="E22" i="4"/>
  <c r="D22" i="4"/>
  <c r="L21" i="4"/>
  <c r="K21" i="4"/>
  <c r="J21" i="4"/>
  <c r="I21" i="4"/>
  <c r="H21" i="4"/>
  <c r="F21" i="4"/>
  <c r="E21" i="4"/>
  <c r="D21" i="4"/>
  <c r="L20" i="4"/>
  <c r="K20" i="4"/>
  <c r="J20" i="4"/>
  <c r="I20" i="4"/>
  <c r="H20" i="4"/>
  <c r="F20" i="4"/>
  <c r="E20" i="4"/>
  <c r="D20" i="4"/>
  <c r="L19" i="4"/>
  <c r="K19" i="4"/>
  <c r="J19" i="4"/>
  <c r="I19" i="4"/>
  <c r="H19" i="4"/>
  <c r="F19" i="4"/>
  <c r="E19" i="4"/>
  <c r="D19" i="4"/>
  <c r="L18" i="4"/>
  <c r="K18" i="4"/>
  <c r="J18" i="4"/>
  <c r="I18" i="4"/>
  <c r="H18" i="4"/>
  <c r="F18" i="4"/>
  <c r="E18" i="4"/>
  <c r="D18" i="4"/>
  <c r="L17" i="4"/>
  <c r="K17" i="4"/>
  <c r="J17" i="4"/>
  <c r="I17" i="4"/>
  <c r="H17" i="4"/>
  <c r="F17" i="4"/>
  <c r="E17" i="4"/>
  <c r="D17" i="4"/>
  <c r="L16" i="4"/>
  <c r="K16" i="4"/>
  <c r="J16" i="4"/>
  <c r="I16" i="4"/>
  <c r="H16" i="4"/>
  <c r="F16" i="4"/>
  <c r="E16" i="4"/>
  <c r="D16" i="4"/>
  <c r="L15" i="4"/>
  <c r="K15" i="4"/>
  <c r="J15" i="4"/>
  <c r="I15" i="4"/>
  <c r="H15" i="4"/>
  <c r="F15" i="4"/>
  <c r="E15" i="4"/>
  <c r="D15" i="4"/>
  <c r="L14" i="4"/>
  <c r="K14" i="4"/>
  <c r="J14" i="4"/>
  <c r="I14" i="4"/>
  <c r="H14" i="4"/>
  <c r="F14" i="4"/>
  <c r="E14" i="4"/>
  <c r="D14" i="4"/>
  <c r="K13" i="4"/>
  <c r="J13" i="4"/>
  <c r="H13" i="4"/>
  <c r="D13" i="4"/>
  <c r="K12" i="4"/>
  <c r="J12" i="4"/>
  <c r="H12" i="4"/>
  <c r="D12" i="4"/>
  <c r="K11" i="4"/>
  <c r="J11" i="4"/>
  <c r="H11" i="4"/>
  <c r="I11" i="4" s="1"/>
  <c r="D11" i="4"/>
  <c r="K10" i="4"/>
  <c r="J10" i="4"/>
  <c r="H10" i="4"/>
  <c r="I10" i="4" s="1"/>
  <c r="D10" i="4"/>
  <c r="K9" i="4"/>
  <c r="J9" i="4"/>
  <c r="H9" i="4"/>
  <c r="I9" i="4" s="1"/>
  <c r="D9" i="4"/>
  <c r="K8" i="4"/>
  <c r="J8" i="4"/>
  <c r="H8" i="4"/>
  <c r="D8" i="4"/>
  <c r="K7" i="4"/>
  <c r="J7" i="4"/>
  <c r="H7" i="4"/>
  <c r="I7" i="4" s="1"/>
  <c r="D7" i="4"/>
  <c r="K6" i="4"/>
  <c r="J6" i="4"/>
  <c r="H6" i="4"/>
  <c r="D6" i="4"/>
  <c r="K5" i="4"/>
  <c r="J5" i="4"/>
  <c r="H5" i="4"/>
  <c r="I5" i="4" s="1"/>
  <c r="D5" i="4"/>
  <c r="K4" i="4"/>
  <c r="J4" i="4"/>
  <c r="H4" i="4"/>
  <c r="I4" i="4" s="1"/>
  <c r="D4" i="4"/>
  <c r="K3" i="4"/>
  <c r="J3" i="4"/>
  <c r="H3" i="4"/>
  <c r="I3" i="4" s="1"/>
  <c r="D3" i="4"/>
  <c r="K2" i="4"/>
  <c r="J2" i="4"/>
  <c r="H2" i="4"/>
  <c r="I2" i="4" s="1"/>
  <c r="D2" i="4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O7" i="3"/>
  <c r="N7" i="3"/>
  <c r="I7" i="3"/>
  <c r="G7" i="3"/>
  <c r="P7" i="3" s="1"/>
  <c r="F7" i="3"/>
  <c r="H7" i="3" s="1"/>
  <c r="O6" i="3"/>
  <c r="N6" i="3"/>
  <c r="I6" i="3"/>
  <c r="G6" i="3"/>
  <c r="P6" i="3" s="1"/>
  <c r="F6" i="3"/>
  <c r="H6" i="3" s="1"/>
  <c r="O5" i="3"/>
  <c r="N5" i="3"/>
  <c r="I5" i="3"/>
  <c r="G5" i="3"/>
  <c r="P5" i="3" s="1"/>
  <c r="F5" i="3"/>
  <c r="H5" i="3" s="1"/>
  <c r="O4" i="3"/>
  <c r="I4" i="3"/>
  <c r="G4" i="3"/>
  <c r="P4" i="3" s="1"/>
  <c r="F4" i="3"/>
  <c r="H4" i="3" s="1"/>
  <c r="O3" i="3"/>
  <c r="I3" i="3"/>
  <c r="G3" i="3"/>
  <c r="P3" i="3" s="1"/>
  <c r="F3" i="3"/>
  <c r="H3" i="3" s="1"/>
  <c r="O2" i="3"/>
  <c r="I2" i="3"/>
  <c r="G2" i="3"/>
  <c r="P2" i="3" s="1"/>
  <c r="B11" i="1" s="1"/>
  <c r="F2" i="3"/>
  <c r="H2" i="3" s="1"/>
  <c r="P501" i="2"/>
  <c r="N501" i="2"/>
  <c r="M501" i="2"/>
  <c r="P500" i="2"/>
  <c r="N500" i="2"/>
  <c r="M500" i="2"/>
  <c r="P499" i="2"/>
  <c r="N499" i="2"/>
  <c r="M499" i="2"/>
  <c r="P498" i="2"/>
  <c r="N498" i="2"/>
  <c r="M498" i="2"/>
  <c r="P497" i="2"/>
  <c r="N497" i="2"/>
  <c r="M497" i="2"/>
  <c r="P496" i="2"/>
  <c r="N496" i="2"/>
  <c r="M496" i="2"/>
  <c r="P495" i="2"/>
  <c r="N495" i="2"/>
  <c r="M495" i="2"/>
  <c r="P494" i="2"/>
  <c r="N494" i="2"/>
  <c r="M494" i="2"/>
  <c r="P493" i="2"/>
  <c r="N493" i="2"/>
  <c r="M493" i="2"/>
  <c r="P492" i="2"/>
  <c r="N492" i="2"/>
  <c r="M492" i="2"/>
  <c r="P491" i="2"/>
  <c r="N491" i="2"/>
  <c r="M491" i="2"/>
  <c r="P490" i="2"/>
  <c r="N490" i="2"/>
  <c r="M490" i="2"/>
  <c r="P489" i="2"/>
  <c r="N489" i="2"/>
  <c r="M489" i="2"/>
  <c r="P488" i="2"/>
  <c r="N488" i="2"/>
  <c r="M488" i="2"/>
  <c r="P487" i="2"/>
  <c r="N487" i="2"/>
  <c r="M487" i="2"/>
  <c r="P486" i="2"/>
  <c r="N486" i="2"/>
  <c r="M486" i="2"/>
  <c r="P485" i="2"/>
  <c r="N485" i="2"/>
  <c r="M485" i="2"/>
  <c r="P484" i="2"/>
  <c r="N484" i="2"/>
  <c r="M484" i="2"/>
  <c r="P483" i="2"/>
  <c r="N483" i="2"/>
  <c r="M483" i="2"/>
  <c r="P482" i="2"/>
  <c r="N482" i="2"/>
  <c r="M482" i="2"/>
  <c r="P481" i="2"/>
  <c r="N481" i="2"/>
  <c r="M481" i="2"/>
  <c r="P480" i="2"/>
  <c r="N480" i="2"/>
  <c r="M480" i="2"/>
  <c r="P479" i="2"/>
  <c r="N479" i="2"/>
  <c r="M479" i="2"/>
  <c r="P478" i="2"/>
  <c r="N478" i="2"/>
  <c r="M478" i="2"/>
  <c r="P477" i="2"/>
  <c r="N477" i="2"/>
  <c r="M477" i="2"/>
  <c r="P476" i="2"/>
  <c r="N476" i="2"/>
  <c r="M476" i="2"/>
  <c r="P475" i="2"/>
  <c r="N475" i="2"/>
  <c r="M475" i="2"/>
  <c r="P474" i="2"/>
  <c r="N474" i="2"/>
  <c r="M474" i="2"/>
  <c r="P473" i="2"/>
  <c r="N473" i="2"/>
  <c r="M473" i="2"/>
  <c r="P472" i="2"/>
  <c r="N472" i="2"/>
  <c r="M472" i="2"/>
  <c r="P471" i="2"/>
  <c r="N471" i="2"/>
  <c r="M471" i="2"/>
  <c r="P470" i="2"/>
  <c r="N470" i="2"/>
  <c r="M470" i="2"/>
  <c r="P469" i="2"/>
  <c r="N469" i="2"/>
  <c r="M469" i="2"/>
  <c r="P468" i="2"/>
  <c r="N468" i="2"/>
  <c r="M468" i="2"/>
  <c r="P467" i="2"/>
  <c r="N467" i="2"/>
  <c r="M467" i="2"/>
  <c r="P466" i="2"/>
  <c r="N466" i="2"/>
  <c r="M466" i="2"/>
  <c r="P465" i="2"/>
  <c r="N465" i="2"/>
  <c r="M465" i="2"/>
  <c r="P464" i="2"/>
  <c r="N464" i="2"/>
  <c r="M464" i="2"/>
  <c r="P463" i="2"/>
  <c r="N463" i="2"/>
  <c r="M463" i="2"/>
  <c r="P462" i="2"/>
  <c r="N462" i="2"/>
  <c r="M462" i="2"/>
  <c r="P461" i="2"/>
  <c r="N461" i="2"/>
  <c r="M461" i="2"/>
  <c r="P460" i="2"/>
  <c r="N460" i="2"/>
  <c r="M460" i="2"/>
  <c r="P459" i="2"/>
  <c r="N459" i="2"/>
  <c r="M459" i="2"/>
  <c r="P458" i="2"/>
  <c r="N458" i="2"/>
  <c r="M458" i="2"/>
  <c r="P457" i="2"/>
  <c r="N457" i="2"/>
  <c r="M457" i="2"/>
  <c r="P456" i="2"/>
  <c r="N456" i="2"/>
  <c r="M456" i="2"/>
  <c r="P455" i="2"/>
  <c r="N455" i="2"/>
  <c r="M455" i="2"/>
  <c r="P454" i="2"/>
  <c r="N454" i="2"/>
  <c r="M454" i="2"/>
  <c r="P453" i="2"/>
  <c r="N453" i="2"/>
  <c r="M453" i="2"/>
  <c r="P452" i="2"/>
  <c r="N452" i="2"/>
  <c r="M452" i="2"/>
  <c r="P451" i="2"/>
  <c r="N451" i="2"/>
  <c r="M451" i="2"/>
  <c r="P450" i="2"/>
  <c r="N450" i="2"/>
  <c r="M450" i="2"/>
  <c r="P449" i="2"/>
  <c r="N449" i="2"/>
  <c r="M449" i="2"/>
  <c r="P448" i="2"/>
  <c r="N448" i="2"/>
  <c r="M448" i="2"/>
  <c r="P447" i="2"/>
  <c r="N447" i="2"/>
  <c r="M447" i="2"/>
  <c r="P446" i="2"/>
  <c r="N446" i="2"/>
  <c r="M446" i="2"/>
  <c r="P445" i="2"/>
  <c r="N445" i="2"/>
  <c r="M445" i="2"/>
  <c r="P444" i="2"/>
  <c r="N444" i="2"/>
  <c r="M444" i="2"/>
  <c r="P443" i="2"/>
  <c r="N443" i="2"/>
  <c r="M443" i="2"/>
  <c r="P442" i="2"/>
  <c r="N442" i="2"/>
  <c r="M442" i="2"/>
  <c r="P441" i="2"/>
  <c r="N441" i="2"/>
  <c r="M441" i="2"/>
  <c r="P440" i="2"/>
  <c r="N440" i="2"/>
  <c r="M440" i="2"/>
  <c r="P439" i="2"/>
  <c r="N439" i="2"/>
  <c r="M439" i="2"/>
  <c r="P438" i="2"/>
  <c r="N438" i="2"/>
  <c r="M438" i="2"/>
  <c r="P437" i="2"/>
  <c r="N437" i="2"/>
  <c r="M437" i="2"/>
  <c r="P436" i="2"/>
  <c r="N436" i="2"/>
  <c r="M436" i="2"/>
  <c r="P435" i="2"/>
  <c r="N435" i="2"/>
  <c r="M435" i="2"/>
  <c r="P434" i="2"/>
  <c r="N434" i="2"/>
  <c r="M434" i="2"/>
  <c r="P433" i="2"/>
  <c r="N433" i="2"/>
  <c r="M433" i="2"/>
  <c r="P432" i="2"/>
  <c r="N432" i="2"/>
  <c r="M432" i="2"/>
  <c r="P431" i="2"/>
  <c r="N431" i="2"/>
  <c r="M431" i="2"/>
  <c r="P430" i="2"/>
  <c r="N430" i="2"/>
  <c r="M430" i="2"/>
  <c r="P429" i="2"/>
  <c r="N429" i="2"/>
  <c r="M429" i="2"/>
  <c r="P428" i="2"/>
  <c r="N428" i="2"/>
  <c r="M428" i="2"/>
  <c r="P427" i="2"/>
  <c r="N427" i="2"/>
  <c r="M427" i="2"/>
  <c r="P426" i="2"/>
  <c r="N426" i="2"/>
  <c r="M426" i="2"/>
  <c r="P425" i="2"/>
  <c r="N425" i="2"/>
  <c r="M425" i="2"/>
  <c r="P424" i="2"/>
  <c r="N424" i="2"/>
  <c r="M424" i="2"/>
  <c r="P423" i="2"/>
  <c r="N423" i="2"/>
  <c r="M423" i="2"/>
  <c r="P422" i="2"/>
  <c r="N422" i="2"/>
  <c r="M422" i="2"/>
  <c r="P421" i="2"/>
  <c r="N421" i="2"/>
  <c r="M421" i="2"/>
  <c r="P420" i="2"/>
  <c r="N420" i="2"/>
  <c r="M420" i="2"/>
  <c r="P419" i="2"/>
  <c r="N419" i="2"/>
  <c r="M419" i="2"/>
  <c r="P418" i="2"/>
  <c r="N418" i="2"/>
  <c r="M418" i="2"/>
  <c r="P417" i="2"/>
  <c r="N417" i="2"/>
  <c r="M417" i="2"/>
  <c r="P416" i="2"/>
  <c r="N416" i="2"/>
  <c r="M416" i="2"/>
  <c r="P415" i="2"/>
  <c r="N415" i="2"/>
  <c r="M415" i="2"/>
  <c r="P414" i="2"/>
  <c r="N414" i="2"/>
  <c r="M414" i="2"/>
  <c r="P413" i="2"/>
  <c r="N413" i="2"/>
  <c r="M413" i="2"/>
  <c r="P412" i="2"/>
  <c r="N412" i="2"/>
  <c r="M412" i="2"/>
  <c r="P411" i="2"/>
  <c r="N411" i="2"/>
  <c r="M411" i="2"/>
  <c r="P410" i="2"/>
  <c r="N410" i="2"/>
  <c r="M410" i="2"/>
  <c r="P409" i="2"/>
  <c r="N409" i="2"/>
  <c r="M409" i="2"/>
  <c r="P408" i="2"/>
  <c r="N408" i="2"/>
  <c r="M408" i="2"/>
  <c r="P407" i="2"/>
  <c r="N407" i="2"/>
  <c r="M407" i="2"/>
  <c r="P406" i="2"/>
  <c r="N406" i="2"/>
  <c r="M406" i="2"/>
  <c r="P405" i="2"/>
  <c r="N405" i="2"/>
  <c r="M405" i="2"/>
  <c r="P404" i="2"/>
  <c r="N404" i="2"/>
  <c r="M404" i="2"/>
  <c r="P403" i="2"/>
  <c r="N403" i="2"/>
  <c r="M403" i="2"/>
  <c r="P402" i="2"/>
  <c r="N402" i="2"/>
  <c r="M402" i="2"/>
  <c r="P401" i="2"/>
  <c r="N401" i="2"/>
  <c r="M401" i="2"/>
  <c r="P400" i="2"/>
  <c r="N400" i="2"/>
  <c r="M400" i="2"/>
  <c r="P399" i="2"/>
  <c r="N399" i="2"/>
  <c r="M399" i="2"/>
  <c r="P398" i="2"/>
  <c r="N398" i="2"/>
  <c r="M398" i="2"/>
  <c r="P397" i="2"/>
  <c r="N397" i="2"/>
  <c r="M397" i="2"/>
  <c r="P396" i="2"/>
  <c r="N396" i="2"/>
  <c r="M396" i="2"/>
  <c r="P395" i="2"/>
  <c r="N395" i="2"/>
  <c r="M395" i="2"/>
  <c r="P394" i="2"/>
  <c r="N394" i="2"/>
  <c r="M394" i="2"/>
  <c r="P393" i="2"/>
  <c r="N393" i="2"/>
  <c r="M393" i="2"/>
  <c r="P392" i="2"/>
  <c r="N392" i="2"/>
  <c r="M392" i="2"/>
  <c r="P391" i="2"/>
  <c r="N391" i="2"/>
  <c r="M391" i="2"/>
  <c r="P390" i="2"/>
  <c r="N390" i="2"/>
  <c r="M390" i="2"/>
  <c r="P389" i="2"/>
  <c r="N389" i="2"/>
  <c r="M389" i="2"/>
  <c r="P388" i="2"/>
  <c r="N388" i="2"/>
  <c r="M388" i="2"/>
  <c r="P387" i="2"/>
  <c r="N387" i="2"/>
  <c r="M387" i="2"/>
  <c r="P386" i="2"/>
  <c r="N386" i="2"/>
  <c r="M386" i="2"/>
  <c r="P385" i="2"/>
  <c r="N385" i="2"/>
  <c r="M385" i="2"/>
  <c r="P384" i="2"/>
  <c r="N384" i="2"/>
  <c r="M384" i="2"/>
  <c r="P383" i="2"/>
  <c r="N383" i="2"/>
  <c r="M383" i="2"/>
  <c r="P382" i="2"/>
  <c r="N382" i="2"/>
  <c r="M382" i="2"/>
  <c r="P381" i="2"/>
  <c r="N381" i="2"/>
  <c r="M381" i="2"/>
  <c r="P380" i="2"/>
  <c r="N380" i="2"/>
  <c r="M380" i="2"/>
  <c r="P379" i="2"/>
  <c r="N379" i="2"/>
  <c r="M379" i="2"/>
  <c r="P378" i="2"/>
  <c r="N378" i="2"/>
  <c r="M378" i="2"/>
  <c r="P377" i="2"/>
  <c r="N377" i="2"/>
  <c r="M377" i="2"/>
  <c r="P376" i="2"/>
  <c r="N376" i="2"/>
  <c r="M376" i="2"/>
  <c r="P375" i="2"/>
  <c r="N375" i="2"/>
  <c r="M375" i="2"/>
  <c r="P374" i="2"/>
  <c r="N374" i="2"/>
  <c r="M374" i="2"/>
  <c r="P373" i="2"/>
  <c r="N373" i="2"/>
  <c r="M373" i="2"/>
  <c r="P372" i="2"/>
  <c r="N372" i="2"/>
  <c r="M372" i="2"/>
  <c r="P371" i="2"/>
  <c r="N371" i="2"/>
  <c r="M371" i="2"/>
  <c r="P370" i="2"/>
  <c r="N370" i="2"/>
  <c r="M370" i="2"/>
  <c r="P369" i="2"/>
  <c r="N369" i="2"/>
  <c r="M369" i="2"/>
  <c r="P368" i="2"/>
  <c r="N368" i="2"/>
  <c r="M368" i="2"/>
  <c r="P367" i="2"/>
  <c r="N367" i="2"/>
  <c r="M367" i="2"/>
  <c r="P366" i="2"/>
  <c r="N366" i="2"/>
  <c r="M366" i="2"/>
  <c r="P365" i="2"/>
  <c r="N365" i="2"/>
  <c r="M365" i="2"/>
  <c r="P364" i="2"/>
  <c r="N364" i="2"/>
  <c r="M364" i="2"/>
  <c r="P363" i="2"/>
  <c r="N363" i="2"/>
  <c r="M363" i="2"/>
  <c r="P362" i="2"/>
  <c r="N362" i="2"/>
  <c r="M362" i="2"/>
  <c r="P361" i="2"/>
  <c r="N361" i="2"/>
  <c r="M361" i="2"/>
  <c r="P360" i="2"/>
  <c r="N360" i="2"/>
  <c r="M360" i="2"/>
  <c r="P359" i="2"/>
  <c r="N359" i="2"/>
  <c r="M359" i="2"/>
  <c r="P358" i="2"/>
  <c r="N358" i="2"/>
  <c r="M358" i="2"/>
  <c r="P357" i="2"/>
  <c r="N357" i="2"/>
  <c r="M357" i="2"/>
  <c r="P356" i="2"/>
  <c r="N356" i="2"/>
  <c r="M356" i="2"/>
  <c r="P355" i="2"/>
  <c r="N355" i="2"/>
  <c r="M355" i="2"/>
  <c r="P354" i="2"/>
  <c r="N354" i="2"/>
  <c r="M354" i="2"/>
  <c r="P353" i="2"/>
  <c r="N353" i="2"/>
  <c r="M353" i="2"/>
  <c r="P352" i="2"/>
  <c r="N352" i="2"/>
  <c r="M352" i="2"/>
  <c r="P351" i="2"/>
  <c r="N351" i="2"/>
  <c r="M351" i="2"/>
  <c r="P350" i="2"/>
  <c r="N350" i="2"/>
  <c r="M350" i="2"/>
  <c r="P349" i="2"/>
  <c r="N349" i="2"/>
  <c r="M349" i="2"/>
  <c r="P348" i="2"/>
  <c r="N348" i="2"/>
  <c r="M348" i="2"/>
  <c r="P347" i="2"/>
  <c r="N347" i="2"/>
  <c r="M347" i="2"/>
  <c r="P346" i="2"/>
  <c r="N346" i="2"/>
  <c r="M346" i="2"/>
  <c r="P345" i="2"/>
  <c r="N345" i="2"/>
  <c r="M345" i="2"/>
  <c r="P344" i="2"/>
  <c r="N344" i="2"/>
  <c r="M344" i="2"/>
  <c r="P343" i="2"/>
  <c r="N343" i="2"/>
  <c r="M343" i="2"/>
  <c r="P342" i="2"/>
  <c r="N342" i="2"/>
  <c r="M342" i="2"/>
  <c r="P341" i="2"/>
  <c r="N341" i="2"/>
  <c r="M341" i="2"/>
  <c r="P340" i="2"/>
  <c r="N340" i="2"/>
  <c r="M340" i="2"/>
  <c r="P339" i="2"/>
  <c r="N339" i="2"/>
  <c r="M339" i="2"/>
  <c r="P338" i="2"/>
  <c r="N338" i="2"/>
  <c r="M338" i="2"/>
  <c r="P337" i="2"/>
  <c r="N337" i="2"/>
  <c r="M337" i="2"/>
  <c r="P336" i="2"/>
  <c r="N336" i="2"/>
  <c r="M336" i="2"/>
  <c r="P335" i="2"/>
  <c r="N335" i="2"/>
  <c r="M335" i="2"/>
  <c r="P334" i="2"/>
  <c r="N334" i="2"/>
  <c r="M334" i="2"/>
  <c r="P333" i="2"/>
  <c r="N333" i="2"/>
  <c r="M333" i="2"/>
  <c r="P332" i="2"/>
  <c r="N332" i="2"/>
  <c r="M332" i="2"/>
  <c r="P331" i="2"/>
  <c r="N331" i="2"/>
  <c r="M331" i="2"/>
  <c r="P330" i="2"/>
  <c r="N330" i="2"/>
  <c r="M330" i="2"/>
  <c r="P329" i="2"/>
  <c r="N329" i="2"/>
  <c r="M329" i="2"/>
  <c r="P328" i="2"/>
  <c r="N328" i="2"/>
  <c r="M328" i="2"/>
  <c r="P327" i="2"/>
  <c r="N327" i="2"/>
  <c r="M327" i="2"/>
  <c r="P326" i="2"/>
  <c r="N326" i="2"/>
  <c r="M326" i="2"/>
  <c r="P325" i="2"/>
  <c r="N325" i="2"/>
  <c r="M325" i="2"/>
  <c r="P324" i="2"/>
  <c r="N324" i="2"/>
  <c r="M324" i="2"/>
  <c r="P323" i="2"/>
  <c r="N323" i="2"/>
  <c r="M323" i="2"/>
  <c r="P322" i="2"/>
  <c r="N322" i="2"/>
  <c r="M322" i="2"/>
  <c r="P321" i="2"/>
  <c r="N321" i="2"/>
  <c r="M321" i="2"/>
  <c r="P320" i="2"/>
  <c r="N320" i="2"/>
  <c r="M320" i="2"/>
  <c r="P319" i="2"/>
  <c r="N319" i="2"/>
  <c r="M319" i="2"/>
  <c r="P318" i="2"/>
  <c r="N318" i="2"/>
  <c r="M318" i="2"/>
  <c r="P317" i="2"/>
  <c r="N317" i="2"/>
  <c r="M317" i="2"/>
  <c r="P316" i="2"/>
  <c r="N316" i="2"/>
  <c r="M316" i="2"/>
  <c r="P315" i="2"/>
  <c r="N315" i="2"/>
  <c r="M315" i="2"/>
  <c r="P314" i="2"/>
  <c r="N314" i="2"/>
  <c r="M314" i="2"/>
  <c r="P313" i="2"/>
  <c r="N313" i="2"/>
  <c r="M313" i="2"/>
  <c r="P312" i="2"/>
  <c r="N312" i="2"/>
  <c r="M312" i="2"/>
  <c r="P311" i="2"/>
  <c r="N311" i="2"/>
  <c r="M311" i="2"/>
  <c r="P310" i="2"/>
  <c r="N310" i="2"/>
  <c r="M310" i="2"/>
  <c r="P309" i="2"/>
  <c r="N309" i="2"/>
  <c r="M309" i="2"/>
  <c r="P308" i="2"/>
  <c r="N308" i="2"/>
  <c r="M308" i="2"/>
  <c r="P307" i="2"/>
  <c r="N307" i="2"/>
  <c r="M307" i="2"/>
  <c r="P306" i="2"/>
  <c r="N306" i="2"/>
  <c r="M306" i="2"/>
  <c r="P305" i="2"/>
  <c r="N305" i="2"/>
  <c r="M305" i="2"/>
  <c r="P304" i="2"/>
  <c r="N304" i="2"/>
  <c r="M304" i="2"/>
  <c r="P303" i="2"/>
  <c r="N303" i="2"/>
  <c r="M303" i="2"/>
  <c r="P302" i="2"/>
  <c r="N302" i="2"/>
  <c r="M302" i="2"/>
  <c r="P301" i="2"/>
  <c r="N301" i="2"/>
  <c r="M301" i="2"/>
  <c r="P300" i="2"/>
  <c r="N300" i="2"/>
  <c r="M300" i="2"/>
  <c r="P299" i="2"/>
  <c r="N299" i="2"/>
  <c r="M299" i="2"/>
  <c r="P298" i="2"/>
  <c r="N298" i="2"/>
  <c r="M298" i="2"/>
  <c r="P297" i="2"/>
  <c r="N297" i="2"/>
  <c r="M297" i="2"/>
  <c r="P296" i="2"/>
  <c r="N296" i="2"/>
  <c r="M296" i="2"/>
  <c r="P295" i="2"/>
  <c r="N295" i="2"/>
  <c r="M295" i="2"/>
  <c r="P294" i="2"/>
  <c r="N294" i="2"/>
  <c r="M294" i="2"/>
  <c r="P293" i="2"/>
  <c r="N293" i="2"/>
  <c r="M293" i="2"/>
  <c r="P292" i="2"/>
  <c r="N292" i="2"/>
  <c r="M292" i="2"/>
  <c r="P291" i="2"/>
  <c r="N291" i="2"/>
  <c r="M291" i="2"/>
  <c r="P290" i="2"/>
  <c r="N290" i="2"/>
  <c r="M290" i="2"/>
  <c r="P289" i="2"/>
  <c r="N289" i="2"/>
  <c r="M289" i="2"/>
  <c r="P288" i="2"/>
  <c r="N288" i="2"/>
  <c r="M288" i="2"/>
  <c r="P287" i="2"/>
  <c r="N287" i="2"/>
  <c r="M287" i="2"/>
  <c r="P286" i="2"/>
  <c r="N286" i="2"/>
  <c r="M286" i="2"/>
  <c r="P285" i="2"/>
  <c r="N285" i="2"/>
  <c r="M285" i="2"/>
  <c r="P284" i="2"/>
  <c r="N284" i="2"/>
  <c r="M284" i="2"/>
  <c r="P283" i="2"/>
  <c r="N283" i="2"/>
  <c r="M283" i="2"/>
  <c r="P282" i="2"/>
  <c r="N282" i="2"/>
  <c r="M282" i="2"/>
  <c r="P281" i="2"/>
  <c r="N281" i="2"/>
  <c r="M281" i="2"/>
  <c r="P280" i="2"/>
  <c r="N280" i="2"/>
  <c r="M280" i="2"/>
  <c r="P279" i="2"/>
  <c r="N279" i="2"/>
  <c r="M279" i="2"/>
  <c r="P278" i="2"/>
  <c r="N278" i="2"/>
  <c r="M278" i="2"/>
  <c r="P277" i="2"/>
  <c r="N277" i="2"/>
  <c r="M277" i="2"/>
  <c r="P276" i="2"/>
  <c r="N276" i="2"/>
  <c r="M276" i="2"/>
  <c r="P275" i="2"/>
  <c r="N275" i="2"/>
  <c r="M275" i="2"/>
  <c r="P274" i="2"/>
  <c r="N274" i="2"/>
  <c r="M274" i="2"/>
  <c r="P273" i="2"/>
  <c r="N273" i="2"/>
  <c r="M273" i="2"/>
  <c r="P272" i="2"/>
  <c r="N272" i="2"/>
  <c r="M272" i="2"/>
  <c r="P271" i="2"/>
  <c r="N271" i="2"/>
  <c r="M271" i="2"/>
  <c r="P270" i="2"/>
  <c r="N270" i="2"/>
  <c r="M270" i="2"/>
  <c r="P269" i="2"/>
  <c r="N269" i="2"/>
  <c r="M269" i="2"/>
  <c r="P268" i="2"/>
  <c r="N268" i="2"/>
  <c r="M268" i="2"/>
  <c r="P267" i="2"/>
  <c r="N267" i="2"/>
  <c r="M267" i="2"/>
  <c r="P266" i="2"/>
  <c r="N266" i="2"/>
  <c r="M266" i="2"/>
  <c r="P265" i="2"/>
  <c r="N265" i="2"/>
  <c r="M265" i="2"/>
  <c r="P264" i="2"/>
  <c r="N264" i="2"/>
  <c r="M264" i="2"/>
  <c r="P263" i="2"/>
  <c r="N263" i="2"/>
  <c r="M263" i="2"/>
  <c r="P262" i="2"/>
  <c r="N262" i="2"/>
  <c r="M262" i="2"/>
  <c r="P261" i="2"/>
  <c r="N261" i="2"/>
  <c r="M261" i="2"/>
  <c r="P260" i="2"/>
  <c r="N260" i="2"/>
  <c r="M260" i="2"/>
  <c r="P259" i="2"/>
  <c r="N259" i="2"/>
  <c r="M259" i="2"/>
  <c r="P258" i="2"/>
  <c r="N258" i="2"/>
  <c r="M258" i="2"/>
  <c r="P257" i="2"/>
  <c r="N257" i="2"/>
  <c r="M257" i="2"/>
  <c r="P256" i="2"/>
  <c r="N256" i="2"/>
  <c r="M256" i="2"/>
  <c r="P255" i="2"/>
  <c r="N255" i="2"/>
  <c r="M255" i="2"/>
  <c r="P254" i="2"/>
  <c r="N254" i="2"/>
  <c r="M254" i="2"/>
  <c r="P253" i="2"/>
  <c r="N253" i="2"/>
  <c r="M253" i="2"/>
  <c r="P252" i="2"/>
  <c r="N252" i="2"/>
  <c r="M252" i="2"/>
  <c r="P251" i="2"/>
  <c r="N251" i="2"/>
  <c r="M251" i="2"/>
  <c r="P250" i="2"/>
  <c r="N250" i="2"/>
  <c r="M250" i="2"/>
  <c r="P249" i="2"/>
  <c r="N249" i="2"/>
  <c r="M249" i="2"/>
  <c r="P248" i="2"/>
  <c r="N248" i="2"/>
  <c r="M248" i="2"/>
  <c r="P247" i="2"/>
  <c r="N247" i="2"/>
  <c r="M247" i="2"/>
  <c r="P246" i="2"/>
  <c r="N246" i="2"/>
  <c r="M246" i="2"/>
  <c r="P245" i="2"/>
  <c r="N245" i="2"/>
  <c r="M245" i="2"/>
  <c r="P244" i="2"/>
  <c r="N244" i="2"/>
  <c r="M244" i="2"/>
  <c r="P243" i="2"/>
  <c r="N243" i="2"/>
  <c r="M243" i="2"/>
  <c r="P242" i="2"/>
  <c r="N242" i="2"/>
  <c r="M242" i="2"/>
  <c r="P241" i="2"/>
  <c r="N241" i="2"/>
  <c r="M241" i="2"/>
  <c r="P240" i="2"/>
  <c r="N240" i="2"/>
  <c r="M240" i="2"/>
  <c r="P239" i="2"/>
  <c r="N239" i="2"/>
  <c r="M239" i="2"/>
  <c r="P238" i="2"/>
  <c r="N238" i="2"/>
  <c r="M238" i="2"/>
  <c r="P237" i="2"/>
  <c r="N237" i="2"/>
  <c r="M237" i="2"/>
  <c r="P236" i="2"/>
  <c r="N236" i="2"/>
  <c r="M236" i="2"/>
  <c r="P235" i="2"/>
  <c r="N235" i="2"/>
  <c r="M235" i="2"/>
  <c r="P234" i="2"/>
  <c r="N234" i="2"/>
  <c r="M234" i="2"/>
  <c r="P233" i="2"/>
  <c r="N233" i="2"/>
  <c r="M233" i="2"/>
  <c r="P232" i="2"/>
  <c r="N232" i="2"/>
  <c r="M232" i="2"/>
  <c r="P231" i="2"/>
  <c r="N231" i="2"/>
  <c r="M231" i="2"/>
  <c r="P230" i="2"/>
  <c r="N230" i="2"/>
  <c r="M230" i="2"/>
  <c r="P229" i="2"/>
  <c r="N229" i="2"/>
  <c r="M229" i="2"/>
  <c r="P228" i="2"/>
  <c r="N228" i="2"/>
  <c r="M228" i="2"/>
  <c r="P227" i="2"/>
  <c r="N227" i="2"/>
  <c r="M227" i="2"/>
  <c r="P226" i="2"/>
  <c r="N226" i="2"/>
  <c r="M226" i="2"/>
  <c r="P225" i="2"/>
  <c r="N225" i="2"/>
  <c r="M225" i="2"/>
  <c r="P224" i="2"/>
  <c r="N224" i="2"/>
  <c r="M224" i="2"/>
  <c r="P223" i="2"/>
  <c r="N223" i="2"/>
  <c r="M223" i="2"/>
  <c r="P222" i="2"/>
  <c r="N222" i="2"/>
  <c r="M222" i="2"/>
  <c r="P221" i="2"/>
  <c r="N221" i="2"/>
  <c r="M221" i="2"/>
  <c r="P220" i="2"/>
  <c r="N220" i="2"/>
  <c r="M220" i="2"/>
  <c r="P219" i="2"/>
  <c r="N219" i="2"/>
  <c r="M219" i="2"/>
  <c r="P218" i="2"/>
  <c r="N218" i="2"/>
  <c r="M218" i="2"/>
  <c r="P217" i="2"/>
  <c r="N217" i="2"/>
  <c r="M217" i="2"/>
  <c r="P216" i="2"/>
  <c r="N216" i="2"/>
  <c r="M216" i="2"/>
  <c r="P215" i="2"/>
  <c r="N215" i="2"/>
  <c r="M215" i="2"/>
  <c r="P214" i="2"/>
  <c r="N214" i="2"/>
  <c r="M214" i="2"/>
  <c r="P213" i="2"/>
  <c r="N213" i="2"/>
  <c r="M213" i="2"/>
  <c r="P212" i="2"/>
  <c r="N212" i="2"/>
  <c r="M212" i="2"/>
  <c r="P211" i="2"/>
  <c r="N211" i="2"/>
  <c r="M211" i="2"/>
  <c r="P210" i="2"/>
  <c r="N210" i="2"/>
  <c r="M210" i="2"/>
  <c r="P209" i="2"/>
  <c r="N209" i="2"/>
  <c r="M209" i="2"/>
  <c r="P208" i="2"/>
  <c r="N208" i="2"/>
  <c r="M208" i="2"/>
  <c r="P207" i="2"/>
  <c r="N207" i="2"/>
  <c r="M207" i="2"/>
  <c r="P206" i="2"/>
  <c r="N206" i="2"/>
  <c r="M206" i="2"/>
  <c r="P205" i="2"/>
  <c r="N205" i="2"/>
  <c r="M205" i="2"/>
  <c r="P204" i="2"/>
  <c r="N204" i="2"/>
  <c r="M204" i="2"/>
  <c r="P203" i="2"/>
  <c r="N203" i="2"/>
  <c r="M203" i="2"/>
  <c r="P202" i="2"/>
  <c r="N202" i="2"/>
  <c r="M202" i="2"/>
  <c r="P201" i="2"/>
  <c r="N201" i="2"/>
  <c r="M201" i="2"/>
  <c r="P200" i="2"/>
  <c r="N200" i="2"/>
  <c r="M200" i="2"/>
  <c r="P199" i="2"/>
  <c r="N199" i="2"/>
  <c r="M199" i="2"/>
  <c r="P198" i="2"/>
  <c r="N198" i="2"/>
  <c r="M198" i="2"/>
  <c r="P197" i="2"/>
  <c r="N197" i="2"/>
  <c r="M197" i="2"/>
  <c r="P196" i="2"/>
  <c r="N196" i="2"/>
  <c r="M196" i="2"/>
  <c r="P195" i="2"/>
  <c r="N195" i="2"/>
  <c r="M195" i="2"/>
  <c r="P194" i="2"/>
  <c r="N194" i="2"/>
  <c r="M194" i="2"/>
  <c r="P193" i="2"/>
  <c r="N193" i="2"/>
  <c r="M193" i="2"/>
  <c r="P192" i="2"/>
  <c r="N192" i="2"/>
  <c r="M192" i="2"/>
  <c r="P191" i="2"/>
  <c r="N191" i="2"/>
  <c r="M191" i="2"/>
  <c r="P190" i="2"/>
  <c r="N190" i="2"/>
  <c r="M190" i="2"/>
  <c r="P189" i="2"/>
  <c r="N189" i="2"/>
  <c r="M189" i="2"/>
  <c r="P188" i="2"/>
  <c r="N188" i="2"/>
  <c r="M188" i="2"/>
  <c r="P187" i="2"/>
  <c r="N187" i="2"/>
  <c r="M187" i="2"/>
  <c r="P186" i="2"/>
  <c r="N186" i="2"/>
  <c r="M186" i="2"/>
  <c r="P185" i="2"/>
  <c r="N185" i="2"/>
  <c r="M185" i="2"/>
  <c r="P184" i="2"/>
  <c r="N184" i="2"/>
  <c r="M184" i="2"/>
  <c r="P183" i="2"/>
  <c r="N183" i="2"/>
  <c r="M183" i="2"/>
  <c r="P182" i="2"/>
  <c r="N182" i="2"/>
  <c r="M182" i="2"/>
  <c r="P181" i="2"/>
  <c r="N181" i="2"/>
  <c r="M181" i="2"/>
  <c r="P180" i="2"/>
  <c r="N180" i="2"/>
  <c r="M180" i="2"/>
  <c r="P179" i="2"/>
  <c r="N179" i="2"/>
  <c r="M179" i="2"/>
  <c r="P178" i="2"/>
  <c r="N178" i="2"/>
  <c r="M178" i="2"/>
  <c r="P177" i="2"/>
  <c r="N177" i="2"/>
  <c r="M177" i="2"/>
  <c r="P176" i="2"/>
  <c r="N176" i="2"/>
  <c r="M176" i="2"/>
  <c r="P175" i="2"/>
  <c r="N175" i="2"/>
  <c r="M175" i="2"/>
  <c r="P174" i="2"/>
  <c r="N174" i="2"/>
  <c r="M174" i="2"/>
  <c r="P173" i="2"/>
  <c r="N173" i="2"/>
  <c r="M173" i="2"/>
  <c r="P172" i="2"/>
  <c r="N172" i="2"/>
  <c r="M172" i="2"/>
  <c r="P171" i="2"/>
  <c r="N171" i="2"/>
  <c r="M171" i="2"/>
  <c r="P170" i="2"/>
  <c r="N170" i="2"/>
  <c r="M170" i="2"/>
  <c r="P169" i="2"/>
  <c r="N169" i="2"/>
  <c r="M169" i="2"/>
  <c r="P168" i="2"/>
  <c r="N168" i="2"/>
  <c r="M168" i="2"/>
  <c r="P167" i="2"/>
  <c r="N167" i="2"/>
  <c r="M167" i="2"/>
  <c r="P166" i="2"/>
  <c r="N166" i="2"/>
  <c r="M166" i="2"/>
  <c r="P165" i="2"/>
  <c r="N165" i="2"/>
  <c r="M165" i="2"/>
  <c r="P164" i="2"/>
  <c r="N164" i="2"/>
  <c r="M164" i="2"/>
  <c r="P163" i="2"/>
  <c r="N163" i="2"/>
  <c r="M163" i="2"/>
  <c r="P162" i="2"/>
  <c r="N162" i="2"/>
  <c r="M162" i="2"/>
  <c r="P161" i="2"/>
  <c r="N161" i="2"/>
  <c r="M161" i="2"/>
  <c r="P160" i="2"/>
  <c r="N160" i="2"/>
  <c r="M160" i="2"/>
  <c r="P159" i="2"/>
  <c r="N159" i="2"/>
  <c r="M159" i="2"/>
  <c r="P158" i="2"/>
  <c r="N158" i="2"/>
  <c r="M158" i="2"/>
  <c r="P157" i="2"/>
  <c r="N157" i="2"/>
  <c r="M157" i="2"/>
  <c r="P156" i="2"/>
  <c r="N156" i="2"/>
  <c r="M156" i="2"/>
  <c r="P155" i="2"/>
  <c r="N155" i="2"/>
  <c r="M155" i="2"/>
  <c r="P154" i="2"/>
  <c r="N154" i="2"/>
  <c r="M154" i="2"/>
  <c r="P153" i="2"/>
  <c r="N153" i="2"/>
  <c r="M153" i="2"/>
  <c r="P152" i="2"/>
  <c r="N152" i="2"/>
  <c r="M152" i="2"/>
  <c r="P151" i="2"/>
  <c r="N151" i="2"/>
  <c r="M151" i="2"/>
  <c r="P150" i="2"/>
  <c r="N150" i="2"/>
  <c r="M150" i="2"/>
  <c r="P149" i="2"/>
  <c r="N149" i="2"/>
  <c r="M149" i="2"/>
  <c r="P148" i="2"/>
  <c r="N148" i="2"/>
  <c r="M148" i="2"/>
  <c r="P147" i="2"/>
  <c r="N147" i="2"/>
  <c r="M147" i="2"/>
  <c r="P146" i="2"/>
  <c r="N146" i="2"/>
  <c r="M146" i="2"/>
  <c r="P145" i="2"/>
  <c r="N145" i="2"/>
  <c r="M145" i="2"/>
  <c r="P144" i="2"/>
  <c r="N144" i="2"/>
  <c r="M144" i="2"/>
  <c r="P143" i="2"/>
  <c r="N143" i="2"/>
  <c r="M143" i="2"/>
  <c r="P142" i="2"/>
  <c r="N142" i="2"/>
  <c r="M142" i="2"/>
  <c r="P141" i="2"/>
  <c r="N141" i="2"/>
  <c r="M141" i="2"/>
  <c r="P140" i="2"/>
  <c r="N140" i="2"/>
  <c r="M140" i="2"/>
  <c r="P139" i="2"/>
  <c r="N139" i="2"/>
  <c r="M139" i="2"/>
  <c r="P138" i="2"/>
  <c r="N138" i="2"/>
  <c r="M138" i="2"/>
  <c r="P137" i="2"/>
  <c r="N137" i="2"/>
  <c r="M137" i="2"/>
  <c r="P136" i="2"/>
  <c r="N136" i="2"/>
  <c r="M136" i="2"/>
  <c r="P135" i="2"/>
  <c r="N135" i="2"/>
  <c r="M135" i="2"/>
  <c r="P134" i="2"/>
  <c r="N134" i="2"/>
  <c r="M134" i="2"/>
  <c r="P133" i="2"/>
  <c r="N133" i="2"/>
  <c r="M133" i="2"/>
  <c r="P132" i="2"/>
  <c r="N132" i="2"/>
  <c r="M132" i="2"/>
  <c r="P131" i="2"/>
  <c r="N131" i="2"/>
  <c r="M131" i="2"/>
  <c r="P130" i="2"/>
  <c r="N130" i="2"/>
  <c r="M130" i="2"/>
  <c r="P129" i="2"/>
  <c r="N129" i="2"/>
  <c r="M129" i="2"/>
  <c r="P128" i="2"/>
  <c r="N128" i="2"/>
  <c r="M128" i="2"/>
  <c r="P127" i="2"/>
  <c r="N127" i="2"/>
  <c r="M127" i="2"/>
  <c r="P126" i="2"/>
  <c r="N126" i="2"/>
  <c r="M126" i="2"/>
  <c r="P125" i="2"/>
  <c r="N125" i="2"/>
  <c r="M125" i="2"/>
  <c r="P124" i="2"/>
  <c r="N124" i="2"/>
  <c r="M124" i="2"/>
  <c r="P123" i="2"/>
  <c r="N123" i="2"/>
  <c r="M123" i="2"/>
  <c r="P122" i="2"/>
  <c r="N122" i="2"/>
  <c r="M122" i="2"/>
  <c r="P121" i="2"/>
  <c r="N121" i="2"/>
  <c r="M121" i="2"/>
  <c r="P120" i="2"/>
  <c r="N120" i="2"/>
  <c r="M120" i="2"/>
  <c r="P119" i="2"/>
  <c r="N119" i="2"/>
  <c r="M119" i="2"/>
  <c r="P118" i="2"/>
  <c r="N118" i="2"/>
  <c r="M118" i="2"/>
  <c r="P117" i="2"/>
  <c r="N117" i="2"/>
  <c r="M117" i="2"/>
  <c r="P116" i="2"/>
  <c r="N116" i="2"/>
  <c r="M116" i="2"/>
  <c r="P115" i="2"/>
  <c r="N115" i="2"/>
  <c r="M115" i="2"/>
  <c r="P114" i="2"/>
  <c r="N114" i="2"/>
  <c r="M114" i="2"/>
  <c r="P113" i="2"/>
  <c r="N113" i="2"/>
  <c r="M113" i="2"/>
  <c r="P112" i="2"/>
  <c r="N112" i="2"/>
  <c r="M112" i="2"/>
  <c r="P111" i="2"/>
  <c r="N111" i="2"/>
  <c r="M111" i="2"/>
  <c r="P110" i="2"/>
  <c r="N110" i="2"/>
  <c r="M110" i="2"/>
  <c r="P109" i="2"/>
  <c r="N109" i="2"/>
  <c r="M109" i="2"/>
  <c r="P108" i="2"/>
  <c r="N108" i="2"/>
  <c r="M108" i="2"/>
  <c r="P107" i="2"/>
  <c r="N107" i="2"/>
  <c r="M107" i="2"/>
  <c r="P106" i="2"/>
  <c r="N106" i="2"/>
  <c r="M106" i="2"/>
  <c r="P105" i="2"/>
  <c r="N105" i="2"/>
  <c r="M105" i="2"/>
  <c r="P104" i="2"/>
  <c r="N104" i="2"/>
  <c r="M104" i="2"/>
  <c r="P103" i="2"/>
  <c r="N103" i="2"/>
  <c r="M103" i="2"/>
  <c r="P102" i="2"/>
  <c r="N102" i="2"/>
  <c r="M102" i="2"/>
  <c r="P101" i="2"/>
  <c r="N101" i="2"/>
  <c r="M101" i="2"/>
  <c r="P100" i="2"/>
  <c r="N100" i="2"/>
  <c r="M100" i="2"/>
  <c r="P99" i="2"/>
  <c r="N99" i="2"/>
  <c r="M99" i="2"/>
  <c r="P98" i="2"/>
  <c r="N98" i="2"/>
  <c r="M98" i="2"/>
  <c r="P97" i="2"/>
  <c r="N97" i="2"/>
  <c r="M97" i="2"/>
  <c r="P96" i="2"/>
  <c r="N96" i="2"/>
  <c r="M96" i="2"/>
  <c r="P95" i="2"/>
  <c r="N95" i="2"/>
  <c r="M95" i="2"/>
  <c r="P94" i="2"/>
  <c r="N94" i="2"/>
  <c r="M94" i="2"/>
  <c r="P93" i="2"/>
  <c r="N93" i="2"/>
  <c r="M93" i="2"/>
  <c r="P92" i="2"/>
  <c r="N92" i="2"/>
  <c r="M92" i="2"/>
  <c r="P91" i="2"/>
  <c r="N91" i="2"/>
  <c r="M91" i="2"/>
  <c r="P90" i="2"/>
  <c r="N90" i="2"/>
  <c r="M90" i="2"/>
  <c r="P89" i="2"/>
  <c r="N89" i="2"/>
  <c r="M89" i="2"/>
  <c r="P88" i="2"/>
  <c r="N88" i="2"/>
  <c r="M88" i="2"/>
  <c r="P87" i="2"/>
  <c r="N87" i="2"/>
  <c r="M87" i="2"/>
  <c r="P86" i="2"/>
  <c r="N86" i="2"/>
  <c r="M86" i="2"/>
  <c r="P85" i="2"/>
  <c r="N85" i="2"/>
  <c r="M85" i="2"/>
  <c r="P84" i="2"/>
  <c r="N84" i="2"/>
  <c r="M84" i="2"/>
  <c r="P83" i="2"/>
  <c r="N83" i="2"/>
  <c r="M83" i="2"/>
  <c r="P82" i="2"/>
  <c r="N82" i="2"/>
  <c r="M82" i="2"/>
  <c r="P81" i="2"/>
  <c r="N81" i="2"/>
  <c r="M81" i="2"/>
  <c r="P80" i="2"/>
  <c r="N80" i="2"/>
  <c r="M80" i="2"/>
  <c r="P79" i="2"/>
  <c r="N79" i="2"/>
  <c r="M79" i="2"/>
  <c r="P78" i="2"/>
  <c r="N78" i="2"/>
  <c r="M78" i="2"/>
  <c r="P77" i="2"/>
  <c r="N77" i="2"/>
  <c r="M77" i="2"/>
  <c r="P76" i="2"/>
  <c r="N76" i="2"/>
  <c r="M76" i="2"/>
  <c r="P75" i="2"/>
  <c r="N75" i="2"/>
  <c r="M75" i="2"/>
  <c r="P74" i="2"/>
  <c r="N74" i="2"/>
  <c r="M74" i="2"/>
  <c r="P73" i="2"/>
  <c r="N73" i="2"/>
  <c r="M73" i="2"/>
  <c r="P72" i="2"/>
  <c r="N72" i="2"/>
  <c r="M72" i="2"/>
  <c r="P71" i="2"/>
  <c r="N71" i="2"/>
  <c r="M71" i="2"/>
  <c r="P70" i="2"/>
  <c r="N70" i="2"/>
  <c r="M70" i="2"/>
  <c r="P69" i="2"/>
  <c r="N69" i="2"/>
  <c r="M69" i="2"/>
  <c r="P68" i="2"/>
  <c r="N68" i="2"/>
  <c r="M68" i="2"/>
  <c r="P67" i="2"/>
  <c r="N67" i="2"/>
  <c r="M67" i="2"/>
  <c r="P66" i="2"/>
  <c r="N66" i="2"/>
  <c r="M66" i="2"/>
  <c r="P65" i="2"/>
  <c r="N65" i="2"/>
  <c r="M65" i="2"/>
  <c r="P64" i="2"/>
  <c r="N64" i="2"/>
  <c r="M64" i="2"/>
  <c r="P63" i="2"/>
  <c r="N63" i="2"/>
  <c r="M63" i="2"/>
  <c r="P62" i="2"/>
  <c r="N62" i="2"/>
  <c r="M62" i="2"/>
  <c r="P61" i="2"/>
  <c r="N61" i="2"/>
  <c r="M61" i="2"/>
  <c r="P60" i="2"/>
  <c r="N60" i="2"/>
  <c r="M60" i="2"/>
  <c r="P59" i="2"/>
  <c r="N59" i="2"/>
  <c r="M59" i="2"/>
  <c r="P58" i="2"/>
  <c r="N58" i="2"/>
  <c r="M58" i="2"/>
  <c r="P57" i="2"/>
  <c r="N57" i="2"/>
  <c r="M57" i="2"/>
  <c r="P56" i="2"/>
  <c r="N56" i="2"/>
  <c r="M56" i="2"/>
  <c r="P55" i="2"/>
  <c r="N55" i="2"/>
  <c r="M55" i="2"/>
  <c r="P54" i="2"/>
  <c r="N54" i="2"/>
  <c r="M54" i="2"/>
  <c r="P53" i="2"/>
  <c r="N53" i="2"/>
  <c r="M53" i="2"/>
  <c r="P52" i="2"/>
  <c r="N52" i="2"/>
  <c r="M52" i="2"/>
  <c r="P51" i="2"/>
  <c r="N51" i="2"/>
  <c r="M51" i="2"/>
  <c r="P50" i="2"/>
  <c r="N50" i="2"/>
  <c r="M50" i="2"/>
  <c r="P49" i="2"/>
  <c r="N49" i="2"/>
  <c r="M49" i="2"/>
  <c r="P48" i="2"/>
  <c r="N48" i="2"/>
  <c r="M48" i="2"/>
  <c r="P47" i="2"/>
  <c r="N47" i="2"/>
  <c r="M47" i="2"/>
  <c r="P46" i="2"/>
  <c r="N46" i="2"/>
  <c r="M46" i="2"/>
  <c r="P45" i="2"/>
  <c r="N45" i="2"/>
  <c r="M45" i="2"/>
  <c r="P44" i="2"/>
  <c r="N44" i="2"/>
  <c r="M44" i="2"/>
  <c r="P43" i="2"/>
  <c r="N43" i="2"/>
  <c r="M43" i="2"/>
  <c r="P42" i="2"/>
  <c r="N42" i="2"/>
  <c r="M42" i="2"/>
  <c r="P41" i="2"/>
  <c r="N41" i="2"/>
  <c r="M41" i="2"/>
  <c r="P40" i="2"/>
  <c r="N40" i="2"/>
  <c r="M40" i="2"/>
  <c r="P39" i="2"/>
  <c r="N39" i="2"/>
  <c r="M39" i="2"/>
  <c r="P38" i="2"/>
  <c r="N38" i="2"/>
  <c r="M38" i="2"/>
  <c r="P37" i="2"/>
  <c r="N37" i="2"/>
  <c r="M37" i="2"/>
  <c r="P36" i="2"/>
  <c r="N36" i="2"/>
  <c r="M36" i="2"/>
  <c r="P35" i="2"/>
  <c r="N35" i="2"/>
  <c r="M35" i="2"/>
  <c r="P34" i="2"/>
  <c r="N34" i="2"/>
  <c r="M34" i="2"/>
  <c r="P33" i="2"/>
  <c r="N33" i="2"/>
  <c r="M33" i="2"/>
  <c r="P32" i="2"/>
  <c r="N32" i="2"/>
  <c r="M32" i="2"/>
  <c r="P31" i="2"/>
  <c r="N31" i="2"/>
  <c r="M31" i="2"/>
  <c r="P30" i="2"/>
  <c r="N30" i="2"/>
  <c r="M30" i="2"/>
  <c r="P29" i="2"/>
  <c r="N29" i="2"/>
  <c r="M29" i="2"/>
  <c r="P28" i="2"/>
  <c r="N28" i="2"/>
  <c r="M28" i="2"/>
  <c r="P27" i="2"/>
  <c r="N27" i="2"/>
  <c r="M27" i="2"/>
  <c r="P26" i="2"/>
  <c r="N26" i="2"/>
  <c r="M26" i="2"/>
  <c r="P25" i="2"/>
  <c r="N25" i="2"/>
  <c r="M25" i="2"/>
  <c r="P24" i="2"/>
  <c r="N24" i="2"/>
  <c r="M24" i="2"/>
  <c r="P23" i="2"/>
  <c r="N23" i="2"/>
  <c r="M23" i="2"/>
  <c r="P22" i="2"/>
  <c r="N22" i="2"/>
  <c r="M22" i="2"/>
  <c r="P21" i="2"/>
  <c r="N21" i="2"/>
  <c r="M21" i="2"/>
  <c r="P20" i="2"/>
  <c r="N20" i="2"/>
  <c r="M20" i="2"/>
  <c r="P19" i="2"/>
  <c r="N19" i="2"/>
  <c r="M19" i="2"/>
  <c r="P18" i="2"/>
  <c r="N18" i="2"/>
  <c r="M18" i="2"/>
  <c r="P17" i="2"/>
  <c r="N17" i="2"/>
  <c r="M17" i="2"/>
  <c r="P16" i="2"/>
  <c r="N16" i="2"/>
  <c r="M16" i="2"/>
  <c r="P15" i="2"/>
  <c r="N15" i="2"/>
  <c r="M15" i="2"/>
  <c r="P14" i="2"/>
  <c r="M14" i="2"/>
  <c r="N14" i="2" s="1"/>
  <c r="P13" i="2"/>
  <c r="M13" i="2"/>
  <c r="N13" i="2" s="1"/>
  <c r="N4" i="3" s="1"/>
  <c r="P12" i="2"/>
  <c r="M12" i="2"/>
  <c r="N12" i="2" s="1"/>
  <c r="N2" i="3" s="1"/>
  <c r="P11" i="2"/>
  <c r="M11" i="2"/>
  <c r="N11" i="2" s="1"/>
  <c r="P10" i="2"/>
  <c r="M10" i="2"/>
  <c r="N10" i="2" s="1"/>
  <c r="P9" i="2"/>
  <c r="M9" i="2"/>
  <c r="N9" i="2" s="1"/>
  <c r="P8" i="2"/>
  <c r="N8" i="2"/>
  <c r="M8" i="2"/>
  <c r="P7" i="2"/>
  <c r="M7" i="2"/>
  <c r="N7" i="2" s="1"/>
  <c r="N3" i="3" s="1"/>
  <c r="P6" i="2"/>
  <c r="M6" i="2"/>
  <c r="N6" i="2" s="1"/>
  <c r="P5" i="2"/>
  <c r="M5" i="2"/>
  <c r="N5" i="2" s="1"/>
  <c r="P4" i="2"/>
  <c r="M4" i="2"/>
  <c r="N4" i="2" s="1"/>
  <c r="P3" i="2"/>
  <c r="M3" i="2"/>
  <c r="N3" i="2" s="1"/>
  <c r="P2" i="2"/>
  <c r="M2" i="2"/>
  <c r="N2" i="2" s="1"/>
  <c r="B18" i="1"/>
  <c r="B17" i="1"/>
  <c r="H10" i="1"/>
  <c r="E10" i="1"/>
  <c r="H9" i="1"/>
  <c r="E9" i="1"/>
  <c r="H8" i="1"/>
  <c r="H7" i="1"/>
  <c r="H6" i="1"/>
  <c r="H5" i="1"/>
  <c r="I13" i="4" l="1"/>
  <c r="E13" i="4"/>
  <c r="F13" i="4" s="1"/>
  <c r="L13" i="4"/>
  <c r="I12" i="4"/>
  <c r="E12" i="4"/>
  <c r="F12" i="4" s="1"/>
  <c r="L12" i="4"/>
  <c r="L11" i="4"/>
  <c r="F11" i="4"/>
  <c r="L10" i="4"/>
  <c r="L9" i="4"/>
  <c r="E8" i="4"/>
  <c r="F8" i="4" s="1"/>
  <c r="I8" i="4"/>
  <c r="L8" i="4"/>
  <c r="F7" i="4"/>
  <c r="L7" i="4"/>
  <c r="I6" i="4"/>
  <c r="E6" i="4"/>
  <c r="F6" i="4"/>
  <c r="L6" i="4"/>
  <c r="L5" i="4"/>
  <c r="L4" i="4"/>
  <c r="L3" i="4"/>
  <c r="L2" i="4"/>
  <c r="J7" i="3"/>
  <c r="K7" i="3"/>
  <c r="J6" i="3"/>
  <c r="K6" i="3"/>
  <c r="J5" i="3"/>
  <c r="K5" i="3"/>
  <c r="J4" i="3"/>
  <c r="K4" i="3"/>
  <c r="J3" i="3"/>
  <c r="K3" i="3"/>
  <c r="B14" i="1"/>
  <c r="J2" i="3"/>
  <c r="B8" i="1" s="1"/>
  <c r="K2" i="3"/>
  <c r="E2" i="4"/>
  <c r="F2" i="4" s="1"/>
  <c r="E5" i="4"/>
  <c r="F5" i="4" s="1"/>
  <c r="B6" i="1"/>
  <c r="E11" i="1" s="1"/>
  <c r="E7" i="4"/>
  <c r="E11" i="4"/>
  <c r="E9" i="4"/>
  <c r="F9" i="4" s="1"/>
  <c r="E4" i="4"/>
  <c r="F4" i="4" s="1"/>
  <c r="E10" i="4"/>
  <c r="F10" i="4" s="1"/>
  <c r="E3" i="4"/>
  <c r="F3" i="4" s="1"/>
  <c r="B10" i="1"/>
  <c r="L7" i="3" l="1"/>
  <c r="E7" i="1"/>
  <c r="L6" i="3"/>
  <c r="E8" i="1"/>
  <c r="L5" i="3"/>
  <c r="L4" i="3"/>
  <c r="E6" i="1"/>
  <c r="L3" i="3"/>
  <c r="L2" i="3"/>
  <c r="E5" i="1"/>
  <c r="B5" i="1"/>
  <c r="S4" i="3" l="1"/>
  <c r="I7" i="1" s="1"/>
  <c r="S3" i="3"/>
  <c r="I6" i="1" s="1"/>
  <c r="Q7" i="3"/>
  <c r="R7" i="3" s="1"/>
  <c r="M7" i="3"/>
  <c r="M6" i="3"/>
  <c r="Q6" i="3"/>
  <c r="R6" i="3" s="1"/>
  <c r="M5" i="3"/>
  <c r="Q5" i="3"/>
  <c r="R5" i="3" s="1"/>
  <c r="M4" i="3"/>
  <c r="Q4" i="3"/>
  <c r="R4" i="3" s="1"/>
  <c r="M3" i="3"/>
  <c r="Q3" i="3"/>
  <c r="R3" i="3" s="1"/>
  <c r="M2" i="3"/>
  <c r="B9" i="1"/>
  <c r="B12" i="1" s="1"/>
  <c r="B13" i="1" s="1"/>
  <c r="Q2" i="3"/>
  <c r="R2" i="3" s="1"/>
  <c r="T4" i="3"/>
  <c r="B7" i="1"/>
  <c r="T2" i="3"/>
  <c r="T3" i="3"/>
  <c r="T6" i="3"/>
  <c r="T7" i="3"/>
  <c r="T5" i="3"/>
  <c r="S6" i="3"/>
  <c r="I9" i="1" s="1"/>
  <c r="S5" i="3"/>
  <c r="I8" i="1" s="1"/>
  <c r="S2" i="3"/>
  <c r="I5" i="1" s="1"/>
  <c r="S7" i="3"/>
  <c r="I10" i="1" s="1"/>
  <c r="B15" i="1" l="1"/>
  <c r="B16" i="1"/>
  <c r="U4" i="3"/>
  <c r="V4" i="3" s="1"/>
  <c r="J7" i="1"/>
  <c r="F7" i="1"/>
  <c r="F8" i="1"/>
  <c r="F5" i="1"/>
  <c r="F6" i="1"/>
  <c r="F11" i="1"/>
  <c r="F10" i="1"/>
  <c r="F9" i="1"/>
  <c r="U2" i="3"/>
  <c r="V2" i="3" s="1"/>
  <c r="J5" i="1"/>
  <c r="U3" i="3"/>
  <c r="V3" i="3" s="1"/>
  <c r="J6" i="1"/>
  <c r="U6" i="3"/>
  <c r="V6" i="3" s="1"/>
  <c r="J9" i="1"/>
  <c r="U7" i="3"/>
  <c r="V7" i="3" s="1"/>
  <c r="J10" i="1"/>
  <c r="U5" i="3"/>
  <c r="V5" i="3" s="1"/>
  <c r="J8" i="1"/>
</calcChain>
</file>

<file path=xl/sharedStrings.xml><?xml version="1.0" encoding="utf-8"?>
<sst xmlns="http://schemas.openxmlformats.org/spreadsheetml/2006/main" count="259" uniqueCount="145">
  <si>
    <t>Depotverwaltung Excel Vorlage</t>
  </si>
  <si>
    <t>Funktionsfähiges Beispiel: Transaktionen, Positionen, Depotverlauf, Rendite, Dividenden und Rebalancing. Alle Beispielwerte können ersetzt werden.</t>
  </si>
  <si>
    <t>Kennzahl</t>
  </si>
  <si>
    <t>Wert</t>
  </si>
  <si>
    <t>Anlageklasse</t>
  </si>
  <si>
    <t>Marktwert</t>
  </si>
  <si>
    <t>Gewicht</t>
  </si>
  <si>
    <t>Wertpapier</t>
  </si>
  <si>
    <t>Ist-Gewicht</t>
  </si>
  <si>
    <t>Rebalancing EUR</t>
  </si>
  <si>
    <t>Depotwert Wertpapiere</t>
  </si>
  <si>
    <t>ETF</t>
  </si>
  <si>
    <t>Freies Kapital</t>
  </si>
  <si>
    <t>Aktie</t>
  </si>
  <si>
    <t>Gesamtvermögen</t>
  </si>
  <si>
    <t>Anleihe</t>
  </si>
  <si>
    <t>Einstandswert offen</t>
  </si>
  <si>
    <t>Rohstoffe</t>
  </si>
  <si>
    <t>Nicht realisierter Gewinn/Verlust</t>
  </si>
  <si>
    <t>Krypto</t>
  </si>
  <si>
    <t>Dividenden netto</t>
  </si>
  <si>
    <t>Immobilienfonds</t>
  </si>
  <si>
    <t>Realisierter Gewinn/Verlust</t>
  </si>
  <si>
    <t>Cash</t>
  </si>
  <si>
    <t>Gesamtergebnis</t>
  </si>
  <si>
    <t>Gesamt-Rendite</t>
  </si>
  <si>
    <t>Hinweis: Diese Datei nutzt Beispielwerte und manuell gepflegte aktuelle Kurse. Für echte Depots sollten Kurse, Steuern und Gebühren vor Entscheidungen geprüft werden. Die Berechnung von realisierten Gewinnen verwendet eine vereinfachte Durchschnittskostenlogik.</t>
  </si>
  <si>
    <t>Offene Positionen</t>
  </si>
  <si>
    <t>Beste Position</t>
  </si>
  <si>
    <t>Schwächste Position</t>
  </si>
  <si>
    <t>Gebühren/Steuern gesamt</t>
  </si>
  <si>
    <t>Letzte Aktualisierung</t>
  </si>
  <si>
    <t>Datum</t>
  </si>
  <si>
    <t>Depot/Broker</t>
  </si>
  <si>
    <t>ISIN/Ticker</t>
  </si>
  <si>
    <t>Aktion</t>
  </si>
  <si>
    <t>Stückzahl</t>
  </si>
  <si>
    <t>Kurs/Betrag</t>
  </si>
  <si>
    <t>Gebühren</t>
  </si>
  <si>
    <t>Steuern</t>
  </si>
  <si>
    <t>Währung</t>
  </si>
  <si>
    <t>FX zu EUR</t>
  </si>
  <si>
    <t>Bruttowert EUR</t>
  </si>
  <si>
    <t>Cashflow EUR</t>
  </si>
  <si>
    <t>Notiz</t>
  </si>
  <si>
    <t>Datumwert</t>
  </si>
  <si>
    <t>02.01.2025</t>
  </si>
  <si>
    <t>Musterbroker A</t>
  </si>
  <si>
    <t>Einzahlung Startkapital</t>
  </si>
  <si>
    <t>-</t>
  </si>
  <si>
    <t>Einzahlung</t>
  </si>
  <si>
    <t>EUR</t>
  </si>
  <si>
    <t>Startbetrag</t>
  </si>
  <si>
    <t>08.01.2025</t>
  </si>
  <si>
    <t>Welt Aktien ETF</t>
  </si>
  <si>
    <t>DE000MUSTER1</t>
  </si>
  <si>
    <t>Kauf</t>
  </si>
  <si>
    <t>Erster Kauf</t>
  </si>
  <si>
    <t>18.01.2025</t>
  </si>
  <si>
    <t>Europa Dividenden ETF</t>
  </si>
  <si>
    <t>DE000MUSTER2</t>
  </si>
  <si>
    <t>07.02.2025</t>
  </si>
  <si>
    <t>Direktbank B</t>
  </si>
  <si>
    <t>Qualitätsaktie Nord AG</t>
  </si>
  <si>
    <t>NO000MUSTER3</t>
  </si>
  <si>
    <t>Einzelwert</t>
  </si>
  <si>
    <t>19.02.2025</t>
  </si>
  <si>
    <t>Neobroker C</t>
  </si>
  <si>
    <t>Zukunftstechnologie AG</t>
  </si>
  <si>
    <t>DE000MUSTER4</t>
  </si>
  <si>
    <t>31.03.2025</t>
  </si>
  <si>
    <t>Dividende</t>
  </si>
  <si>
    <t>Quartalsdividende</t>
  </si>
  <si>
    <t>12.04.2025</t>
  </si>
  <si>
    <t>Verkauf</t>
  </si>
  <si>
    <t>Teilverkauf</t>
  </si>
  <si>
    <t>05.05.2025</t>
  </si>
  <si>
    <t>Gold ETC Muster</t>
  </si>
  <si>
    <t>DE000MUSTER5</t>
  </si>
  <si>
    <t>Beimischung</t>
  </si>
  <si>
    <t>03.06.2025</t>
  </si>
  <si>
    <t>Kurzläufer Anleihe ETF</t>
  </si>
  <si>
    <t>LU000MUSTER6</t>
  </si>
  <si>
    <t>Stabilitätsbaustein</t>
  </si>
  <si>
    <t>10.07.2025</t>
  </si>
  <si>
    <t>Nachkauf</t>
  </si>
  <si>
    <t>30.09.2025</t>
  </si>
  <si>
    <t>Ausschüttung</t>
  </si>
  <si>
    <t>15.10.2025</t>
  </si>
  <si>
    <t>04.11.2025</t>
  </si>
  <si>
    <t>Einzahlung Zusatzkapital</t>
  </si>
  <si>
    <t>Monatlicher Überschuss</t>
  </si>
  <si>
    <t>Zielgewicht</t>
  </si>
  <si>
    <t>Aktueller Kurs EUR</t>
  </si>
  <si>
    <t>Gekauft</t>
  </si>
  <si>
    <t>Verkauft</t>
  </si>
  <si>
    <t>Bestand</t>
  </si>
  <si>
    <t>Ø Einstandskurs</t>
  </si>
  <si>
    <t>Nicht realisiert</t>
  </si>
  <si>
    <t>Nicht realisiert %</t>
  </si>
  <si>
    <t>Gebühren/Steuern</t>
  </si>
  <si>
    <t>Realisiert einfach</t>
  </si>
  <si>
    <t>Status</t>
  </si>
  <si>
    <t>Hinweis</t>
  </si>
  <si>
    <t>Einzahlungen kumuliert</t>
  </si>
  <si>
    <t>Rendite seit Start</t>
  </si>
  <si>
    <t>Monat</t>
  </si>
  <si>
    <t>31.01.2025</t>
  </si>
  <si>
    <t>Startphase</t>
  </si>
  <si>
    <t>28.02.2025</t>
  </si>
  <si>
    <t>Dividenden erhalten</t>
  </si>
  <si>
    <t>30.04.2025</t>
  </si>
  <si>
    <t>31.05.2025</t>
  </si>
  <si>
    <t>30.06.2025</t>
  </si>
  <si>
    <t>31.07.2025</t>
  </si>
  <si>
    <t>31.08.2025</t>
  </si>
  <si>
    <t>31.10.2025</t>
  </si>
  <si>
    <t>30.11.2025</t>
  </si>
  <si>
    <t>Zusatzkapital</t>
  </si>
  <si>
    <t>31.12.2025</t>
  </si>
  <si>
    <t>Jahresende</t>
  </si>
  <si>
    <t>Einstellungen und kurze Anleitung</t>
  </si>
  <si>
    <t>So nutzen Sie diese Vorlage</t>
  </si>
  <si>
    <t>1</t>
  </si>
  <si>
    <t>Transaktionen erfassen</t>
  </si>
  <si>
    <t>Käufe, Verkäufe, Dividenden, Gebühren sowie Ein- und Auszahlungen eintragen.</t>
  </si>
  <si>
    <t>2</t>
  </si>
  <si>
    <t>Positionen pflegen</t>
  </si>
  <si>
    <t>Jedes Wertpapier einmal anlegen und den aktuellen Kurs sowie das Zielgewicht aktualisieren.</t>
  </si>
  <si>
    <t>3</t>
  </si>
  <si>
    <t>Depotverlauf aktualisieren</t>
  </si>
  <si>
    <t>Den Depotwert in regelmäßigen Abständen eintragen, damit die Entwicklung im Dashboard sichtbar bleibt.</t>
  </si>
  <si>
    <t>4</t>
  </si>
  <si>
    <t>Dashboard prüfen</t>
  </si>
  <si>
    <t>Kennzahlen, Gewichtung, Rebalancing und Wertentwicklung werden automatisch berechnet.</t>
  </si>
  <si>
    <t>Aktionen</t>
  </si>
  <si>
    <t>Anlageklassen</t>
  </si>
  <si>
    <t>Währungen</t>
  </si>
  <si>
    <t>Depots/Broker</t>
  </si>
  <si>
    <t>USD</t>
  </si>
  <si>
    <t>CHF</t>
  </si>
  <si>
    <t>GBP</t>
  </si>
  <si>
    <t>Auszahlung</t>
  </si>
  <si>
    <t>Gebühr</t>
  </si>
  <si>
    <t>Steuer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</si>
</sst>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00;[Red]\(#,##0.0000\);\-"/>
    <numFmt numFmtId="166" formatCode="#,##0.00\ \€;[Red]\(#,##0.00\ \€\);\-"/>
    <numFmt numFmtId="167" formatCode="0.0000"/>
    <numFmt numFmtId="168" formatCode="0.0%;[Red]\(0.0%\);\-"/>
  </numFmts>
  <fonts count="10" x14ac:knownFonts="1">
    <font>
      <sz val="11"/>
      <name val="Carlito"/>
    </font>
    <font>
      <b/>
      <sz val="11"/>
      <color rgb="FFFFFFFF"/>
      <name val="Carlito"/>
    </font>
    <font>
      <sz val="11"/>
      <color rgb="FF0000FF"/>
      <name val="Carlito"/>
    </font>
    <font>
      <sz val="11"/>
      <color rgb="FF000000"/>
      <name val="Carlito"/>
    </font>
    <font>
      <b/>
      <sz val="18"/>
      <color rgb="FFFFFFFF"/>
      <name val="Carlito"/>
    </font>
    <font>
      <i/>
      <sz val="11"/>
      <color rgb="FF334155"/>
      <name val="Carlito"/>
    </font>
    <font>
      <b/>
      <sz val="11"/>
      <name val="Carlito"/>
    </font>
    <font>
      <sz val="11"/>
      <color rgb="FF9A3412"/>
      <name val="Carlito"/>
    </font>
    <font>
      <sz val="11"/>
      <color rgb="FFFFFFFF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0F172A"/>
      </patternFill>
    </fill>
    <fill>
      <patternFill patternType="solid">
        <fgColor rgb="FFFEF9C3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/>
    <xf numFmtId="0" fontId="1" fillId="2" borderId="0" xfId="1" applyFont="1" applyFill="1" applyAlignment="1">
      <alignment horizontal="left" vertical="center"/>
    </xf>
    <xf numFmtId="0" fontId="1" fillId="3" borderId="0" xfId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0" xfId="1" applyFont="1" applyAlignment="1">
      <alignment horizontal="center" wrapText="1"/>
    </xf>
    <xf numFmtId="0" fontId="2" fillId="4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1" applyNumberFormat="1" applyFont="1" applyFill="1" applyAlignment="1">
      <alignment vertical="center"/>
    </xf>
    <xf numFmtId="166" fontId="2" fillId="4" borderId="0" xfId="1" applyNumberFormat="1" applyFont="1" applyFill="1" applyAlignment="1">
      <alignment vertical="center"/>
    </xf>
    <xf numFmtId="167" fontId="2" fillId="4" borderId="0" xfId="1" applyNumberFormat="1" applyFont="1" applyFill="1" applyAlignment="1">
      <alignment vertical="center"/>
    </xf>
    <xf numFmtId="166" fontId="3" fillId="0" borderId="0" xfId="1" applyNumberFormat="1" applyFont="1" applyAlignment="1">
      <alignment vertical="center"/>
    </xf>
    <xf numFmtId="168" fontId="2" fillId="4" borderId="0" xfId="1" applyNumberFormat="1" applyFont="1" applyFill="1" applyAlignment="1">
      <alignment vertical="center"/>
    </xf>
    <xf numFmtId="165" fontId="3" fillId="0" borderId="0" xfId="1" applyNumberFormat="1" applyFont="1" applyAlignment="1">
      <alignment vertical="center"/>
    </xf>
    <xf numFmtId="168" fontId="3" fillId="0" borderId="0" xfId="1" applyNumberFormat="1" applyFont="1" applyAlignment="1">
      <alignment vertical="center"/>
    </xf>
    <xf numFmtId="0" fontId="0" fillId="5" borderId="0" xfId="1" applyFont="1" applyFill="1"/>
    <xf numFmtId="0" fontId="6" fillId="5" borderId="0" xfId="1" applyFont="1" applyFill="1" applyAlignment="1">
      <alignment vertical="center"/>
    </xf>
    <xf numFmtId="1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6" fontId="0" fillId="0" borderId="0" xfId="1" applyNumberFormat="1" applyFont="1"/>
    <xf numFmtId="168" fontId="0" fillId="0" borderId="0" xfId="1" applyNumberFormat="1" applyFont="1"/>
    <xf numFmtId="0" fontId="8" fillId="7" borderId="0" xfId="1" applyFont="1" applyFill="1"/>
    <xf numFmtId="0" fontId="1" fillId="7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left" vertical="center"/>
    </xf>
    <xf numFmtId="0" fontId="0" fillId="0" borderId="0" xfId="0"/>
    <xf numFmtId="0" fontId="5" fillId="5" borderId="0" xfId="1" applyFont="1" applyFill="1" applyAlignment="1">
      <alignment wrapText="1"/>
    </xf>
    <xf numFmtId="0" fontId="7" fillId="6" borderId="0" xfId="1" applyFont="1" applyFill="1" applyAlignment="1">
      <alignment vertical="top" wrapText="1"/>
    </xf>
    <xf numFmtId="0" fontId="1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Entwicklung des Gesamtvermögens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Depotwert Wertpapiere</c:v>
          </c:tx>
          <c:cat>
            <c:strRef>
              <c:f>Depotverlauf!$I$2:$I$13</c:f>
              <c:strCache>
                <c:ptCount val="12"/>
                <c:pt idx="0">
                  <c:v>1.2025</c:v>
                </c:pt>
                <c:pt idx="1">
                  <c:v>2.2025</c:v>
                </c:pt>
                <c:pt idx="2">
                  <c:v>3.2025</c:v>
                </c:pt>
                <c:pt idx="3">
                  <c:v>4.2025</c:v>
                </c:pt>
                <c:pt idx="4">
                  <c:v>5.2025</c:v>
                </c:pt>
                <c:pt idx="5">
                  <c:v>6.2025</c:v>
                </c:pt>
                <c:pt idx="6">
                  <c:v>7.2025</c:v>
                </c:pt>
                <c:pt idx="7">
                  <c:v>8.2025</c:v>
                </c:pt>
                <c:pt idx="8">
                  <c:v>9.2025</c:v>
                </c:pt>
                <c:pt idx="9">
                  <c:v>10.2025</c:v>
                </c:pt>
                <c:pt idx="10">
                  <c:v>11.2025</c:v>
                </c:pt>
                <c:pt idx="11">
                  <c:v>12.2025</c:v>
                </c:pt>
              </c:strCache>
            </c:strRef>
          </c:cat>
          <c:val>
            <c:numRef>
              <c:f>Depotverlauf!$J$2:$J$13</c:f>
              <c:numCache>
                <c:formatCode>General</c:formatCode>
                <c:ptCount val="12"/>
                <c:pt idx="0">
                  <c:v>11480</c:v>
                </c:pt>
                <c:pt idx="1">
                  <c:v>17120</c:v>
                </c:pt>
                <c:pt idx="2">
                  <c:v>17440</c:v>
                </c:pt>
                <c:pt idx="3">
                  <c:v>16690</c:v>
                </c:pt>
                <c:pt idx="4">
                  <c:v>17760</c:v>
                </c:pt>
                <c:pt idx="5">
                  <c:v>20790</c:v>
                </c:pt>
                <c:pt idx="6">
                  <c:v>25340</c:v>
                </c:pt>
                <c:pt idx="7">
                  <c:v>25820</c:v>
                </c:pt>
                <c:pt idx="8">
                  <c:v>26290</c:v>
                </c:pt>
                <c:pt idx="9">
                  <c:v>26830</c:v>
                </c:pt>
                <c:pt idx="10">
                  <c:v>27360</c:v>
                </c:pt>
                <c:pt idx="11">
                  <c:v>28110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B6D-9E84-4CC01BF0ADF2}"/>
            </c:ext>
          </c:extLst>
        </c:ser>
        <c:ser>
          <c:idx val="1"/>
          <c:order val="1"/>
          <c:tx>
            <c:v>Freies Kapital</c:v>
          </c:tx>
          <c:cat>
            <c:strRef>
              <c:f>Depotverlauf!$I$2:$I$13</c:f>
              <c:strCache>
                <c:ptCount val="12"/>
                <c:pt idx="0">
                  <c:v>1.2025</c:v>
                </c:pt>
                <c:pt idx="1">
                  <c:v>2.2025</c:v>
                </c:pt>
                <c:pt idx="2">
                  <c:v>3.2025</c:v>
                </c:pt>
                <c:pt idx="3">
                  <c:v>4.2025</c:v>
                </c:pt>
                <c:pt idx="4">
                  <c:v>5.2025</c:v>
                </c:pt>
                <c:pt idx="5">
                  <c:v>6.2025</c:v>
                </c:pt>
                <c:pt idx="6">
                  <c:v>7.2025</c:v>
                </c:pt>
                <c:pt idx="7">
                  <c:v>8.2025</c:v>
                </c:pt>
                <c:pt idx="8">
                  <c:v>9.2025</c:v>
                </c:pt>
                <c:pt idx="9">
                  <c:v>10.2025</c:v>
                </c:pt>
                <c:pt idx="10">
                  <c:v>11.2025</c:v>
                </c:pt>
                <c:pt idx="11">
                  <c:v>12.2025</c:v>
                </c:pt>
              </c:strCache>
            </c:strRef>
          </c:cat>
          <c:val>
            <c:numRef>
              <c:f>Depotverlauf!$K$2:$K$13</c:f>
              <c:numCache>
                <c:formatCode>General</c:formatCode>
                <c:ptCount val="12"/>
                <c:pt idx="0">
                  <c:v>13490</c:v>
                </c:pt>
                <c:pt idx="1">
                  <c:v>7820</c:v>
                </c:pt>
                <c:pt idx="2">
                  <c:v>7866.58</c:v>
                </c:pt>
                <c:pt idx="3">
                  <c:v>8993.67</c:v>
                </c:pt>
                <c:pt idx="4">
                  <c:v>8185.67</c:v>
                </c:pt>
                <c:pt idx="5">
                  <c:v>5199.17</c:v>
                </c:pt>
                <c:pt idx="6">
                  <c:v>661.17</c:v>
                </c:pt>
                <c:pt idx="7">
                  <c:v>661.17</c:v>
                </c:pt>
                <c:pt idx="8">
                  <c:v>742.77</c:v>
                </c:pt>
                <c:pt idx="9">
                  <c:v>778.47</c:v>
                </c:pt>
                <c:pt idx="10">
                  <c:v>5778.47</c:v>
                </c:pt>
                <c:pt idx="11">
                  <c:v>5778.47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C-4B6D-9E84-4CC01BF0ADF2}"/>
            </c:ext>
          </c:extLst>
        </c:ser>
        <c:ser>
          <c:idx val="2"/>
          <c:order val="2"/>
          <c:tx>
            <c:v>Gesamtvermögen</c:v>
          </c:tx>
          <c:cat>
            <c:strRef>
              <c:f>Depotverlauf!$I$2:$I$13</c:f>
              <c:strCache>
                <c:ptCount val="12"/>
                <c:pt idx="0">
                  <c:v>1.2025</c:v>
                </c:pt>
                <c:pt idx="1">
                  <c:v>2.2025</c:v>
                </c:pt>
                <c:pt idx="2">
                  <c:v>3.2025</c:v>
                </c:pt>
                <c:pt idx="3">
                  <c:v>4.2025</c:v>
                </c:pt>
                <c:pt idx="4">
                  <c:v>5.2025</c:v>
                </c:pt>
                <c:pt idx="5">
                  <c:v>6.2025</c:v>
                </c:pt>
                <c:pt idx="6">
                  <c:v>7.2025</c:v>
                </c:pt>
                <c:pt idx="7">
                  <c:v>8.2025</c:v>
                </c:pt>
                <c:pt idx="8">
                  <c:v>9.2025</c:v>
                </c:pt>
                <c:pt idx="9">
                  <c:v>10.2025</c:v>
                </c:pt>
                <c:pt idx="10">
                  <c:v>11.2025</c:v>
                </c:pt>
                <c:pt idx="11">
                  <c:v>12.2025</c:v>
                </c:pt>
              </c:strCache>
            </c:strRef>
          </c:cat>
          <c:val>
            <c:numRef>
              <c:f>Depotverlauf!$L$2:$L$13</c:f>
              <c:numCache>
                <c:formatCode>General</c:formatCode>
                <c:ptCount val="12"/>
                <c:pt idx="0">
                  <c:v>24970</c:v>
                </c:pt>
                <c:pt idx="1">
                  <c:v>24940</c:v>
                </c:pt>
                <c:pt idx="2">
                  <c:v>25306.58</c:v>
                </c:pt>
                <c:pt idx="3">
                  <c:v>25683.67</c:v>
                </c:pt>
                <c:pt idx="4">
                  <c:v>25945.67</c:v>
                </c:pt>
                <c:pt idx="5">
                  <c:v>25989.17</c:v>
                </c:pt>
                <c:pt idx="6">
                  <c:v>26001.17</c:v>
                </c:pt>
                <c:pt idx="7">
                  <c:v>26481.17</c:v>
                </c:pt>
                <c:pt idx="8">
                  <c:v>27032.77</c:v>
                </c:pt>
                <c:pt idx="9">
                  <c:v>27608.47</c:v>
                </c:pt>
                <c:pt idx="10">
                  <c:v>33138.47</c:v>
                </c:pt>
                <c:pt idx="11">
                  <c:v>33888.47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AC-4B6D-9E84-4CC01BF0A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Aufteilung nach Anlageklasse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Marktwert</c:v>
          </c:tx>
          <c:cat>
            <c:strRef>
              <c:f>Dashboard!$D$5:$D$11</c:f>
              <c:strCache>
                <c:ptCount val="7"/>
                <c:pt idx="0">
                  <c:v>ETF</c:v>
                </c:pt>
                <c:pt idx="1">
                  <c:v>Aktie</c:v>
                </c:pt>
                <c:pt idx="2">
                  <c:v>Anleihe</c:v>
                </c:pt>
                <c:pt idx="3">
                  <c:v>Rohstoffe</c:v>
                </c:pt>
                <c:pt idx="4">
                  <c:v>Krypto</c:v>
                </c:pt>
                <c:pt idx="5">
                  <c:v>Immobilienfonds</c:v>
                </c:pt>
                <c:pt idx="6">
                  <c:v>Cash</c:v>
                </c:pt>
              </c:strCache>
            </c:strRef>
          </c:cat>
          <c:val>
            <c:numRef>
              <c:f>Dashboard!$E$5:$E$11</c:f>
              <c:numCache>
                <c:formatCode>General</c:formatCode>
                <c:ptCount val="7"/>
                <c:pt idx="0">
                  <c:v>17694</c:v>
                </c:pt>
                <c:pt idx="1">
                  <c:v>4931.5</c:v>
                </c:pt>
                <c:pt idx="2">
                  <c:v>3036</c:v>
                </c:pt>
                <c:pt idx="3">
                  <c:v>914</c:v>
                </c:pt>
                <c:pt idx="4">
                  <c:v>0</c:v>
                </c:pt>
                <c:pt idx="5">
                  <c:v>0</c:v>
                </c:pt>
                <c:pt idx="6">
                  <c:v>5650.9900000000007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B-4914-8C4C-7733B07CF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6</xdr:col>
      <xdr:colOff>0</xdr:colOff>
      <xdr:row>38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19</xdr:row>
      <xdr:rowOff>0</xdr:rowOff>
    </xdr:from>
    <xdr:to>
      <xdr:col>13</xdr:col>
      <xdr:colOff>0</xdr:colOff>
      <xdr:row>38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ransaktionenTabelle" displayName="TransaktionenTabelle" ref="A1:O501">
  <tableColumns count="15">
    <tableColumn id="1" xr3:uid="{00000000-0010-0000-0000-000001000000}" name="Datum"/>
    <tableColumn id="2" xr3:uid="{00000000-0010-0000-0000-000002000000}" name="Depot/Broker"/>
    <tableColumn id="3" xr3:uid="{00000000-0010-0000-0000-000003000000}" name="Wertpapier"/>
    <tableColumn id="4" xr3:uid="{00000000-0010-0000-0000-000004000000}" name="ISIN/Ticker"/>
    <tableColumn id="5" xr3:uid="{00000000-0010-0000-0000-000005000000}" name="Anlageklasse"/>
    <tableColumn id="6" xr3:uid="{00000000-0010-0000-0000-000006000000}" name="Aktion"/>
    <tableColumn id="7" xr3:uid="{00000000-0010-0000-0000-000007000000}" name="Stückzahl"/>
    <tableColumn id="8" xr3:uid="{00000000-0010-0000-0000-000008000000}" name="Kurs/Betrag"/>
    <tableColumn id="9" xr3:uid="{00000000-0010-0000-0000-000009000000}" name="Gebühren"/>
    <tableColumn id="10" xr3:uid="{00000000-0010-0000-0000-00000A000000}" name="Steuern"/>
    <tableColumn id="11" xr3:uid="{00000000-0010-0000-0000-00000B000000}" name="Währung"/>
    <tableColumn id="12" xr3:uid="{00000000-0010-0000-0000-00000C000000}" name="FX zu EUR"/>
    <tableColumn id="13" xr3:uid="{00000000-0010-0000-0000-00000D000000}" name="Bruttowert EUR"/>
    <tableColumn id="14" xr3:uid="{00000000-0010-0000-0000-00000E000000}" name="Cashflow EUR"/>
    <tableColumn id="15" xr3:uid="{00000000-0010-0000-0000-00000F000000}" name="Notiz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ositionenTabelle" displayName="PositionenTabelle" ref="A1:V61">
  <tableColumns count="22">
    <tableColumn id="1" xr3:uid="{00000000-0010-0000-0100-000001000000}" name="Wertpapier"/>
    <tableColumn id="2" xr3:uid="{00000000-0010-0000-0100-000002000000}" name="ISIN/Ticker"/>
    <tableColumn id="3" xr3:uid="{00000000-0010-0000-0100-000003000000}" name="Anlageklasse"/>
    <tableColumn id="4" xr3:uid="{00000000-0010-0000-0100-000004000000}" name="Zielgewicht"/>
    <tableColumn id="5" xr3:uid="{00000000-0010-0000-0100-000005000000}" name="Aktueller Kurs EUR"/>
    <tableColumn id="6" xr3:uid="{00000000-0010-0000-0100-000006000000}" name="Gekauft"/>
    <tableColumn id="7" xr3:uid="{00000000-0010-0000-0100-000007000000}" name="Verkauft"/>
    <tableColumn id="8" xr3:uid="{00000000-0010-0000-0100-000008000000}" name="Bestand"/>
    <tableColumn id="9" xr3:uid="{00000000-0010-0000-0100-000009000000}" name="Ø Einstandskurs"/>
    <tableColumn id="10" xr3:uid="{00000000-0010-0000-0100-00000A000000}" name="Einstandswert offen"/>
    <tableColumn id="11" xr3:uid="{00000000-0010-0000-0100-00000B000000}" name="Marktwert"/>
    <tableColumn id="12" xr3:uid="{00000000-0010-0000-0100-00000C000000}" name="Nicht realisiert"/>
    <tableColumn id="13" xr3:uid="{00000000-0010-0000-0100-00000D000000}" name="Nicht realisiert %"/>
    <tableColumn id="14" xr3:uid="{00000000-0010-0000-0100-00000E000000}" name="Dividenden netto"/>
    <tableColumn id="15" xr3:uid="{00000000-0010-0000-0100-00000F000000}" name="Gebühren/Steuern"/>
    <tableColumn id="16" xr3:uid="{00000000-0010-0000-0100-000010000000}" name="Realisiert einfach"/>
    <tableColumn id="17" xr3:uid="{00000000-0010-0000-0100-000011000000}" name="Gesamtergebnis"/>
    <tableColumn id="18" xr3:uid="{00000000-0010-0000-0100-000012000000}" name="Gesamt-Rendite"/>
    <tableColumn id="19" xr3:uid="{00000000-0010-0000-0100-000013000000}" name="Ist-Gewicht"/>
    <tableColumn id="20" xr3:uid="{00000000-0010-0000-0100-000014000000}" name="Rebalancing EUR"/>
    <tableColumn id="21" xr3:uid="{00000000-0010-0000-0100-000015000000}" name="Status"/>
    <tableColumn id="22" xr3:uid="{00000000-0010-0000-0100-000016000000}" name="Hinwei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epotverlaufTabelle" displayName="DepotverlaufTabelle" ref="A1:G53">
  <tableColumns count="7">
    <tableColumn id="1" xr3:uid="{00000000-0010-0000-0200-000001000000}" name="Datum"/>
    <tableColumn id="2" xr3:uid="{00000000-0010-0000-0200-000002000000}" name="Depotwert Wertpapiere"/>
    <tableColumn id="3" xr3:uid="{00000000-0010-0000-0200-000003000000}" name="Freies Kapital"/>
    <tableColumn id="4" xr3:uid="{00000000-0010-0000-0200-000004000000}" name="Gesamtvermögen"/>
    <tableColumn id="5" xr3:uid="{00000000-0010-0000-0200-000005000000}" name="Einzahlungen kumuliert"/>
    <tableColumn id="6" xr3:uid="{00000000-0010-0000-0200-000006000000}" name="Rendite seit Start"/>
    <tableColumn id="7" xr3:uid="{00000000-0010-0000-0200-000007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D13" sqref="D13:J16"/>
    </sheetView>
  </sheetViews>
  <sheetFormatPr baseColWidth="10" defaultColWidth="9" defaultRowHeight="15" x14ac:dyDescent="0.25"/>
  <cols>
    <col min="1" max="1" width="30" customWidth="1"/>
    <col min="2" max="2" width="18" customWidth="1"/>
    <col min="3" max="3" width="3" customWidth="1"/>
    <col min="4" max="4" width="18" customWidth="1"/>
    <col min="5" max="5" width="16" customWidth="1"/>
    <col min="6" max="6" width="12" customWidth="1"/>
    <col min="7" max="7" width="3" customWidth="1"/>
    <col min="8" max="8" width="28" customWidth="1"/>
    <col min="9" max="9" width="14" customWidth="1"/>
    <col min="10" max="10" width="16" customWidth="1"/>
  </cols>
  <sheetData>
    <row r="1" spans="1:10" ht="27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5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7.5" customHeight="1" x14ac:dyDescent="0.25"/>
    <row r="4" spans="1:10" x14ac:dyDescent="0.25">
      <c r="A4" s="2" t="s">
        <v>2</v>
      </c>
      <c r="B4" s="2" t="s">
        <v>3</v>
      </c>
      <c r="D4" s="2" t="s">
        <v>4</v>
      </c>
      <c r="E4" s="2" t="s">
        <v>5</v>
      </c>
      <c r="F4" s="2" t="s">
        <v>6</v>
      </c>
      <c r="H4" s="2" t="s">
        <v>7</v>
      </c>
      <c r="I4" s="2" t="s">
        <v>8</v>
      </c>
      <c r="J4" s="2" t="s">
        <v>9</v>
      </c>
    </row>
    <row r="5" spans="1:10" x14ac:dyDescent="0.25">
      <c r="A5" s="16" t="s">
        <v>10</v>
      </c>
      <c r="B5" s="11">
        <f>SUM(Positionen!$K$2:$K$61)</f>
        <v>26575.5</v>
      </c>
      <c r="D5" s="15" t="s">
        <v>11</v>
      </c>
      <c r="E5" s="19">
        <f>SUMIFS(Positionen!$K$2:$K$61,Positionen!$C$2:$C$61,D5)</f>
        <v>17694</v>
      </c>
      <c r="F5" s="20">
        <f t="shared" ref="F5:F11" si="0">IFERROR(E5/$B$7,0)</f>
        <v>0.54905141701749083</v>
      </c>
      <c r="H5" s="15" t="str">
        <f>Positionen!A2</f>
        <v>Welt Aktien ETF</v>
      </c>
      <c r="I5" s="20">
        <f>Positionen!S2</f>
        <v>0.53169272450189087</v>
      </c>
      <c r="J5" s="11">
        <f>Positionen!T2</f>
        <v>-2171.0249999999996</v>
      </c>
    </row>
    <row r="6" spans="1:10" x14ac:dyDescent="0.25">
      <c r="A6" s="16" t="s">
        <v>12</v>
      </c>
      <c r="B6" s="11">
        <f>SUM(Transaktionen!$N$2:$N$501)</f>
        <v>5650.9900000000007</v>
      </c>
      <c r="D6" s="15" t="s">
        <v>13</v>
      </c>
      <c r="E6" s="19">
        <f>SUMIFS(Positionen!$K$2:$K$61,Positionen!$C$2:$C$61,D6)</f>
        <v>4931.5</v>
      </c>
      <c r="F6" s="20">
        <f t="shared" si="0"/>
        <v>0.15302628365670601</v>
      </c>
      <c r="H6" s="15" t="str">
        <f>Positionen!A3</f>
        <v>Europa Dividenden ETF</v>
      </c>
      <c r="I6" s="20">
        <f>Positionen!S3</f>
        <v>0.13410848337754699</v>
      </c>
      <c r="J6" s="11">
        <f>Positionen!T3</f>
        <v>1751.1000000000004</v>
      </c>
    </row>
    <row r="7" spans="1:10" x14ac:dyDescent="0.25">
      <c r="A7" s="16" t="s">
        <v>14</v>
      </c>
      <c r="B7" s="11">
        <f>B5+B6</f>
        <v>32226.49</v>
      </c>
      <c r="D7" s="15" t="s">
        <v>15</v>
      </c>
      <c r="E7" s="19">
        <f>SUMIFS(Positionen!$K$2:$K$61,Positionen!$C$2:$C$61,D7)</f>
        <v>3036</v>
      </c>
      <c r="F7" s="20">
        <f t="shared" si="0"/>
        <v>9.4208211939928913E-2</v>
      </c>
      <c r="H7" s="15" t="str">
        <f>Positionen!A4</f>
        <v>Qualitätsaktie Nord AG</v>
      </c>
      <c r="I7" s="20">
        <f>Positionen!S4</f>
        <v>9.5877782167786113E-2</v>
      </c>
      <c r="J7" s="11">
        <f>Positionen!T4</f>
        <v>1438.3249999999998</v>
      </c>
    </row>
    <row r="8" spans="1:10" x14ac:dyDescent="0.25">
      <c r="A8" s="16" t="s">
        <v>16</v>
      </c>
      <c r="B8" s="11">
        <f>SUM(Positionen!$J$2:$J$61)</f>
        <v>24558.482999999997</v>
      </c>
      <c r="D8" s="15" t="s">
        <v>17</v>
      </c>
      <c r="E8" s="19">
        <f>SUMIFS(Positionen!$K$2:$K$61,Positionen!$C$2:$C$61,D8)</f>
        <v>914</v>
      </c>
      <c r="F8" s="20">
        <f t="shared" si="0"/>
        <v>2.8361760775064238E-2</v>
      </c>
      <c r="H8" s="15" t="str">
        <f>Positionen!A5</f>
        <v>Zukunftstechnologie AG</v>
      </c>
      <c r="I8" s="20">
        <f>Positionen!S5</f>
        <v>8.9687870406953779E-2</v>
      </c>
      <c r="J8" s="11">
        <f>Positionen!T5</f>
        <v>274.05000000000018</v>
      </c>
    </row>
    <row r="9" spans="1:10" x14ac:dyDescent="0.25">
      <c r="A9" s="16" t="s">
        <v>18</v>
      </c>
      <c r="B9" s="11">
        <f>SUM(Positionen!$L$2:$L$61)</f>
        <v>2017.0170000000003</v>
      </c>
      <c r="D9" s="15" t="s">
        <v>19</v>
      </c>
      <c r="E9" s="19">
        <f>SUMIFS(Positionen!$K$2:$K$61,Positionen!$C$2:$C$61,D9)</f>
        <v>0</v>
      </c>
      <c r="F9" s="20">
        <f t="shared" si="0"/>
        <v>0</v>
      </c>
      <c r="H9" s="15" t="str">
        <f>Positionen!A6</f>
        <v>Gold ETC Muster</v>
      </c>
      <c r="I9" s="20">
        <f>Positionen!S6</f>
        <v>3.4392579631615586E-2</v>
      </c>
      <c r="J9" s="11">
        <f>Positionen!T6</f>
        <v>414.77500000000009</v>
      </c>
    </row>
    <row r="10" spans="1:10" x14ac:dyDescent="0.25">
      <c r="A10" s="16" t="s">
        <v>20</v>
      </c>
      <c r="B10" s="11">
        <f>SUM(Positionen!$N$2:$N$61)</f>
        <v>163.88</v>
      </c>
      <c r="D10" s="15" t="s">
        <v>21</v>
      </c>
      <c r="E10" s="19">
        <f>SUMIFS(Positionen!$K$2:$K$61,Positionen!$C$2:$C$61,D10)</f>
        <v>0</v>
      </c>
      <c r="F10" s="20">
        <f t="shared" si="0"/>
        <v>0</v>
      </c>
      <c r="H10" s="15" t="str">
        <f>Positionen!A7</f>
        <v>Kurzläufer Anleihe ETF</v>
      </c>
      <c r="I10" s="20">
        <f>Positionen!S7</f>
        <v>0.11424055991420669</v>
      </c>
      <c r="J10" s="11">
        <f>Positionen!T7</f>
        <v>-1707.2249999999999</v>
      </c>
    </row>
    <row r="11" spans="1:10" x14ac:dyDescent="0.25">
      <c r="A11" s="16" t="s">
        <v>22</v>
      </c>
      <c r="B11" s="11">
        <f>SUM(Positionen!$P$2:$P$61)</f>
        <v>45.592999999999847</v>
      </c>
      <c r="D11" s="15" t="s">
        <v>23</v>
      </c>
      <c r="E11" s="19">
        <f>$B$6</f>
        <v>5650.9900000000007</v>
      </c>
      <c r="F11" s="20">
        <f t="shared" si="0"/>
        <v>0.17535232661080993</v>
      </c>
    </row>
    <row r="12" spans="1:10" x14ac:dyDescent="0.25">
      <c r="A12" s="16" t="s">
        <v>24</v>
      </c>
      <c r="B12" s="11">
        <f>B9+B10+B11</f>
        <v>2226.4900000000002</v>
      </c>
    </row>
    <row r="13" spans="1:10" x14ac:dyDescent="0.25">
      <c r="A13" s="16" t="s">
        <v>25</v>
      </c>
      <c r="B13" s="14">
        <f>IFERROR(B12/(B8+SUMPRODUCT(Positionen!$G$2:$G$61,Positionen!$I$2:$I$61)),0)</f>
        <v>8.68366511986359E-2</v>
      </c>
      <c r="D13" s="26" t="s">
        <v>26</v>
      </c>
      <c r="E13" s="24"/>
      <c r="F13" s="24"/>
      <c r="G13" s="24"/>
      <c r="H13" s="24"/>
      <c r="I13" s="24"/>
      <c r="J13" s="24"/>
    </row>
    <row r="14" spans="1:10" x14ac:dyDescent="0.25">
      <c r="A14" s="16" t="s">
        <v>27</v>
      </c>
      <c r="B14" s="17">
        <f>COUNTIF(Positionen!$H$2:$H$61,"&gt;0")</f>
        <v>6</v>
      </c>
      <c r="D14" s="24"/>
      <c r="E14" s="24"/>
      <c r="F14" s="24"/>
      <c r="G14" s="24"/>
      <c r="H14" s="24"/>
      <c r="I14" s="24"/>
      <c r="J14" s="24"/>
    </row>
    <row r="15" spans="1:10" x14ac:dyDescent="0.25">
      <c r="A15" s="16" t="s">
        <v>28</v>
      </c>
      <c r="B15" s="6" t="str">
        <f>IFERROR(INDEX(Positionen!$A$2:$A$61,MATCH(MAX(Positionen!$R$2:$R$61),Positionen!$R$2:$R$61,0)),"-")</f>
        <v>Europa Dividenden ETF</v>
      </c>
      <c r="D15" s="24"/>
      <c r="E15" s="24"/>
      <c r="F15" s="24"/>
      <c r="G15" s="24"/>
      <c r="H15" s="24"/>
      <c r="I15" s="24"/>
      <c r="J15" s="24"/>
    </row>
    <row r="16" spans="1:10" x14ac:dyDescent="0.25">
      <c r="A16" s="16" t="s">
        <v>29</v>
      </c>
      <c r="B16" s="6" t="str">
        <f>IFERROR(INDEX(Positionen!$A$2:$A$61,MATCH(MIN(Positionen!$R$2:$R$61),Positionen!$R$2:$R$61,0)),"-")</f>
        <v>Zukunftstechnologie AG</v>
      </c>
      <c r="D16" s="24"/>
      <c r="E16" s="24"/>
      <c r="F16" s="24"/>
      <c r="G16" s="24"/>
      <c r="H16" s="24"/>
      <c r="I16" s="24"/>
      <c r="J16" s="24"/>
    </row>
    <row r="17" spans="1:2" x14ac:dyDescent="0.25">
      <c r="A17" s="16" t="s">
        <v>30</v>
      </c>
      <c r="B17" s="11">
        <f>SUM(Positionen!$O$2:$O$61)</f>
        <v>67.31</v>
      </c>
    </row>
    <row r="18" spans="1:2" x14ac:dyDescent="0.25">
      <c r="A18" s="16" t="s">
        <v>31</v>
      </c>
      <c r="B18" s="18" t="str">
        <f ca="1">DAY(TODAY())&amp;"."&amp;MONTH(TODAY())&amp;"."&amp;YEAR(TODAY())</f>
        <v>14.5.2026</v>
      </c>
    </row>
    <row r="19" spans="1:2" ht="6.75" customHeight="1" x14ac:dyDescent="0.25"/>
  </sheetData>
  <mergeCells count="3">
    <mergeCell ref="A1:J1"/>
    <mergeCell ref="A2:J2"/>
    <mergeCell ref="D13:J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1"/>
  <sheetViews>
    <sheetView workbookViewId="0"/>
  </sheetViews>
  <sheetFormatPr baseColWidth="10" defaultColWidth="9" defaultRowHeight="15" x14ac:dyDescent="0.25"/>
  <cols>
    <col min="1" max="1" width="12" customWidth="1"/>
    <col min="2" max="2" width="18" customWidth="1"/>
    <col min="3" max="3" width="28" customWidth="1"/>
    <col min="4" max="5" width="16" customWidth="1"/>
    <col min="6" max="6" width="14" customWidth="1"/>
    <col min="7" max="7" width="12" customWidth="1"/>
    <col min="8" max="8" width="14" customWidth="1"/>
    <col min="9" max="10" width="12" customWidth="1"/>
    <col min="11" max="12" width="10" customWidth="1"/>
    <col min="13" max="14" width="15" customWidth="1"/>
    <col min="15" max="15" width="28" customWidth="1"/>
    <col min="16" max="16" width="2" customWidth="1"/>
  </cols>
  <sheetData>
    <row r="1" spans="1:16" ht="135" x14ac:dyDescent="0.25">
      <c r="A1" s="2" t="s">
        <v>32</v>
      </c>
      <c r="B1" s="2" t="s">
        <v>33</v>
      </c>
      <c r="C1" s="2" t="s">
        <v>7</v>
      </c>
      <c r="D1" s="2" t="s">
        <v>34</v>
      </c>
      <c r="E1" s="2" t="s">
        <v>4</v>
      </c>
      <c r="F1" s="2" t="s">
        <v>35</v>
      </c>
      <c r="G1" s="2" t="s">
        <v>36</v>
      </c>
      <c r="H1" s="2" t="s">
        <v>37</v>
      </c>
      <c r="I1" s="2" t="s">
        <v>38</v>
      </c>
      <c r="J1" s="2" t="s">
        <v>39</v>
      </c>
      <c r="K1" s="2" t="s">
        <v>40</v>
      </c>
      <c r="L1" s="2" t="s">
        <v>41</v>
      </c>
      <c r="M1" s="2" t="s">
        <v>42</v>
      </c>
      <c r="N1" s="2" t="s">
        <v>43</v>
      </c>
      <c r="O1" s="2" t="s">
        <v>44</v>
      </c>
      <c r="P1" s="22" t="s">
        <v>45</v>
      </c>
    </row>
    <row r="2" spans="1:16" x14ac:dyDescent="0.25">
      <c r="A2" s="7" t="s">
        <v>46</v>
      </c>
      <c r="B2" s="5" t="s">
        <v>47</v>
      </c>
      <c r="C2" s="5" t="s">
        <v>48</v>
      </c>
      <c r="D2" s="5" t="s">
        <v>49</v>
      </c>
      <c r="E2" s="5" t="s">
        <v>23</v>
      </c>
      <c r="F2" s="5" t="s">
        <v>50</v>
      </c>
      <c r="G2" s="8">
        <v>0</v>
      </c>
      <c r="H2" s="9">
        <v>25000</v>
      </c>
      <c r="I2" s="9">
        <v>0</v>
      </c>
      <c r="J2" s="9">
        <v>0</v>
      </c>
      <c r="K2" s="5" t="s">
        <v>51</v>
      </c>
      <c r="L2" s="10">
        <v>1</v>
      </c>
      <c r="M2" s="11">
        <f t="shared" ref="M2:M65" si="0">IF($F2="","",IF(OR($F2="Kauf",$F2="Verkauf"),$G2*$H2*$L2,$H2*$L2))</f>
        <v>25000</v>
      </c>
      <c r="N2" s="11">
        <f t="shared" ref="N2:N65" si="1">IF($F2="","",IF($F2="Kauf",-$M2-$I2-$J2,IF($F2="Verkauf",$M2-$I2-$J2,IF($F2="Dividende",$M2-$I2-$J2,IF($F2="Einzahlung",$M2,IF($F2="Auszahlung",-$M2,IF($F2="Gebühr",-$M2,IF($F2="Steuer",-IF($J2&gt;0,$J2,$M2),0))))))))</f>
        <v>25000</v>
      </c>
      <c r="O2" s="5" t="s">
        <v>52</v>
      </c>
      <c r="P2" s="21">
        <f t="shared" ref="P2:P65" si="2">IF($A2="","",DATE(VALUE(RIGHT($A2,4)),VALUE(MID($A2,4,2)),VALUE(LEFT($A2,2))))</f>
        <v>45659</v>
      </c>
    </row>
    <row r="3" spans="1:16" x14ac:dyDescent="0.25">
      <c r="A3" s="7" t="s">
        <v>53</v>
      </c>
      <c r="B3" s="5" t="s">
        <v>47</v>
      </c>
      <c r="C3" s="5" t="s">
        <v>54</v>
      </c>
      <c r="D3" s="5" t="s">
        <v>55</v>
      </c>
      <c r="E3" s="5" t="s">
        <v>11</v>
      </c>
      <c r="F3" s="5" t="s">
        <v>56</v>
      </c>
      <c r="G3" s="8">
        <v>100</v>
      </c>
      <c r="H3" s="9">
        <v>82.5</v>
      </c>
      <c r="I3" s="9">
        <v>1.5</v>
      </c>
      <c r="J3" s="9">
        <v>0</v>
      </c>
      <c r="K3" s="5" t="s">
        <v>51</v>
      </c>
      <c r="L3" s="10">
        <v>1</v>
      </c>
      <c r="M3" s="11">
        <f t="shared" si="0"/>
        <v>8250</v>
      </c>
      <c r="N3" s="11">
        <f t="shared" si="1"/>
        <v>-8251.5</v>
      </c>
      <c r="O3" s="5" t="s">
        <v>57</v>
      </c>
      <c r="P3" s="21">
        <f t="shared" si="2"/>
        <v>45665</v>
      </c>
    </row>
    <row r="4" spans="1:16" x14ac:dyDescent="0.25">
      <c r="A4" s="7" t="s">
        <v>58</v>
      </c>
      <c r="B4" s="5" t="s">
        <v>47</v>
      </c>
      <c r="C4" s="5" t="s">
        <v>59</v>
      </c>
      <c r="D4" s="5" t="s">
        <v>60</v>
      </c>
      <c r="E4" s="5" t="s">
        <v>11</v>
      </c>
      <c r="F4" s="5" t="s">
        <v>56</v>
      </c>
      <c r="G4" s="8">
        <v>90</v>
      </c>
      <c r="H4" s="9">
        <v>35.200000000000003</v>
      </c>
      <c r="I4" s="9">
        <v>1.5</v>
      </c>
      <c r="J4" s="9">
        <v>0</v>
      </c>
      <c r="K4" s="5" t="s">
        <v>51</v>
      </c>
      <c r="L4" s="10">
        <v>1</v>
      </c>
      <c r="M4" s="11">
        <f t="shared" si="0"/>
        <v>3168.0000000000005</v>
      </c>
      <c r="N4" s="11">
        <f t="shared" si="1"/>
        <v>-3169.5000000000005</v>
      </c>
      <c r="O4" s="5"/>
      <c r="P4" s="21">
        <f t="shared" si="2"/>
        <v>45675</v>
      </c>
    </row>
    <row r="5" spans="1:16" x14ac:dyDescent="0.25">
      <c r="A5" s="7" t="s">
        <v>61</v>
      </c>
      <c r="B5" s="5" t="s">
        <v>62</v>
      </c>
      <c r="C5" s="5" t="s">
        <v>63</v>
      </c>
      <c r="D5" s="5" t="s">
        <v>64</v>
      </c>
      <c r="E5" s="5" t="s">
        <v>13</v>
      </c>
      <c r="F5" s="5" t="s">
        <v>56</v>
      </c>
      <c r="G5" s="8">
        <v>20</v>
      </c>
      <c r="H5" s="9">
        <v>114</v>
      </c>
      <c r="I5" s="9">
        <v>4.99</v>
      </c>
      <c r="J5" s="9">
        <v>0</v>
      </c>
      <c r="K5" s="5" t="s">
        <v>51</v>
      </c>
      <c r="L5" s="10">
        <v>1</v>
      </c>
      <c r="M5" s="11">
        <f t="shared" si="0"/>
        <v>2280</v>
      </c>
      <c r="N5" s="11">
        <f t="shared" si="1"/>
        <v>-2284.9899999999998</v>
      </c>
      <c r="O5" s="5" t="s">
        <v>65</v>
      </c>
      <c r="P5" s="21">
        <f t="shared" si="2"/>
        <v>45695</v>
      </c>
    </row>
    <row r="6" spans="1:16" x14ac:dyDescent="0.25">
      <c r="A6" s="7" t="s">
        <v>66</v>
      </c>
      <c r="B6" s="5" t="s">
        <v>67</v>
      </c>
      <c r="C6" s="5" t="s">
        <v>68</v>
      </c>
      <c r="D6" s="5" t="s">
        <v>69</v>
      </c>
      <c r="E6" s="5" t="s">
        <v>13</v>
      </c>
      <c r="F6" s="5" t="s">
        <v>56</v>
      </c>
      <c r="G6" s="8">
        <v>50</v>
      </c>
      <c r="H6" s="9">
        <v>72</v>
      </c>
      <c r="I6" s="9">
        <v>4.99</v>
      </c>
      <c r="J6" s="9">
        <v>0</v>
      </c>
      <c r="K6" s="5" t="s">
        <v>51</v>
      </c>
      <c r="L6" s="10">
        <v>1</v>
      </c>
      <c r="M6" s="11">
        <f t="shared" si="0"/>
        <v>3600</v>
      </c>
      <c r="N6" s="11">
        <f t="shared" si="1"/>
        <v>-3604.99</v>
      </c>
      <c r="O6" s="5"/>
      <c r="P6" s="21">
        <f t="shared" si="2"/>
        <v>45707</v>
      </c>
    </row>
    <row r="7" spans="1:16" x14ac:dyDescent="0.25">
      <c r="A7" s="7" t="s">
        <v>70</v>
      </c>
      <c r="B7" s="5" t="s">
        <v>47</v>
      </c>
      <c r="C7" s="5" t="s">
        <v>59</v>
      </c>
      <c r="D7" s="5" t="s">
        <v>60</v>
      </c>
      <c r="E7" s="5" t="s">
        <v>11</v>
      </c>
      <c r="F7" s="5" t="s">
        <v>71</v>
      </c>
      <c r="G7" s="8">
        <v>0</v>
      </c>
      <c r="H7" s="9">
        <v>54.8</v>
      </c>
      <c r="I7" s="9">
        <v>0</v>
      </c>
      <c r="J7" s="9">
        <v>8.2200000000000006</v>
      </c>
      <c r="K7" s="5" t="s">
        <v>51</v>
      </c>
      <c r="L7" s="10">
        <v>1</v>
      </c>
      <c r="M7" s="11">
        <f t="shared" si="0"/>
        <v>54.8</v>
      </c>
      <c r="N7" s="11">
        <f t="shared" si="1"/>
        <v>46.58</v>
      </c>
      <c r="O7" s="5" t="s">
        <v>72</v>
      </c>
      <c r="P7" s="21">
        <f t="shared" si="2"/>
        <v>45747</v>
      </c>
    </row>
    <row r="8" spans="1:16" x14ac:dyDescent="0.25">
      <c r="A8" s="7" t="s">
        <v>73</v>
      </c>
      <c r="B8" s="5" t="s">
        <v>67</v>
      </c>
      <c r="C8" s="5" t="s">
        <v>68</v>
      </c>
      <c r="D8" s="5" t="s">
        <v>69</v>
      </c>
      <c r="E8" s="5" t="s">
        <v>13</v>
      </c>
      <c r="F8" s="5" t="s">
        <v>74</v>
      </c>
      <c r="G8" s="8">
        <v>15</v>
      </c>
      <c r="H8" s="9">
        <v>76.5</v>
      </c>
      <c r="I8" s="9">
        <v>4.99</v>
      </c>
      <c r="J8" s="9">
        <v>15.42</v>
      </c>
      <c r="K8" s="5" t="s">
        <v>51</v>
      </c>
      <c r="L8" s="10">
        <v>1</v>
      </c>
      <c r="M8" s="11">
        <f t="shared" si="0"/>
        <v>1147.5</v>
      </c>
      <c r="N8" s="11">
        <f t="shared" si="1"/>
        <v>1127.0899999999999</v>
      </c>
      <c r="O8" s="5" t="s">
        <v>75</v>
      </c>
      <c r="P8" s="21">
        <f t="shared" si="2"/>
        <v>45759</v>
      </c>
    </row>
    <row r="9" spans="1:16" x14ac:dyDescent="0.25">
      <c r="A9" s="7" t="s">
        <v>76</v>
      </c>
      <c r="B9" s="5" t="s">
        <v>47</v>
      </c>
      <c r="C9" s="5" t="s">
        <v>77</v>
      </c>
      <c r="D9" s="5" t="s">
        <v>78</v>
      </c>
      <c r="E9" s="5" t="s">
        <v>17</v>
      </c>
      <c r="F9" s="5" t="s">
        <v>56</v>
      </c>
      <c r="G9" s="8">
        <v>40</v>
      </c>
      <c r="H9" s="9">
        <v>20.100000000000001</v>
      </c>
      <c r="I9" s="9">
        <v>2</v>
      </c>
      <c r="J9" s="9">
        <v>0</v>
      </c>
      <c r="K9" s="5" t="s">
        <v>51</v>
      </c>
      <c r="L9" s="10">
        <v>1</v>
      </c>
      <c r="M9" s="11">
        <f t="shared" si="0"/>
        <v>804</v>
      </c>
      <c r="N9" s="11">
        <f t="shared" si="1"/>
        <v>-806</v>
      </c>
      <c r="O9" s="5" t="s">
        <v>79</v>
      </c>
      <c r="P9" s="21">
        <f t="shared" si="2"/>
        <v>45782</v>
      </c>
    </row>
    <row r="10" spans="1:16" x14ac:dyDescent="0.25">
      <c r="A10" s="7" t="s">
        <v>80</v>
      </c>
      <c r="B10" s="5" t="s">
        <v>62</v>
      </c>
      <c r="C10" s="5" t="s">
        <v>81</v>
      </c>
      <c r="D10" s="5" t="s">
        <v>82</v>
      </c>
      <c r="E10" s="5" t="s">
        <v>15</v>
      </c>
      <c r="F10" s="5" t="s">
        <v>56</v>
      </c>
      <c r="G10" s="8">
        <v>30</v>
      </c>
      <c r="H10" s="9">
        <v>99.5</v>
      </c>
      <c r="I10" s="9">
        <v>1.5</v>
      </c>
      <c r="J10" s="9">
        <v>0</v>
      </c>
      <c r="K10" s="5" t="s">
        <v>51</v>
      </c>
      <c r="L10" s="10">
        <v>1</v>
      </c>
      <c r="M10" s="11">
        <f t="shared" si="0"/>
        <v>2985</v>
      </c>
      <c r="N10" s="11">
        <f t="shared" si="1"/>
        <v>-2986.5</v>
      </c>
      <c r="O10" s="5" t="s">
        <v>83</v>
      </c>
      <c r="P10" s="21">
        <f t="shared" si="2"/>
        <v>45811</v>
      </c>
    </row>
    <row r="11" spans="1:16" x14ac:dyDescent="0.25">
      <c r="A11" s="7" t="s">
        <v>84</v>
      </c>
      <c r="B11" s="5" t="s">
        <v>47</v>
      </c>
      <c r="C11" s="5" t="s">
        <v>54</v>
      </c>
      <c r="D11" s="5" t="s">
        <v>55</v>
      </c>
      <c r="E11" s="5" t="s">
        <v>11</v>
      </c>
      <c r="F11" s="5" t="s">
        <v>56</v>
      </c>
      <c r="G11" s="8">
        <v>50</v>
      </c>
      <c r="H11" s="9">
        <v>90.7</v>
      </c>
      <c r="I11" s="9">
        <v>1.5</v>
      </c>
      <c r="J11" s="9">
        <v>0</v>
      </c>
      <c r="K11" s="5" t="s">
        <v>51</v>
      </c>
      <c r="L11" s="10">
        <v>1</v>
      </c>
      <c r="M11" s="11">
        <f t="shared" si="0"/>
        <v>4535</v>
      </c>
      <c r="N11" s="11">
        <f t="shared" si="1"/>
        <v>-4536.5</v>
      </c>
      <c r="O11" s="5" t="s">
        <v>85</v>
      </c>
      <c r="P11" s="21">
        <f t="shared" si="2"/>
        <v>45848</v>
      </c>
    </row>
    <row r="12" spans="1:16" x14ac:dyDescent="0.25">
      <c r="A12" s="7" t="s">
        <v>86</v>
      </c>
      <c r="B12" s="5" t="s">
        <v>47</v>
      </c>
      <c r="C12" s="5" t="s">
        <v>54</v>
      </c>
      <c r="D12" s="5" t="s">
        <v>55</v>
      </c>
      <c r="E12" s="5" t="s">
        <v>11</v>
      </c>
      <c r="F12" s="5" t="s">
        <v>71</v>
      </c>
      <c r="G12" s="8">
        <v>0</v>
      </c>
      <c r="H12" s="9">
        <v>96</v>
      </c>
      <c r="I12" s="9">
        <v>0</v>
      </c>
      <c r="J12" s="9">
        <v>14.4</v>
      </c>
      <c r="K12" s="5" t="s">
        <v>51</v>
      </c>
      <c r="L12" s="10">
        <v>1</v>
      </c>
      <c r="M12" s="11">
        <f t="shared" si="0"/>
        <v>96</v>
      </c>
      <c r="N12" s="11">
        <f t="shared" si="1"/>
        <v>81.599999999999994</v>
      </c>
      <c r="O12" s="5" t="s">
        <v>87</v>
      </c>
      <c r="P12" s="21">
        <f t="shared" si="2"/>
        <v>45930</v>
      </c>
    </row>
    <row r="13" spans="1:16" x14ac:dyDescent="0.25">
      <c r="A13" s="7" t="s">
        <v>88</v>
      </c>
      <c r="B13" s="5" t="s">
        <v>62</v>
      </c>
      <c r="C13" s="5" t="s">
        <v>63</v>
      </c>
      <c r="D13" s="5" t="s">
        <v>64</v>
      </c>
      <c r="E13" s="5" t="s">
        <v>13</v>
      </c>
      <c r="F13" s="5" t="s">
        <v>71</v>
      </c>
      <c r="G13" s="8">
        <v>0</v>
      </c>
      <c r="H13" s="9">
        <v>42</v>
      </c>
      <c r="I13" s="9">
        <v>0</v>
      </c>
      <c r="J13" s="9">
        <v>6.3</v>
      </c>
      <c r="K13" s="5" t="s">
        <v>51</v>
      </c>
      <c r="L13" s="10">
        <v>1</v>
      </c>
      <c r="M13" s="11">
        <f t="shared" si="0"/>
        <v>42</v>
      </c>
      <c r="N13" s="11">
        <f t="shared" si="1"/>
        <v>35.700000000000003</v>
      </c>
      <c r="O13" s="5"/>
      <c r="P13" s="21">
        <f t="shared" si="2"/>
        <v>45945</v>
      </c>
    </row>
    <row r="14" spans="1:16" x14ac:dyDescent="0.25">
      <c r="A14" s="7" t="s">
        <v>89</v>
      </c>
      <c r="B14" s="5" t="s">
        <v>47</v>
      </c>
      <c r="C14" s="5" t="s">
        <v>90</v>
      </c>
      <c r="D14" s="5" t="s">
        <v>49</v>
      </c>
      <c r="E14" s="5" t="s">
        <v>23</v>
      </c>
      <c r="F14" s="5" t="s">
        <v>50</v>
      </c>
      <c r="G14" s="8">
        <v>0</v>
      </c>
      <c r="H14" s="9">
        <v>5000</v>
      </c>
      <c r="I14" s="9">
        <v>0</v>
      </c>
      <c r="J14" s="9">
        <v>0</v>
      </c>
      <c r="K14" s="5" t="s">
        <v>51</v>
      </c>
      <c r="L14" s="10">
        <v>1</v>
      </c>
      <c r="M14" s="11">
        <f t="shared" si="0"/>
        <v>5000</v>
      </c>
      <c r="N14" s="11">
        <f t="shared" si="1"/>
        <v>5000</v>
      </c>
      <c r="O14" s="5" t="s">
        <v>91</v>
      </c>
      <c r="P14" s="21">
        <f t="shared" si="2"/>
        <v>45965</v>
      </c>
    </row>
    <row r="15" spans="1:16" x14ac:dyDescent="0.25">
      <c r="A15" s="7"/>
      <c r="B15" s="5"/>
      <c r="C15" s="5"/>
      <c r="D15" s="5"/>
      <c r="E15" s="5"/>
      <c r="F15" s="5"/>
      <c r="G15" s="8"/>
      <c r="H15" s="9"/>
      <c r="I15" s="9"/>
      <c r="J15" s="9"/>
      <c r="K15" s="5"/>
      <c r="L15" s="10"/>
      <c r="M15" s="11" t="str">
        <f t="shared" si="0"/>
        <v/>
      </c>
      <c r="N15" s="11" t="str">
        <f t="shared" si="1"/>
        <v/>
      </c>
      <c r="O15" s="5"/>
      <c r="P15" s="21" t="str">
        <f t="shared" si="2"/>
        <v/>
      </c>
    </row>
    <row r="16" spans="1:16" x14ac:dyDescent="0.25">
      <c r="A16" s="7"/>
      <c r="B16" s="5"/>
      <c r="C16" s="5"/>
      <c r="D16" s="5"/>
      <c r="E16" s="5"/>
      <c r="F16" s="5"/>
      <c r="G16" s="8"/>
      <c r="H16" s="9"/>
      <c r="I16" s="9"/>
      <c r="J16" s="9"/>
      <c r="K16" s="5"/>
      <c r="L16" s="10"/>
      <c r="M16" s="11" t="str">
        <f t="shared" si="0"/>
        <v/>
      </c>
      <c r="N16" s="11" t="str">
        <f t="shared" si="1"/>
        <v/>
      </c>
      <c r="O16" s="5"/>
      <c r="P16" s="21" t="str">
        <f t="shared" si="2"/>
        <v/>
      </c>
    </row>
    <row r="17" spans="1:16" x14ac:dyDescent="0.25">
      <c r="A17" s="7"/>
      <c r="B17" s="5"/>
      <c r="C17" s="5"/>
      <c r="D17" s="5"/>
      <c r="E17" s="5"/>
      <c r="F17" s="5"/>
      <c r="G17" s="8"/>
      <c r="H17" s="9"/>
      <c r="I17" s="9"/>
      <c r="J17" s="9"/>
      <c r="K17" s="5"/>
      <c r="L17" s="10"/>
      <c r="M17" s="11" t="str">
        <f t="shared" si="0"/>
        <v/>
      </c>
      <c r="N17" s="11" t="str">
        <f t="shared" si="1"/>
        <v/>
      </c>
      <c r="O17" s="5"/>
      <c r="P17" s="21" t="str">
        <f t="shared" si="2"/>
        <v/>
      </c>
    </row>
    <row r="18" spans="1:16" x14ac:dyDescent="0.25">
      <c r="A18" s="7"/>
      <c r="B18" s="5"/>
      <c r="C18" s="5"/>
      <c r="D18" s="5"/>
      <c r="E18" s="5"/>
      <c r="F18" s="5"/>
      <c r="G18" s="8"/>
      <c r="H18" s="9"/>
      <c r="I18" s="9"/>
      <c r="J18" s="9"/>
      <c r="K18" s="5"/>
      <c r="L18" s="10"/>
      <c r="M18" s="11" t="str">
        <f t="shared" si="0"/>
        <v/>
      </c>
      <c r="N18" s="11" t="str">
        <f t="shared" si="1"/>
        <v/>
      </c>
      <c r="O18" s="5"/>
      <c r="P18" s="21" t="str">
        <f t="shared" si="2"/>
        <v/>
      </c>
    </row>
    <row r="19" spans="1:16" x14ac:dyDescent="0.25">
      <c r="A19" s="7"/>
      <c r="B19" s="5"/>
      <c r="C19" s="5"/>
      <c r="D19" s="5"/>
      <c r="E19" s="5"/>
      <c r="F19" s="5"/>
      <c r="G19" s="8"/>
      <c r="H19" s="9"/>
      <c r="I19" s="9"/>
      <c r="J19" s="9"/>
      <c r="K19" s="5"/>
      <c r="L19" s="10"/>
      <c r="M19" s="11" t="str">
        <f t="shared" si="0"/>
        <v/>
      </c>
      <c r="N19" s="11" t="str">
        <f t="shared" si="1"/>
        <v/>
      </c>
      <c r="O19" s="5"/>
      <c r="P19" s="21" t="str">
        <f t="shared" si="2"/>
        <v/>
      </c>
    </row>
    <row r="20" spans="1:16" x14ac:dyDescent="0.25">
      <c r="A20" s="7"/>
      <c r="B20" s="5"/>
      <c r="C20" s="5"/>
      <c r="D20" s="5"/>
      <c r="E20" s="5"/>
      <c r="F20" s="5"/>
      <c r="G20" s="8"/>
      <c r="H20" s="9"/>
      <c r="I20" s="9"/>
      <c r="J20" s="9"/>
      <c r="K20" s="5"/>
      <c r="L20" s="10"/>
      <c r="M20" s="11" t="str">
        <f t="shared" si="0"/>
        <v/>
      </c>
      <c r="N20" s="11" t="str">
        <f t="shared" si="1"/>
        <v/>
      </c>
      <c r="O20" s="5"/>
      <c r="P20" s="21" t="str">
        <f t="shared" si="2"/>
        <v/>
      </c>
    </row>
    <row r="21" spans="1:16" x14ac:dyDescent="0.25">
      <c r="A21" s="7"/>
      <c r="B21" s="5"/>
      <c r="C21" s="5"/>
      <c r="D21" s="5"/>
      <c r="E21" s="5"/>
      <c r="F21" s="5"/>
      <c r="G21" s="8"/>
      <c r="H21" s="9"/>
      <c r="I21" s="9"/>
      <c r="J21" s="9"/>
      <c r="K21" s="5"/>
      <c r="L21" s="10"/>
      <c r="M21" s="11" t="str">
        <f t="shared" si="0"/>
        <v/>
      </c>
      <c r="N21" s="11" t="str">
        <f t="shared" si="1"/>
        <v/>
      </c>
      <c r="O21" s="5"/>
      <c r="P21" s="21" t="str">
        <f t="shared" si="2"/>
        <v/>
      </c>
    </row>
    <row r="22" spans="1:16" x14ac:dyDescent="0.25">
      <c r="A22" s="7"/>
      <c r="B22" s="5"/>
      <c r="C22" s="5"/>
      <c r="D22" s="5"/>
      <c r="E22" s="5"/>
      <c r="F22" s="5"/>
      <c r="G22" s="8"/>
      <c r="H22" s="9"/>
      <c r="I22" s="9"/>
      <c r="J22" s="9"/>
      <c r="K22" s="5"/>
      <c r="L22" s="10"/>
      <c r="M22" s="11" t="str">
        <f t="shared" si="0"/>
        <v/>
      </c>
      <c r="N22" s="11" t="str">
        <f t="shared" si="1"/>
        <v/>
      </c>
      <c r="O22" s="5"/>
      <c r="P22" s="21" t="str">
        <f t="shared" si="2"/>
        <v/>
      </c>
    </row>
    <row r="23" spans="1:16" x14ac:dyDescent="0.25">
      <c r="A23" s="7"/>
      <c r="B23" s="5"/>
      <c r="C23" s="5"/>
      <c r="D23" s="5"/>
      <c r="E23" s="5"/>
      <c r="F23" s="5"/>
      <c r="G23" s="8"/>
      <c r="H23" s="9"/>
      <c r="I23" s="9"/>
      <c r="J23" s="9"/>
      <c r="K23" s="5"/>
      <c r="L23" s="10"/>
      <c r="M23" s="11" t="str">
        <f t="shared" si="0"/>
        <v/>
      </c>
      <c r="N23" s="11" t="str">
        <f t="shared" si="1"/>
        <v/>
      </c>
      <c r="O23" s="5"/>
      <c r="P23" s="21" t="str">
        <f t="shared" si="2"/>
        <v/>
      </c>
    </row>
    <row r="24" spans="1:16" x14ac:dyDescent="0.25">
      <c r="A24" s="7"/>
      <c r="B24" s="5"/>
      <c r="C24" s="5"/>
      <c r="D24" s="5"/>
      <c r="E24" s="5"/>
      <c r="F24" s="5"/>
      <c r="G24" s="8"/>
      <c r="H24" s="9"/>
      <c r="I24" s="9"/>
      <c r="J24" s="9"/>
      <c r="K24" s="5"/>
      <c r="L24" s="10"/>
      <c r="M24" s="11" t="str">
        <f t="shared" si="0"/>
        <v/>
      </c>
      <c r="N24" s="11" t="str">
        <f t="shared" si="1"/>
        <v/>
      </c>
      <c r="O24" s="5"/>
      <c r="P24" s="21" t="str">
        <f t="shared" si="2"/>
        <v/>
      </c>
    </row>
    <row r="25" spans="1:16" x14ac:dyDescent="0.25">
      <c r="A25" s="7"/>
      <c r="B25" s="5"/>
      <c r="C25" s="5"/>
      <c r="D25" s="5"/>
      <c r="E25" s="5"/>
      <c r="F25" s="5"/>
      <c r="G25" s="8"/>
      <c r="H25" s="9"/>
      <c r="I25" s="9"/>
      <c r="J25" s="9"/>
      <c r="K25" s="5"/>
      <c r="L25" s="10"/>
      <c r="M25" s="11" t="str">
        <f t="shared" si="0"/>
        <v/>
      </c>
      <c r="N25" s="11" t="str">
        <f t="shared" si="1"/>
        <v/>
      </c>
      <c r="O25" s="5"/>
      <c r="P25" s="21" t="str">
        <f t="shared" si="2"/>
        <v/>
      </c>
    </row>
    <row r="26" spans="1:16" x14ac:dyDescent="0.25">
      <c r="A26" s="7"/>
      <c r="B26" s="5"/>
      <c r="C26" s="5"/>
      <c r="D26" s="5"/>
      <c r="E26" s="5"/>
      <c r="F26" s="5"/>
      <c r="G26" s="8"/>
      <c r="H26" s="9"/>
      <c r="I26" s="9"/>
      <c r="J26" s="9"/>
      <c r="K26" s="5"/>
      <c r="L26" s="10"/>
      <c r="M26" s="11" t="str">
        <f t="shared" si="0"/>
        <v/>
      </c>
      <c r="N26" s="11" t="str">
        <f t="shared" si="1"/>
        <v/>
      </c>
      <c r="O26" s="5"/>
      <c r="P26" s="21" t="str">
        <f t="shared" si="2"/>
        <v/>
      </c>
    </row>
    <row r="27" spans="1:16" x14ac:dyDescent="0.25">
      <c r="A27" s="7"/>
      <c r="B27" s="5"/>
      <c r="C27" s="5"/>
      <c r="D27" s="5"/>
      <c r="E27" s="5"/>
      <c r="F27" s="5"/>
      <c r="G27" s="8"/>
      <c r="H27" s="9"/>
      <c r="I27" s="9"/>
      <c r="J27" s="9"/>
      <c r="K27" s="5"/>
      <c r="L27" s="10"/>
      <c r="M27" s="11" t="str">
        <f t="shared" si="0"/>
        <v/>
      </c>
      <c r="N27" s="11" t="str">
        <f t="shared" si="1"/>
        <v/>
      </c>
      <c r="O27" s="5"/>
      <c r="P27" s="21" t="str">
        <f t="shared" si="2"/>
        <v/>
      </c>
    </row>
    <row r="28" spans="1:16" x14ac:dyDescent="0.25">
      <c r="A28" s="7"/>
      <c r="B28" s="5"/>
      <c r="C28" s="5"/>
      <c r="D28" s="5"/>
      <c r="E28" s="5"/>
      <c r="F28" s="5"/>
      <c r="G28" s="8"/>
      <c r="H28" s="9"/>
      <c r="I28" s="9"/>
      <c r="J28" s="9"/>
      <c r="K28" s="5"/>
      <c r="L28" s="10"/>
      <c r="M28" s="11" t="str">
        <f t="shared" si="0"/>
        <v/>
      </c>
      <c r="N28" s="11" t="str">
        <f t="shared" si="1"/>
        <v/>
      </c>
      <c r="O28" s="5"/>
      <c r="P28" s="21" t="str">
        <f t="shared" si="2"/>
        <v/>
      </c>
    </row>
    <row r="29" spans="1:16" x14ac:dyDescent="0.25">
      <c r="A29" s="7"/>
      <c r="B29" s="5"/>
      <c r="C29" s="5"/>
      <c r="D29" s="5"/>
      <c r="E29" s="5"/>
      <c r="F29" s="5"/>
      <c r="G29" s="8"/>
      <c r="H29" s="9"/>
      <c r="I29" s="9"/>
      <c r="J29" s="9"/>
      <c r="K29" s="5"/>
      <c r="L29" s="10"/>
      <c r="M29" s="11" t="str">
        <f t="shared" si="0"/>
        <v/>
      </c>
      <c r="N29" s="11" t="str">
        <f t="shared" si="1"/>
        <v/>
      </c>
      <c r="O29" s="5"/>
      <c r="P29" s="21" t="str">
        <f t="shared" si="2"/>
        <v/>
      </c>
    </row>
    <row r="30" spans="1:16" x14ac:dyDescent="0.25">
      <c r="A30" s="7"/>
      <c r="B30" s="5"/>
      <c r="C30" s="5"/>
      <c r="D30" s="5"/>
      <c r="E30" s="5"/>
      <c r="F30" s="5"/>
      <c r="G30" s="8"/>
      <c r="H30" s="9"/>
      <c r="I30" s="9"/>
      <c r="J30" s="9"/>
      <c r="K30" s="5"/>
      <c r="L30" s="10"/>
      <c r="M30" s="11" t="str">
        <f t="shared" si="0"/>
        <v/>
      </c>
      <c r="N30" s="11" t="str">
        <f t="shared" si="1"/>
        <v/>
      </c>
      <c r="O30" s="5"/>
      <c r="P30" s="21" t="str">
        <f t="shared" si="2"/>
        <v/>
      </c>
    </row>
    <row r="31" spans="1:16" x14ac:dyDescent="0.25">
      <c r="A31" s="7"/>
      <c r="B31" s="5"/>
      <c r="C31" s="5"/>
      <c r="D31" s="5"/>
      <c r="E31" s="5"/>
      <c r="F31" s="5"/>
      <c r="G31" s="8"/>
      <c r="H31" s="9"/>
      <c r="I31" s="9"/>
      <c r="J31" s="9"/>
      <c r="K31" s="5"/>
      <c r="L31" s="10"/>
      <c r="M31" s="11" t="str">
        <f t="shared" si="0"/>
        <v/>
      </c>
      <c r="N31" s="11" t="str">
        <f t="shared" si="1"/>
        <v/>
      </c>
      <c r="O31" s="5"/>
      <c r="P31" s="21" t="str">
        <f t="shared" si="2"/>
        <v/>
      </c>
    </row>
    <row r="32" spans="1:16" x14ac:dyDescent="0.25">
      <c r="A32" s="7"/>
      <c r="B32" s="5"/>
      <c r="C32" s="5"/>
      <c r="D32" s="5"/>
      <c r="E32" s="5"/>
      <c r="F32" s="5"/>
      <c r="G32" s="8"/>
      <c r="H32" s="9"/>
      <c r="I32" s="9"/>
      <c r="J32" s="9"/>
      <c r="K32" s="5"/>
      <c r="L32" s="10"/>
      <c r="M32" s="11" t="str">
        <f t="shared" si="0"/>
        <v/>
      </c>
      <c r="N32" s="11" t="str">
        <f t="shared" si="1"/>
        <v/>
      </c>
      <c r="O32" s="5"/>
      <c r="P32" s="21" t="str">
        <f t="shared" si="2"/>
        <v/>
      </c>
    </row>
    <row r="33" spans="1:16" x14ac:dyDescent="0.25">
      <c r="A33" s="7"/>
      <c r="B33" s="5"/>
      <c r="C33" s="5"/>
      <c r="D33" s="5"/>
      <c r="E33" s="5"/>
      <c r="F33" s="5"/>
      <c r="G33" s="8"/>
      <c r="H33" s="9"/>
      <c r="I33" s="9"/>
      <c r="J33" s="9"/>
      <c r="K33" s="5"/>
      <c r="L33" s="10"/>
      <c r="M33" s="11" t="str">
        <f t="shared" si="0"/>
        <v/>
      </c>
      <c r="N33" s="11" t="str">
        <f t="shared" si="1"/>
        <v/>
      </c>
      <c r="O33" s="5"/>
      <c r="P33" s="21" t="str">
        <f t="shared" si="2"/>
        <v/>
      </c>
    </row>
    <row r="34" spans="1:16" x14ac:dyDescent="0.25">
      <c r="A34" s="7"/>
      <c r="B34" s="5"/>
      <c r="C34" s="5"/>
      <c r="D34" s="5"/>
      <c r="E34" s="5"/>
      <c r="F34" s="5"/>
      <c r="G34" s="8"/>
      <c r="H34" s="9"/>
      <c r="I34" s="9"/>
      <c r="J34" s="9"/>
      <c r="K34" s="5"/>
      <c r="L34" s="10"/>
      <c r="M34" s="11" t="str">
        <f t="shared" si="0"/>
        <v/>
      </c>
      <c r="N34" s="11" t="str">
        <f t="shared" si="1"/>
        <v/>
      </c>
      <c r="O34" s="5"/>
      <c r="P34" s="21" t="str">
        <f t="shared" si="2"/>
        <v/>
      </c>
    </row>
    <row r="35" spans="1:16" x14ac:dyDescent="0.25">
      <c r="A35" s="7"/>
      <c r="B35" s="5"/>
      <c r="C35" s="5"/>
      <c r="D35" s="5"/>
      <c r="E35" s="5"/>
      <c r="F35" s="5"/>
      <c r="G35" s="8"/>
      <c r="H35" s="9"/>
      <c r="I35" s="9"/>
      <c r="J35" s="9"/>
      <c r="K35" s="5"/>
      <c r="L35" s="10"/>
      <c r="M35" s="11" t="str">
        <f t="shared" si="0"/>
        <v/>
      </c>
      <c r="N35" s="11" t="str">
        <f t="shared" si="1"/>
        <v/>
      </c>
      <c r="O35" s="5"/>
      <c r="P35" s="21" t="str">
        <f t="shared" si="2"/>
        <v/>
      </c>
    </row>
    <row r="36" spans="1:16" x14ac:dyDescent="0.25">
      <c r="A36" s="7"/>
      <c r="B36" s="5"/>
      <c r="C36" s="5"/>
      <c r="D36" s="5"/>
      <c r="E36" s="5"/>
      <c r="F36" s="5"/>
      <c r="G36" s="8"/>
      <c r="H36" s="9"/>
      <c r="I36" s="9"/>
      <c r="J36" s="9"/>
      <c r="K36" s="5"/>
      <c r="L36" s="10"/>
      <c r="M36" s="11" t="str">
        <f t="shared" si="0"/>
        <v/>
      </c>
      <c r="N36" s="11" t="str">
        <f t="shared" si="1"/>
        <v/>
      </c>
      <c r="O36" s="5"/>
      <c r="P36" s="21" t="str">
        <f t="shared" si="2"/>
        <v/>
      </c>
    </row>
    <row r="37" spans="1:16" x14ac:dyDescent="0.25">
      <c r="A37" s="7"/>
      <c r="B37" s="5"/>
      <c r="C37" s="5"/>
      <c r="D37" s="5"/>
      <c r="E37" s="5"/>
      <c r="F37" s="5"/>
      <c r="G37" s="8"/>
      <c r="H37" s="9"/>
      <c r="I37" s="9"/>
      <c r="J37" s="9"/>
      <c r="K37" s="5"/>
      <c r="L37" s="10"/>
      <c r="M37" s="11" t="str">
        <f t="shared" si="0"/>
        <v/>
      </c>
      <c r="N37" s="11" t="str">
        <f t="shared" si="1"/>
        <v/>
      </c>
      <c r="O37" s="5"/>
      <c r="P37" s="21" t="str">
        <f t="shared" si="2"/>
        <v/>
      </c>
    </row>
    <row r="38" spans="1:16" x14ac:dyDescent="0.25">
      <c r="A38" s="7"/>
      <c r="B38" s="5"/>
      <c r="C38" s="5"/>
      <c r="D38" s="5"/>
      <c r="E38" s="5"/>
      <c r="F38" s="5"/>
      <c r="G38" s="8"/>
      <c r="H38" s="9"/>
      <c r="I38" s="9"/>
      <c r="J38" s="9"/>
      <c r="K38" s="5"/>
      <c r="L38" s="10"/>
      <c r="M38" s="11" t="str">
        <f t="shared" si="0"/>
        <v/>
      </c>
      <c r="N38" s="11" t="str">
        <f t="shared" si="1"/>
        <v/>
      </c>
      <c r="O38" s="5"/>
      <c r="P38" s="21" t="str">
        <f t="shared" si="2"/>
        <v/>
      </c>
    </row>
    <row r="39" spans="1:16" x14ac:dyDescent="0.25">
      <c r="A39" s="7"/>
      <c r="B39" s="5"/>
      <c r="C39" s="5"/>
      <c r="D39" s="5"/>
      <c r="E39" s="5"/>
      <c r="F39" s="5"/>
      <c r="G39" s="8"/>
      <c r="H39" s="9"/>
      <c r="I39" s="9"/>
      <c r="J39" s="9"/>
      <c r="K39" s="5"/>
      <c r="L39" s="10"/>
      <c r="M39" s="11" t="str">
        <f t="shared" si="0"/>
        <v/>
      </c>
      <c r="N39" s="11" t="str">
        <f t="shared" si="1"/>
        <v/>
      </c>
      <c r="O39" s="5"/>
      <c r="P39" s="21" t="str">
        <f t="shared" si="2"/>
        <v/>
      </c>
    </row>
    <row r="40" spans="1:16" x14ac:dyDescent="0.25">
      <c r="A40" s="7"/>
      <c r="B40" s="5"/>
      <c r="C40" s="5"/>
      <c r="D40" s="5"/>
      <c r="E40" s="5"/>
      <c r="F40" s="5"/>
      <c r="G40" s="8"/>
      <c r="H40" s="9"/>
      <c r="I40" s="9"/>
      <c r="J40" s="9"/>
      <c r="K40" s="5"/>
      <c r="L40" s="10"/>
      <c r="M40" s="11" t="str">
        <f t="shared" si="0"/>
        <v/>
      </c>
      <c r="N40" s="11" t="str">
        <f t="shared" si="1"/>
        <v/>
      </c>
      <c r="O40" s="5"/>
      <c r="P40" s="21" t="str">
        <f t="shared" si="2"/>
        <v/>
      </c>
    </row>
    <row r="41" spans="1:16" x14ac:dyDescent="0.25">
      <c r="A41" s="7"/>
      <c r="B41" s="5"/>
      <c r="C41" s="5"/>
      <c r="D41" s="5"/>
      <c r="E41" s="5"/>
      <c r="F41" s="5"/>
      <c r="G41" s="8"/>
      <c r="H41" s="9"/>
      <c r="I41" s="9"/>
      <c r="J41" s="9"/>
      <c r="K41" s="5"/>
      <c r="L41" s="10"/>
      <c r="M41" s="11" t="str">
        <f t="shared" si="0"/>
        <v/>
      </c>
      <c r="N41" s="11" t="str">
        <f t="shared" si="1"/>
        <v/>
      </c>
      <c r="O41" s="5"/>
      <c r="P41" s="21" t="str">
        <f t="shared" si="2"/>
        <v/>
      </c>
    </row>
    <row r="42" spans="1:16" x14ac:dyDescent="0.25">
      <c r="A42" s="7"/>
      <c r="B42" s="5"/>
      <c r="C42" s="5"/>
      <c r="D42" s="5"/>
      <c r="E42" s="5"/>
      <c r="F42" s="5"/>
      <c r="G42" s="8"/>
      <c r="H42" s="9"/>
      <c r="I42" s="9"/>
      <c r="J42" s="9"/>
      <c r="K42" s="5"/>
      <c r="L42" s="10"/>
      <c r="M42" s="11" t="str">
        <f t="shared" si="0"/>
        <v/>
      </c>
      <c r="N42" s="11" t="str">
        <f t="shared" si="1"/>
        <v/>
      </c>
      <c r="O42" s="5"/>
      <c r="P42" s="21" t="str">
        <f t="shared" si="2"/>
        <v/>
      </c>
    </row>
    <row r="43" spans="1:16" x14ac:dyDescent="0.25">
      <c r="A43" s="7"/>
      <c r="B43" s="5"/>
      <c r="C43" s="5"/>
      <c r="D43" s="5"/>
      <c r="E43" s="5"/>
      <c r="F43" s="5"/>
      <c r="G43" s="8"/>
      <c r="H43" s="9"/>
      <c r="I43" s="9"/>
      <c r="J43" s="9"/>
      <c r="K43" s="5"/>
      <c r="L43" s="10"/>
      <c r="M43" s="11" t="str">
        <f t="shared" si="0"/>
        <v/>
      </c>
      <c r="N43" s="11" t="str">
        <f t="shared" si="1"/>
        <v/>
      </c>
      <c r="O43" s="5"/>
      <c r="P43" s="21" t="str">
        <f t="shared" si="2"/>
        <v/>
      </c>
    </row>
    <row r="44" spans="1:16" x14ac:dyDescent="0.25">
      <c r="A44" s="7"/>
      <c r="B44" s="5"/>
      <c r="C44" s="5"/>
      <c r="D44" s="5"/>
      <c r="E44" s="5"/>
      <c r="F44" s="5"/>
      <c r="G44" s="8"/>
      <c r="H44" s="9"/>
      <c r="I44" s="9"/>
      <c r="J44" s="9"/>
      <c r="K44" s="5"/>
      <c r="L44" s="10"/>
      <c r="M44" s="11" t="str">
        <f t="shared" si="0"/>
        <v/>
      </c>
      <c r="N44" s="11" t="str">
        <f t="shared" si="1"/>
        <v/>
      </c>
      <c r="O44" s="5"/>
      <c r="P44" s="21" t="str">
        <f t="shared" si="2"/>
        <v/>
      </c>
    </row>
    <row r="45" spans="1:16" x14ac:dyDescent="0.25">
      <c r="A45" s="7"/>
      <c r="B45" s="5"/>
      <c r="C45" s="5"/>
      <c r="D45" s="5"/>
      <c r="E45" s="5"/>
      <c r="F45" s="5"/>
      <c r="G45" s="8"/>
      <c r="H45" s="9"/>
      <c r="I45" s="9"/>
      <c r="J45" s="9"/>
      <c r="K45" s="5"/>
      <c r="L45" s="10"/>
      <c r="M45" s="11" t="str">
        <f t="shared" si="0"/>
        <v/>
      </c>
      <c r="N45" s="11" t="str">
        <f t="shared" si="1"/>
        <v/>
      </c>
      <c r="O45" s="5"/>
      <c r="P45" s="21" t="str">
        <f t="shared" si="2"/>
        <v/>
      </c>
    </row>
    <row r="46" spans="1:16" x14ac:dyDescent="0.25">
      <c r="A46" s="7"/>
      <c r="B46" s="5"/>
      <c r="C46" s="5"/>
      <c r="D46" s="5"/>
      <c r="E46" s="5"/>
      <c r="F46" s="5"/>
      <c r="G46" s="8"/>
      <c r="H46" s="9"/>
      <c r="I46" s="9"/>
      <c r="J46" s="9"/>
      <c r="K46" s="5"/>
      <c r="L46" s="10"/>
      <c r="M46" s="11" t="str">
        <f t="shared" si="0"/>
        <v/>
      </c>
      <c r="N46" s="11" t="str">
        <f t="shared" si="1"/>
        <v/>
      </c>
      <c r="O46" s="5"/>
      <c r="P46" s="21" t="str">
        <f t="shared" si="2"/>
        <v/>
      </c>
    </row>
    <row r="47" spans="1:16" x14ac:dyDescent="0.25">
      <c r="A47" s="7"/>
      <c r="B47" s="5"/>
      <c r="C47" s="5"/>
      <c r="D47" s="5"/>
      <c r="E47" s="5"/>
      <c r="F47" s="5"/>
      <c r="G47" s="8"/>
      <c r="H47" s="9"/>
      <c r="I47" s="9"/>
      <c r="J47" s="9"/>
      <c r="K47" s="5"/>
      <c r="L47" s="10"/>
      <c r="M47" s="11" t="str">
        <f t="shared" si="0"/>
        <v/>
      </c>
      <c r="N47" s="11" t="str">
        <f t="shared" si="1"/>
        <v/>
      </c>
      <c r="O47" s="5"/>
      <c r="P47" s="21" t="str">
        <f t="shared" si="2"/>
        <v/>
      </c>
    </row>
    <row r="48" spans="1:16" x14ac:dyDescent="0.25">
      <c r="A48" s="7"/>
      <c r="B48" s="5"/>
      <c r="C48" s="5"/>
      <c r="D48" s="5"/>
      <c r="E48" s="5"/>
      <c r="F48" s="5"/>
      <c r="G48" s="8"/>
      <c r="H48" s="9"/>
      <c r="I48" s="9"/>
      <c r="J48" s="9"/>
      <c r="K48" s="5"/>
      <c r="L48" s="10"/>
      <c r="M48" s="11" t="str">
        <f t="shared" si="0"/>
        <v/>
      </c>
      <c r="N48" s="11" t="str">
        <f t="shared" si="1"/>
        <v/>
      </c>
      <c r="O48" s="5"/>
      <c r="P48" s="21" t="str">
        <f t="shared" si="2"/>
        <v/>
      </c>
    </row>
    <row r="49" spans="1:16" x14ac:dyDescent="0.25">
      <c r="A49" s="7"/>
      <c r="B49" s="5"/>
      <c r="C49" s="5"/>
      <c r="D49" s="5"/>
      <c r="E49" s="5"/>
      <c r="F49" s="5"/>
      <c r="G49" s="8"/>
      <c r="H49" s="9"/>
      <c r="I49" s="9"/>
      <c r="J49" s="9"/>
      <c r="K49" s="5"/>
      <c r="L49" s="10"/>
      <c r="M49" s="11" t="str">
        <f t="shared" si="0"/>
        <v/>
      </c>
      <c r="N49" s="11" t="str">
        <f t="shared" si="1"/>
        <v/>
      </c>
      <c r="O49" s="5"/>
      <c r="P49" s="21" t="str">
        <f t="shared" si="2"/>
        <v/>
      </c>
    </row>
    <row r="50" spans="1:16" x14ac:dyDescent="0.25">
      <c r="A50" s="7"/>
      <c r="B50" s="5"/>
      <c r="C50" s="5"/>
      <c r="D50" s="5"/>
      <c r="E50" s="5"/>
      <c r="F50" s="5"/>
      <c r="G50" s="8"/>
      <c r="H50" s="9"/>
      <c r="I50" s="9"/>
      <c r="J50" s="9"/>
      <c r="K50" s="5"/>
      <c r="L50" s="10"/>
      <c r="M50" s="11" t="str">
        <f t="shared" si="0"/>
        <v/>
      </c>
      <c r="N50" s="11" t="str">
        <f t="shared" si="1"/>
        <v/>
      </c>
      <c r="O50" s="5"/>
      <c r="P50" s="21" t="str">
        <f t="shared" si="2"/>
        <v/>
      </c>
    </row>
    <row r="51" spans="1:16" x14ac:dyDescent="0.25">
      <c r="A51" s="7"/>
      <c r="B51" s="5"/>
      <c r="C51" s="5"/>
      <c r="D51" s="5"/>
      <c r="E51" s="5"/>
      <c r="F51" s="5"/>
      <c r="G51" s="8"/>
      <c r="H51" s="9"/>
      <c r="I51" s="9"/>
      <c r="J51" s="9"/>
      <c r="K51" s="5"/>
      <c r="L51" s="10"/>
      <c r="M51" s="11" t="str">
        <f t="shared" si="0"/>
        <v/>
      </c>
      <c r="N51" s="11" t="str">
        <f t="shared" si="1"/>
        <v/>
      </c>
      <c r="O51" s="5"/>
      <c r="P51" s="21" t="str">
        <f t="shared" si="2"/>
        <v/>
      </c>
    </row>
    <row r="52" spans="1:16" x14ac:dyDescent="0.25">
      <c r="A52" s="7"/>
      <c r="B52" s="5"/>
      <c r="C52" s="5"/>
      <c r="D52" s="5"/>
      <c r="E52" s="5"/>
      <c r="F52" s="5"/>
      <c r="G52" s="8"/>
      <c r="H52" s="9"/>
      <c r="I52" s="9"/>
      <c r="J52" s="9"/>
      <c r="K52" s="5"/>
      <c r="L52" s="10"/>
      <c r="M52" s="11" t="str">
        <f t="shared" si="0"/>
        <v/>
      </c>
      <c r="N52" s="11" t="str">
        <f t="shared" si="1"/>
        <v/>
      </c>
      <c r="O52" s="5"/>
      <c r="P52" s="21" t="str">
        <f t="shared" si="2"/>
        <v/>
      </c>
    </row>
    <row r="53" spans="1:16" x14ac:dyDescent="0.25">
      <c r="A53" s="7"/>
      <c r="B53" s="5"/>
      <c r="C53" s="5"/>
      <c r="D53" s="5"/>
      <c r="E53" s="5"/>
      <c r="F53" s="5"/>
      <c r="G53" s="8"/>
      <c r="H53" s="9"/>
      <c r="I53" s="9"/>
      <c r="J53" s="9"/>
      <c r="K53" s="5"/>
      <c r="L53" s="10"/>
      <c r="M53" s="11" t="str">
        <f t="shared" si="0"/>
        <v/>
      </c>
      <c r="N53" s="11" t="str">
        <f t="shared" si="1"/>
        <v/>
      </c>
      <c r="O53" s="5"/>
      <c r="P53" s="21" t="str">
        <f t="shared" si="2"/>
        <v/>
      </c>
    </row>
    <row r="54" spans="1:16" x14ac:dyDescent="0.25">
      <c r="A54" s="7"/>
      <c r="B54" s="5"/>
      <c r="C54" s="5"/>
      <c r="D54" s="5"/>
      <c r="E54" s="5"/>
      <c r="F54" s="5"/>
      <c r="G54" s="8"/>
      <c r="H54" s="9"/>
      <c r="I54" s="9"/>
      <c r="J54" s="9"/>
      <c r="K54" s="5"/>
      <c r="L54" s="10"/>
      <c r="M54" s="11" t="str">
        <f t="shared" si="0"/>
        <v/>
      </c>
      <c r="N54" s="11" t="str">
        <f t="shared" si="1"/>
        <v/>
      </c>
      <c r="O54" s="5"/>
      <c r="P54" s="21" t="str">
        <f t="shared" si="2"/>
        <v/>
      </c>
    </row>
    <row r="55" spans="1:16" x14ac:dyDescent="0.25">
      <c r="A55" s="7"/>
      <c r="B55" s="5"/>
      <c r="C55" s="5"/>
      <c r="D55" s="5"/>
      <c r="E55" s="5"/>
      <c r="F55" s="5"/>
      <c r="G55" s="8"/>
      <c r="H55" s="9"/>
      <c r="I55" s="9"/>
      <c r="J55" s="9"/>
      <c r="K55" s="5"/>
      <c r="L55" s="10"/>
      <c r="M55" s="11" t="str">
        <f t="shared" si="0"/>
        <v/>
      </c>
      <c r="N55" s="11" t="str">
        <f t="shared" si="1"/>
        <v/>
      </c>
      <c r="O55" s="5"/>
      <c r="P55" s="21" t="str">
        <f t="shared" si="2"/>
        <v/>
      </c>
    </row>
    <row r="56" spans="1:16" x14ac:dyDescent="0.25">
      <c r="A56" s="7"/>
      <c r="B56" s="5"/>
      <c r="C56" s="5"/>
      <c r="D56" s="5"/>
      <c r="E56" s="5"/>
      <c r="F56" s="5"/>
      <c r="G56" s="8"/>
      <c r="H56" s="9"/>
      <c r="I56" s="9"/>
      <c r="J56" s="9"/>
      <c r="K56" s="5"/>
      <c r="L56" s="10"/>
      <c r="M56" s="11" t="str">
        <f t="shared" si="0"/>
        <v/>
      </c>
      <c r="N56" s="11" t="str">
        <f t="shared" si="1"/>
        <v/>
      </c>
      <c r="O56" s="5"/>
      <c r="P56" s="21" t="str">
        <f t="shared" si="2"/>
        <v/>
      </c>
    </row>
    <row r="57" spans="1:16" x14ac:dyDescent="0.25">
      <c r="A57" s="7"/>
      <c r="B57" s="5"/>
      <c r="C57" s="5"/>
      <c r="D57" s="5"/>
      <c r="E57" s="5"/>
      <c r="F57" s="5"/>
      <c r="G57" s="8"/>
      <c r="H57" s="9"/>
      <c r="I57" s="9"/>
      <c r="J57" s="9"/>
      <c r="K57" s="5"/>
      <c r="L57" s="10"/>
      <c r="M57" s="11" t="str">
        <f t="shared" si="0"/>
        <v/>
      </c>
      <c r="N57" s="11" t="str">
        <f t="shared" si="1"/>
        <v/>
      </c>
      <c r="O57" s="5"/>
      <c r="P57" s="21" t="str">
        <f t="shared" si="2"/>
        <v/>
      </c>
    </row>
    <row r="58" spans="1:16" x14ac:dyDescent="0.25">
      <c r="A58" s="7"/>
      <c r="B58" s="5"/>
      <c r="C58" s="5"/>
      <c r="D58" s="5"/>
      <c r="E58" s="5"/>
      <c r="F58" s="5"/>
      <c r="G58" s="8"/>
      <c r="H58" s="9"/>
      <c r="I58" s="9"/>
      <c r="J58" s="9"/>
      <c r="K58" s="5"/>
      <c r="L58" s="10"/>
      <c r="M58" s="11" t="str">
        <f t="shared" si="0"/>
        <v/>
      </c>
      <c r="N58" s="11" t="str">
        <f t="shared" si="1"/>
        <v/>
      </c>
      <c r="O58" s="5"/>
      <c r="P58" s="21" t="str">
        <f t="shared" si="2"/>
        <v/>
      </c>
    </row>
    <row r="59" spans="1:16" x14ac:dyDescent="0.25">
      <c r="A59" s="7"/>
      <c r="B59" s="5"/>
      <c r="C59" s="5"/>
      <c r="D59" s="5"/>
      <c r="E59" s="5"/>
      <c r="F59" s="5"/>
      <c r="G59" s="8"/>
      <c r="H59" s="9"/>
      <c r="I59" s="9"/>
      <c r="J59" s="9"/>
      <c r="K59" s="5"/>
      <c r="L59" s="10"/>
      <c r="M59" s="11" t="str">
        <f t="shared" si="0"/>
        <v/>
      </c>
      <c r="N59" s="11" t="str">
        <f t="shared" si="1"/>
        <v/>
      </c>
      <c r="O59" s="5"/>
      <c r="P59" s="21" t="str">
        <f t="shared" si="2"/>
        <v/>
      </c>
    </row>
    <row r="60" spans="1:16" x14ac:dyDescent="0.25">
      <c r="A60" s="7"/>
      <c r="B60" s="5"/>
      <c r="C60" s="5"/>
      <c r="D60" s="5"/>
      <c r="E60" s="5"/>
      <c r="F60" s="5"/>
      <c r="G60" s="8"/>
      <c r="H60" s="9"/>
      <c r="I60" s="9"/>
      <c r="J60" s="9"/>
      <c r="K60" s="5"/>
      <c r="L60" s="10"/>
      <c r="M60" s="11" t="str">
        <f t="shared" si="0"/>
        <v/>
      </c>
      <c r="N60" s="11" t="str">
        <f t="shared" si="1"/>
        <v/>
      </c>
      <c r="O60" s="5"/>
      <c r="P60" s="21" t="str">
        <f t="shared" si="2"/>
        <v/>
      </c>
    </row>
    <row r="61" spans="1:16" x14ac:dyDescent="0.25">
      <c r="A61" s="7"/>
      <c r="B61" s="5"/>
      <c r="C61" s="5"/>
      <c r="D61" s="5"/>
      <c r="E61" s="5"/>
      <c r="F61" s="5"/>
      <c r="G61" s="8"/>
      <c r="H61" s="9"/>
      <c r="I61" s="9"/>
      <c r="J61" s="9"/>
      <c r="K61" s="5"/>
      <c r="L61" s="10"/>
      <c r="M61" s="11" t="str">
        <f t="shared" si="0"/>
        <v/>
      </c>
      <c r="N61" s="11" t="str">
        <f t="shared" si="1"/>
        <v/>
      </c>
      <c r="O61" s="5"/>
      <c r="P61" s="21" t="str">
        <f t="shared" si="2"/>
        <v/>
      </c>
    </row>
    <row r="62" spans="1:16" x14ac:dyDescent="0.25">
      <c r="A62" s="7"/>
      <c r="B62" s="5"/>
      <c r="C62" s="5"/>
      <c r="D62" s="5"/>
      <c r="E62" s="5"/>
      <c r="F62" s="5"/>
      <c r="G62" s="8"/>
      <c r="H62" s="9"/>
      <c r="I62" s="9"/>
      <c r="J62" s="9"/>
      <c r="K62" s="5"/>
      <c r="L62" s="10"/>
      <c r="M62" s="11" t="str">
        <f t="shared" si="0"/>
        <v/>
      </c>
      <c r="N62" s="11" t="str">
        <f t="shared" si="1"/>
        <v/>
      </c>
      <c r="O62" s="5"/>
      <c r="P62" s="21" t="str">
        <f t="shared" si="2"/>
        <v/>
      </c>
    </row>
    <row r="63" spans="1:16" x14ac:dyDescent="0.25">
      <c r="A63" s="7"/>
      <c r="B63" s="5"/>
      <c r="C63" s="5"/>
      <c r="D63" s="5"/>
      <c r="E63" s="5"/>
      <c r="F63" s="5"/>
      <c r="G63" s="8"/>
      <c r="H63" s="9"/>
      <c r="I63" s="9"/>
      <c r="J63" s="9"/>
      <c r="K63" s="5"/>
      <c r="L63" s="10"/>
      <c r="M63" s="11" t="str">
        <f t="shared" si="0"/>
        <v/>
      </c>
      <c r="N63" s="11" t="str">
        <f t="shared" si="1"/>
        <v/>
      </c>
      <c r="O63" s="5"/>
      <c r="P63" s="21" t="str">
        <f t="shared" si="2"/>
        <v/>
      </c>
    </row>
    <row r="64" spans="1:16" x14ac:dyDescent="0.25">
      <c r="A64" s="7"/>
      <c r="B64" s="5"/>
      <c r="C64" s="5"/>
      <c r="D64" s="5"/>
      <c r="E64" s="5"/>
      <c r="F64" s="5"/>
      <c r="G64" s="8"/>
      <c r="H64" s="9"/>
      <c r="I64" s="9"/>
      <c r="J64" s="9"/>
      <c r="K64" s="5"/>
      <c r="L64" s="10"/>
      <c r="M64" s="11" t="str">
        <f t="shared" si="0"/>
        <v/>
      </c>
      <c r="N64" s="11" t="str">
        <f t="shared" si="1"/>
        <v/>
      </c>
      <c r="O64" s="5"/>
      <c r="P64" s="21" t="str">
        <f t="shared" si="2"/>
        <v/>
      </c>
    </row>
    <row r="65" spans="1:16" x14ac:dyDescent="0.25">
      <c r="A65" s="7"/>
      <c r="B65" s="5"/>
      <c r="C65" s="5"/>
      <c r="D65" s="5"/>
      <c r="E65" s="5"/>
      <c r="F65" s="5"/>
      <c r="G65" s="8"/>
      <c r="H65" s="9"/>
      <c r="I65" s="9"/>
      <c r="J65" s="9"/>
      <c r="K65" s="5"/>
      <c r="L65" s="10"/>
      <c r="M65" s="11" t="str">
        <f t="shared" si="0"/>
        <v/>
      </c>
      <c r="N65" s="11" t="str">
        <f t="shared" si="1"/>
        <v/>
      </c>
      <c r="O65" s="5"/>
      <c r="P65" s="21" t="str">
        <f t="shared" si="2"/>
        <v/>
      </c>
    </row>
    <row r="66" spans="1:16" x14ac:dyDescent="0.25">
      <c r="A66" s="7"/>
      <c r="B66" s="5"/>
      <c r="C66" s="5"/>
      <c r="D66" s="5"/>
      <c r="E66" s="5"/>
      <c r="F66" s="5"/>
      <c r="G66" s="8"/>
      <c r="H66" s="9"/>
      <c r="I66" s="9"/>
      <c r="J66" s="9"/>
      <c r="K66" s="5"/>
      <c r="L66" s="10"/>
      <c r="M66" s="11" t="str">
        <f t="shared" ref="M66:M129" si="3">IF($F66="","",IF(OR($F66="Kauf",$F66="Verkauf"),$G66*$H66*$L66,$H66*$L66))</f>
        <v/>
      </c>
      <c r="N66" s="11" t="str">
        <f t="shared" ref="N66:N129" si="4">IF($F66="","",IF($F66="Kauf",-$M66-$I66-$J66,IF($F66="Verkauf",$M66-$I66-$J66,IF($F66="Dividende",$M66-$I66-$J66,IF($F66="Einzahlung",$M66,IF($F66="Auszahlung",-$M66,IF($F66="Gebühr",-$M66,IF($F66="Steuer",-IF($J66&gt;0,$J66,$M66),0))))))))</f>
        <v/>
      </c>
      <c r="O66" s="5"/>
      <c r="P66" s="21" t="str">
        <f t="shared" ref="P66:P129" si="5">IF($A66="","",DATE(VALUE(RIGHT($A66,4)),VALUE(MID($A66,4,2)),VALUE(LEFT($A66,2))))</f>
        <v/>
      </c>
    </row>
    <row r="67" spans="1:16" x14ac:dyDescent="0.25">
      <c r="A67" s="7"/>
      <c r="B67" s="5"/>
      <c r="C67" s="5"/>
      <c r="D67" s="5"/>
      <c r="E67" s="5"/>
      <c r="F67" s="5"/>
      <c r="G67" s="8"/>
      <c r="H67" s="9"/>
      <c r="I67" s="9"/>
      <c r="J67" s="9"/>
      <c r="K67" s="5"/>
      <c r="L67" s="10"/>
      <c r="M67" s="11" t="str">
        <f t="shared" si="3"/>
        <v/>
      </c>
      <c r="N67" s="11" t="str">
        <f t="shared" si="4"/>
        <v/>
      </c>
      <c r="O67" s="5"/>
      <c r="P67" s="21" t="str">
        <f t="shared" si="5"/>
        <v/>
      </c>
    </row>
    <row r="68" spans="1:16" x14ac:dyDescent="0.25">
      <c r="A68" s="7"/>
      <c r="B68" s="5"/>
      <c r="C68" s="5"/>
      <c r="D68" s="5"/>
      <c r="E68" s="5"/>
      <c r="F68" s="5"/>
      <c r="G68" s="8"/>
      <c r="H68" s="9"/>
      <c r="I68" s="9"/>
      <c r="J68" s="9"/>
      <c r="K68" s="5"/>
      <c r="L68" s="10"/>
      <c r="M68" s="11" t="str">
        <f t="shared" si="3"/>
        <v/>
      </c>
      <c r="N68" s="11" t="str">
        <f t="shared" si="4"/>
        <v/>
      </c>
      <c r="O68" s="5"/>
      <c r="P68" s="21" t="str">
        <f t="shared" si="5"/>
        <v/>
      </c>
    </row>
    <row r="69" spans="1:16" x14ac:dyDescent="0.25">
      <c r="A69" s="7"/>
      <c r="B69" s="5"/>
      <c r="C69" s="5"/>
      <c r="D69" s="5"/>
      <c r="E69" s="5"/>
      <c r="F69" s="5"/>
      <c r="G69" s="8"/>
      <c r="H69" s="9"/>
      <c r="I69" s="9"/>
      <c r="J69" s="9"/>
      <c r="K69" s="5"/>
      <c r="L69" s="10"/>
      <c r="M69" s="11" t="str">
        <f t="shared" si="3"/>
        <v/>
      </c>
      <c r="N69" s="11" t="str">
        <f t="shared" si="4"/>
        <v/>
      </c>
      <c r="O69" s="5"/>
      <c r="P69" s="21" t="str">
        <f t="shared" si="5"/>
        <v/>
      </c>
    </row>
    <row r="70" spans="1:16" x14ac:dyDescent="0.25">
      <c r="A70" s="7"/>
      <c r="B70" s="5"/>
      <c r="C70" s="5"/>
      <c r="D70" s="5"/>
      <c r="E70" s="5"/>
      <c r="F70" s="5"/>
      <c r="G70" s="8"/>
      <c r="H70" s="9"/>
      <c r="I70" s="9"/>
      <c r="J70" s="9"/>
      <c r="K70" s="5"/>
      <c r="L70" s="10"/>
      <c r="M70" s="11" t="str">
        <f t="shared" si="3"/>
        <v/>
      </c>
      <c r="N70" s="11" t="str">
        <f t="shared" si="4"/>
        <v/>
      </c>
      <c r="O70" s="5"/>
      <c r="P70" s="21" t="str">
        <f t="shared" si="5"/>
        <v/>
      </c>
    </row>
    <row r="71" spans="1:16" x14ac:dyDescent="0.25">
      <c r="A71" s="7"/>
      <c r="B71" s="5"/>
      <c r="C71" s="5"/>
      <c r="D71" s="5"/>
      <c r="E71" s="5"/>
      <c r="F71" s="5"/>
      <c r="G71" s="8"/>
      <c r="H71" s="9"/>
      <c r="I71" s="9"/>
      <c r="J71" s="9"/>
      <c r="K71" s="5"/>
      <c r="L71" s="10"/>
      <c r="M71" s="11" t="str">
        <f t="shared" si="3"/>
        <v/>
      </c>
      <c r="N71" s="11" t="str">
        <f t="shared" si="4"/>
        <v/>
      </c>
      <c r="O71" s="5"/>
      <c r="P71" s="21" t="str">
        <f t="shared" si="5"/>
        <v/>
      </c>
    </row>
    <row r="72" spans="1:16" x14ac:dyDescent="0.25">
      <c r="A72" s="7"/>
      <c r="B72" s="5"/>
      <c r="C72" s="5"/>
      <c r="D72" s="5"/>
      <c r="E72" s="5"/>
      <c r="F72" s="5"/>
      <c r="G72" s="8"/>
      <c r="H72" s="9"/>
      <c r="I72" s="9"/>
      <c r="J72" s="9"/>
      <c r="K72" s="5"/>
      <c r="L72" s="10"/>
      <c r="M72" s="11" t="str">
        <f t="shared" si="3"/>
        <v/>
      </c>
      <c r="N72" s="11" t="str">
        <f t="shared" si="4"/>
        <v/>
      </c>
      <c r="O72" s="5"/>
      <c r="P72" s="21" t="str">
        <f t="shared" si="5"/>
        <v/>
      </c>
    </row>
    <row r="73" spans="1:16" x14ac:dyDescent="0.25">
      <c r="A73" s="7"/>
      <c r="B73" s="5"/>
      <c r="C73" s="5"/>
      <c r="D73" s="5"/>
      <c r="E73" s="5"/>
      <c r="F73" s="5"/>
      <c r="G73" s="8"/>
      <c r="H73" s="9"/>
      <c r="I73" s="9"/>
      <c r="J73" s="9"/>
      <c r="K73" s="5"/>
      <c r="L73" s="10"/>
      <c r="M73" s="11" t="str">
        <f t="shared" si="3"/>
        <v/>
      </c>
      <c r="N73" s="11" t="str">
        <f t="shared" si="4"/>
        <v/>
      </c>
      <c r="O73" s="5"/>
      <c r="P73" s="21" t="str">
        <f t="shared" si="5"/>
        <v/>
      </c>
    </row>
    <row r="74" spans="1:16" x14ac:dyDescent="0.25">
      <c r="A74" s="7"/>
      <c r="B74" s="5"/>
      <c r="C74" s="5"/>
      <c r="D74" s="5"/>
      <c r="E74" s="5"/>
      <c r="F74" s="5"/>
      <c r="G74" s="8"/>
      <c r="H74" s="9"/>
      <c r="I74" s="9"/>
      <c r="J74" s="9"/>
      <c r="K74" s="5"/>
      <c r="L74" s="10"/>
      <c r="M74" s="11" t="str">
        <f t="shared" si="3"/>
        <v/>
      </c>
      <c r="N74" s="11" t="str">
        <f t="shared" si="4"/>
        <v/>
      </c>
      <c r="O74" s="5"/>
      <c r="P74" s="21" t="str">
        <f t="shared" si="5"/>
        <v/>
      </c>
    </row>
    <row r="75" spans="1:16" x14ac:dyDescent="0.25">
      <c r="A75" s="7"/>
      <c r="B75" s="5"/>
      <c r="C75" s="5"/>
      <c r="D75" s="5"/>
      <c r="E75" s="5"/>
      <c r="F75" s="5"/>
      <c r="G75" s="8"/>
      <c r="H75" s="9"/>
      <c r="I75" s="9"/>
      <c r="J75" s="9"/>
      <c r="K75" s="5"/>
      <c r="L75" s="10"/>
      <c r="M75" s="11" t="str">
        <f t="shared" si="3"/>
        <v/>
      </c>
      <c r="N75" s="11" t="str">
        <f t="shared" si="4"/>
        <v/>
      </c>
      <c r="O75" s="5"/>
      <c r="P75" s="21" t="str">
        <f t="shared" si="5"/>
        <v/>
      </c>
    </row>
    <row r="76" spans="1:16" x14ac:dyDescent="0.25">
      <c r="A76" s="7"/>
      <c r="B76" s="5"/>
      <c r="C76" s="5"/>
      <c r="D76" s="5"/>
      <c r="E76" s="5"/>
      <c r="F76" s="5"/>
      <c r="G76" s="8"/>
      <c r="H76" s="9"/>
      <c r="I76" s="9"/>
      <c r="J76" s="9"/>
      <c r="K76" s="5"/>
      <c r="L76" s="10"/>
      <c r="M76" s="11" t="str">
        <f t="shared" si="3"/>
        <v/>
      </c>
      <c r="N76" s="11" t="str">
        <f t="shared" si="4"/>
        <v/>
      </c>
      <c r="O76" s="5"/>
      <c r="P76" s="21" t="str">
        <f t="shared" si="5"/>
        <v/>
      </c>
    </row>
    <row r="77" spans="1:16" x14ac:dyDescent="0.25">
      <c r="A77" s="7"/>
      <c r="B77" s="5"/>
      <c r="C77" s="5"/>
      <c r="D77" s="5"/>
      <c r="E77" s="5"/>
      <c r="F77" s="5"/>
      <c r="G77" s="8"/>
      <c r="H77" s="9"/>
      <c r="I77" s="9"/>
      <c r="J77" s="9"/>
      <c r="K77" s="5"/>
      <c r="L77" s="10"/>
      <c r="M77" s="11" t="str">
        <f t="shared" si="3"/>
        <v/>
      </c>
      <c r="N77" s="11" t="str">
        <f t="shared" si="4"/>
        <v/>
      </c>
      <c r="O77" s="5"/>
      <c r="P77" s="21" t="str">
        <f t="shared" si="5"/>
        <v/>
      </c>
    </row>
    <row r="78" spans="1:16" x14ac:dyDescent="0.25">
      <c r="A78" s="7"/>
      <c r="B78" s="5"/>
      <c r="C78" s="5"/>
      <c r="D78" s="5"/>
      <c r="E78" s="5"/>
      <c r="F78" s="5"/>
      <c r="G78" s="8"/>
      <c r="H78" s="9"/>
      <c r="I78" s="9"/>
      <c r="J78" s="9"/>
      <c r="K78" s="5"/>
      <c r="L78" s="10"/>
      <c r="M78" s="11" t="str">
        <f t="shared" si="3"/>
        <v/>
      </c>
      <c r="N78" s="11" t="str">
        <f t="shared" si="4"/>
        <v/>
      </c>
      <c r="O78" s="5"/>
      <c r="P78" s="21" t="str">
        <f t="shared" si="5"/>
        <v/>
      </c>
    </row>
    <row r="79" spans="1:16" x14ac:dyDescent="0.25">
      <c r="A79" s="7"/>
      <c r="B79" s="5"/>
      <c r="C79" s="5"/>
      <c r="D79" s="5"/>
      <c r="E79" s="5"/>
      <c r="F79" s="5"/>
      <c r="G79" s="8"/>
      <c r="H79" s="9"/>
      <c r="I79" s="9"/>
      <c r="J79" s="9"/>
      <c r="K79" s="5"/>
      <c r="L79" s="10"/>
      <c r="M79" s="11" t="str">
        <f t="shared" si="3"/>
        <v/>
      </c>
      <c r="N79" s="11" t="str">
        <f t="shared" si="4"/>
        <v/>
      </c>
      <c r="O79" s="5"/>
      <c r="P79" s="21" t="str">
        <f t="shared" si="5"/>
        <v/>
      </c>
    </row>
    <row r="80" spans="1:16" x14ac:dyDescent="0.25">
      <c r="A80" s="7"/>
      <c r="B80" s="5"/>
      <c r="C80" s="5"/>
      <c r="D80" s="5"/>
      <c r="E80" s="5"/>
      <c r="F80" s="5"/>
      <c r="G80" s="8"/>
      <c r="H80" s="9"/>
      <c r="I80" s="9"/>
      <c r="J80" s="9"/>
      <c r="K80" s="5"/>
      <c r="L80" s="10"/>
      <c r="M80" s="11" t="str">
        <f t="shared" si="3"/>
        <v/>
      </c>
      <c r="N80" s="11" t="str">
        <f t="shared" si="4"/>
        <v/>
      </c>
      <c r="O80" s="5"/>
      <c r="P80" s="21" t="str">
        <f t="shared" si="5"/>
        <v/>
      </c>
    </row>
    <row r="81" spans="1:16" x14ac:dyDescent="0.25">
      <c r="A81" s="7"/>
      <c r="B81" s="5"/>
      <c r="C81" s="5"/>
      <c r="D81" s="5"/>
      <c r="E81" s="5"/>
      <c r="F81" s="5"/>
      <c r="G81" s="8"/>
      <c r="H81" s="9"/>
      <c r="I81" s="9"/>
      <c r="J81" s="9"/>
      <c r="K81" s="5"/>
      <c r="L81" s="10"/>
      <c r="M81" s="11" t="str">
        <f t="shared" si="3"/>
        <v/>
      </c>
      <c r="N81" s="11" t="str">
        <f t="shared" si="4"/>
        <v/>
      </c>
      <c r="O81" s="5"/>
      <c r="P81" s="21" t="str">
        <f t="shared" si="5"/>
        <v/>
      </c>
    </row>
    <row r="82" spans="1:16" x14ac:dyDescent="0.25">
      <c r="A82" s="7"/>
      <c r="B82" s="5"/>
      <c r="C82" s="5"/>
      <c r="D82" s="5"/>
      <c r="E82" s="5"/>
      <c r="F82" s="5"/>
      <c r="G82" s="8"/>
      <c r="H82" s="9"/>
      <c r="I82" s="9"/>
      <c r="J82" s="9"/>
      <c r="K82" s="5"/>
      <c r="L82" s="10"/>
      <c r="M82" s="11" t="str">
        <f t="shared" si="3"/>
        <v/>
      </c>
      <c r="N82" s="11" t="str">
        <f t="shared" si="4"/>
        <v/>
      </c>
      <c r="O82" s="5"/>
      <c r="P82" s="21" t="str">
        <f t="shared" si="5"/>
        <v/>
      </c>
    </row>
    <row r="83" spans="1:16" x14ac:dyDescent="0.25">
      <c r="A83" s="7"/>
      <c r="B83" s="5"/>
      <c r="C83" s="5"/>
      <c r="D83" s="5"/>
      <c r="E83" s="5"/>
      <c r="F83" s="5"/>
      <c r="G83" s="8"/>
      <c r="H83" s="9"/>
      <c r="I83" s="9"/>
      <c r="J83" s="9"/>
      <c r="K83" s="5"/>
      <c r="L83" s="10"/>
      <c r="M83" s="11" t="str">
        <f t="shared" si="3"/>
        <v/>
      </c>
      <c r="N83" s="11" t="str">
        <f t="shared" si="4"/>
        <v/>
      </c>
      <c r="O83" s="5"/>
      <c r="P83" s="21" t="str">
        <f t="shared" si="5"/>
        <v/>
      </c>
    </row>
    <row r="84" spans="1:16" x14ac:dyDescent="0.25">
      <c r="A84" s="7"/>
      <c r="B84" s="5"/>
      <c r="C84" s="5"/>
      <c r="D84" s="5"/>
      <c r="E84" s="5"/>
      <c r="F84" s="5"/>
      <c r="G84" s="8"/>
      <c r="H84" s="9"/>
      <c r="I84" s="9"/>
      <c r="J84" s="9"/>
      <c r="K84" s="5"/>
      <c r="L84" s="10"/>
      <c r="M84" s="11" t="str">
        <f t="shared" si="3"/>
        <v/>
      </c>
      <c r="N84" s="11" t="str">
        <f t="shared" si="4"/>
        <v/>
      </c>
      <c r="O84" s="5"/>
      <c r="P84" s="21" t="str">
        <f t="shared" si="5"/>
        <v/>
      </c>
    </row>
    <row r="85" spans="1:16" x14ac:dyDescent="0.25">
      <c r="A85" s="7"/>
      <c r="B85" s="5"/>
      <c r="C85" s="5"/>
      <c r="D85" s="5"/>
      <c r="E85" s="5"/>
      <c r="F85" s="5"/>
      <c r="G85" s="8"/>
      <c r="H85" s="9"/>
      <c r="I85" s="9"/>
      <c r="J85" s="9"/>
      <c r="K85" s="5"/>
      <c r="L85" s="10"/>
      <c r="M85" s="11" t="str">
        <f t="shared" si="3"/>
        <v/>
      </c>
      <c r="N85" s="11" t="str">
        <f t="shared" si="4"/>
        <v/>
      </c>
      <c r="O85" s="5"/>
      <c r="P85" s="21" t="str">
        <f t="shared" si="5"/>
        <v/>
      </c>
    </row>
    <row r="86" spans="1:16" x14ac:dyDescent="0.25">
      <c r="A86" s="7"/>
      <c r="B86" s="5"/>
      <c r="C86" s="5"/>
      <c r="D86" s="5"/>
      <c r="E86" s="5"/>
      <c r="F86" s="5"/>
      <c r="G86" s="8"/>
      <c r="H86" s="9"/>
      <c r="I86" s="9"/>
      <c r="J86" s="9"/>
      <c r="K86" s="5"/>
      <c r="L86" s="10"/>
      <c r="M86" s="11" t="str">
        <f t="shared" si="3"/>
        <v/>
      </c>
      <c r="N86" s="11" t="str">
        <f t="shared" si="4"/>
        <v/>
      </c>
      <c r="O86" s="5"/>
      <c r="P86" s="21" t="str">
        <f t="shared" si="5"/>
        <v/>
      </c>
    </row>
    <row r="87" spans="1:16" x14ac:dyDescent="0.25">
      <c r="A87" s="7"/>
      <c r="B87" s="5"/>
      <c r="C87" s="5"/>
      <c r="D87" s="5"/>
      <c r="E87" s="5"/>
      <c r="F87" s="5"/>
      <c r="G87" s="8"/>
      <c r="H87" s="9"/>
      <c r="I87" s="9"/>
      <c r="J87" s="9"/>
      <c r="K87" s="5"/>
      <c r="L87" s="10"/>
      <c r="M87" s="11" t="str">
        <f t="shared" si="3"/>
        <v/>
      </c>
      <c r="N87" s="11" t="str">
        <f t="shared" si="4"/>
        <v/>
      </c>
      <c r="O87" s="5"/>
      <c r="P87" s="21" t="str">
        <f t="shared" si="5"/>
        <v/>
      </c>
    </row>
    <row r="88" spans="1:16" x14ac:dyDescent="0.25">
      <c r="A88" s="7"/>
      <c r="B88" s="5"/>
      <c r="C88" s="5"/>
      <c r="D88" s="5"/>
      <c r="E88" s="5"/>
      <c r="F88" s="5"/>
      <c r="G88" s="8"/>
      <c r="H88" s="9"/>
      <c r="I88" s="9"/>
      <c r="J88" s="9"/>
      <c r="K88" s="5"/>
      <c r="L88" s="10"/>
      <c r="M88" s="11" t="str">
        <f t="shared" si="3"/>
        <v/>
      </c>
      <c r="N88" s="11" t="str">
        <f t="shared" si="4"/>
        <v/>
      </c>
      <c r="O88" s="5"/>
      <c r="P88" s="21" t="str">
        <f t="shared" si="5"/>
        <v/>
      </c>
    </row>
    <row r="89" spans="1:16" x14ac:dyDescent="0.25">
      <c r="A89" s="7"/>
      <c r="B89" s="5"/>
      <c r="C89" s="5"/>
      <c r="D89" s="5"/>
      <c r="E89" s="5"/>
      <c r="F89" s="5"/>
      <c r="G89" s="8"/>
      <c r="H89" s="9"/>
      <c r="I89" s="9"/>
      <c r="J89" s="9"/>
      <c r="K89" s="5"/>
      <c r="L89" s="10"/>
      <c r="M89" s="11" t="str">
        <f t="shared" si="3"/>
        <v/>
      </c>
      <c r="N89" s="11" t="str">
        <f t="shared" si="4"/>
        <v/>
      </c>
      <c r="O89" s="5"/>
      <c r="P89" s="21" t="str">
        <f t="shared" si="5"/>
        <v/>
      </c>
    </row>
    <row r="90" spans="1:16" x14ac:dyDescent="0.25">
      <c r="A90" s="7"/>
      <c r="B90" s="5"/>
      <c r="C90" s="5"/>
      <c r="D90" s="5"/>
      <c r="E90" s="5"/>
      <c r="F90" s="5"/>
      <c r="G90" s="8"/>
      <c r="H90" s="9"/>
      <c r="I90" s="9"/>
      <c r="J90" s="9"/>
      <c r="K90" s="5"/>
      <c r="L90" s="10"/>
      <c r="M90" s="11" t="str">
        <f t="shared" si="3"/>
        <v/>
      </c>
      <c r="N90" s="11" t="str">
        <f t="shared" si="4"/>
        <v/>
      </c>
      <c r="O90" s="5"/>
      <c r="P90" s="21" t="str">
        <f t="shared" si="5"/>
        <v/>
      </c>
    </row>
    <row r="91" spans="1:16" x14ac:dyDescent="0.25">
      <c r="A91" s="7"/>
      <c r="B91" s="5"/>
      <c r="C91" s="5"/>
      <c r="D91" s="5"/>
      <c r="E91" s="5"/>
      <c r="F91" s="5"/>
      <c r="G91" s="8"/>
      <c r="H91" s="9"/>
      <c r="I91" s="9"/>
      <c r="J91" s="9"/>
      <c r="K91" s="5"/>
      <c r="L91" s="10"/>
      <c r="M91" s="11" t="str">
        <f t="shared" si="3"/>
        <v/>
      </c>
      <c r="N91" s="11" t="str">
        <f t="shared" si="4"/>
        <v/>
      </c>
      <c r="O91" s="5"/>
      <c r="P91" s="21" t="str">
        <f t="shared" si="5"/>
        <v/>
      </c>
    </row>
    <row r="92" spans="1:16" x14ac:dyDescent="0.25">
      <c r="A92" s="7"/>
      <c r="B92" s="5"/>
      <c r="C92" s="5"/>
      <c r="D92" s="5"/>
      <c r="E92" s="5"/>
      <c r="F92" s="5"/>
      <c r="G92" s="8"/>
      <c r="H92" s="9"/>
      <c r="I92" s="9"/>
      <c r="J92" s="9"/>
      <c r="K92" s="5"/>
      <c r="L92" s="10"/>
      <c r="M92" s="11" t="str">
        <f t="shared" si="3"/>
        <v/>
      </c>
      <c r="N92" s="11" t="str">
        <f t="shared" si="4"/>
        <v/>
      </c>
      <c r="O92" s="5"/>
      <c r="P92" s="21" t="str">
        <f t="shared" si="5"/>
        <v/>
      </c>
    </row>
    <row r="93" spans="1:16" x14ac:dyDescent="0.25">
      <c r="A93" s="7"/>
      <c r="B93" s="5"/>
      <c r="C93" s="5"/>
      <c r="D93" s="5"/>
      <c r="E93" s="5"/>
      <c r="F93" s="5"/>
      <c r="G93" s="8"/>
      <c r="H93" s="9"/>
      <c r="I93" s="9"/>
      <c r="J93" s="9"/>
      <c r="K93" s="5"/>
      <c r="L93" s="10"/>
      <c r="M93" s="11" t="str">
        <f t="shared" si="3"/>
        <v/>
      </c>
      <c r="N93" s="11" t="str">
        <f t="shared" si="4"/>
        <v/>
      </c>
      <c r="O93" s="5"/>
      <c r="P93" s="21" t="str">
        <f t="shared" si="5"/>
        <v/>
      </c>
    </row>
    <row r="94" spans="1:16" x14ac:dyDescent="0.25">
      <c r="A94" s="7"/>
      <c r="B94" s="5"/>
      <c r="C94" s="5"/>
      <c r="D94" s="5"/>
      <c r="E94" s="5"/>
      <c r="F94" s="5"/>
      <c r="G94" s="8"/>
      <c r="H94" s="9"/>
      <c r="I94" s="9"/>
      <c r="J94" s="9"/>
      <c r="K94" s="5"/>
      <c r="L94" s="10"/>
      <c r="M94" s="11" t="str">
        <f t="shared" si="3"/>
        <v/>
      </c>
      <c r="N94" s="11" t="str">
        <f t="shared" si="4"/>
        <v/>
      </c>
      <c r="O94" s="5"/>
      <c r="P94" s="21" t="str">
        <f t="shared" si="5"/>
        <v/>
      </c>
    </row>
    <row r="95" spans="1:16" x14ac:dyDescent="0.25">
      <c r="A95" s="7"/>
      <c r="B95" s="5"/>
      <c r="C95" s="5"/>
      <c r="D95" s="5"/>
      <c r="E95" s="5"/>
      <c r="F95" s="5"/>
      <c r="G95" s="8"/>
      <c r="H95" s="9"/>
      <c r="I95" s="9"/>
      <c r="J95" s="9"/>
      <c r="K95" s="5"/>
      <c r="L95" s="10"/>
      <c r="M95" s="11" t="str">
        <f t="shared" si="3"/>
        <v/>
      </c>
      <c r="N95" s="11" t="str">
        <f t="shared" si="4"/>
        <v/>
      </c>
      <c r="O95" s="5"/>
      <c r="P95" s="21" t="str">
        <f t="shared" si="5"/>
        <v/>
      </c>
    </row>
    <row r="96" spans="1:16" x14ac:dyDescent="0.25">
      <c r="A96" s="7"/>
      <c r="B96" s="5"/>
      <c r="C96" s="5"/>
      <c r="D96" s="5"/>
      <c r="E96" s="5"/>
      <c r="F96" s="5"/>
      <c r="G96" s="8"/>
      <c r="H96" s="9"/>
      <c r="I96" s="9"/>
      <c r="J96" s="9"/>
      <c r="K96" s="5"/>
      <c r="L96" s="10"/>
      <c r="M96" s="11" t="str">
        <f t="shared" si="3"/>
        <v/>
      </c>
      <c r="N96" s="11" t="str">
        <f t="shared" si="4"/>
        <v/>
      </c>
      <c r="O96" s="5"/>
      <c r="P96" s="21" t="str">
        <f t="shared" si="5"/>
        <v/>
      </c>
    </row>
    <row r="97" spans="1:16" x14ac:dyDescent="0.25">
      <c r="A97" s="7"/>
      <c r="B97" s="5"/>
      <c r="C97" s="5"/>
      <c r="D97" s="5"/>
      <c r="E97" s="5"/>
      <c r="F97" s="5"/>
      <c r="G97" s="8"/>
      <c r="H97" s="9"/>
      <c r="I97" s="9"/>
      <c r="J97" s="9"/>
      <c r="K97" s="5"/>
      <c r="L97" s="10"/>
      <c r="M97" s="11" t="str">
        <f t="shared" si="3"/>
        <v/>
      </c>
      <c r="N97" s="11" t="str">
        <f t="shared" si="4"/>
        <v/>
      </c>
      <c r="O97" s="5"/>
      <c r="P97" s="21" t="str">
        <f t="shared" si="5"/>
        <v/>
      </c>
    </row>
    <row r="98" spans="1:16" x14ac:dyDescent="0.25">
      <c r="A98" s="7"/>
      <c r="B98" s="5"/>
      <c r="C98" s="5"/>
      <c r="D98" s="5"/>
      <c r="E98" s="5"/>
      <c r="F98" s="5"/>
      <c r="G98" s="8"/>
      <c r="H98" s="9"/>
      <c r="I98" s="9"/>
      <c r="J98" s="9"/>
      <c r="K98" s="5"/>
      <c r="L98" s="10"/>
      <c r="M98" s="11" t="str">
        <f t="shared" si="3"/>
        <v/>
      </c>
      <c r="N98" s="11" t="str">
        <f t="shared" si="4"/>
        <v/>
      </c>
      <c r="O98" s="5"/>
      <c r="P98" s="21" t="str">
        <f t="shared" si="5"/>
        <v/>
      </c>
    </row>
    <row r="99" spans="1:16" x14ac:dyDescent="0.25">
      <c r="A99" s="7"/>
      <c r="B99" s="5"/>
      <c r="C99" s="5"/>
      <c r="D99" s="5"/>
      <c r="E99" s="5"/>
      <c r="F99" s="5"/>
      <c r="G99" s="8"/>
      <c r="H99" s="9"/>
      <c r="I99" s="9"/>
      <c r="J99" s="9"/>
      <c r="K99" s="5"/>
      <c r="L99" s="10"/>
      <c r="M99" s="11" t="str">
        <f t="shared" si="3"/>
        <v/>
      </c>
      <c r="N99" s="11" t="str">
        <f t="shared" si="4"/>
        <v/>
      </c>
      <c r="O99" s="5"/>
      <c r="P99" s="21" t="str">
        <f t="shared" si="5"/>
        <v/>
      </c>
    </row>
    <row r="100" spans="1:16" x14ac:dyDescent="0.25">
      <c r="A100" s="7"/>
      <c r="B100" s="5"/>
      <c r="C100" s="5"/>
      <c r="D100" s="5"/>
      <c r="E100" s="5"/>
      <c r="F100" s="5"/>
      <c r="G100" s="8"/>
      <c r="H100" s="9"/>
      <c r="I100" s="9"/>
      <c r="J100" s="9"/>
      <c r="K100" s="5"/>
      <c r="L100" s="10"/>
      <c r="M100" s="11" t="str">
        <f t="shared" si="3"/>
        <v/>
      </c>
      <c r="N100" s="11" t="str">
        <f t="shared" si="4"/>
        <v/>
      </c>
      <c r="O100" s="5"/>
      <c r="P100" s="21" t="str">
        <f t="shared" si="5"/>
        <v/>
      </c>
    </row>
    <row r="101" spans="1:16" x14ac:dyDescent="0.25">
      <c r="A101" s="7"/>
      <c r="B101" s="5"/>
      <c r="C101" s="5"/>
      <c r="D101" s="5"/>
      <c r="E101" s="5"/>
      <c r="F101" s="5"/>
      <c r="G101" s="8"/>
      <c r="H101" s="9"/>
      <c r="I101" s="9"/>
      <c r="J101" s="9"/>
      <c r="K101" s="5"/>
      <c r="L101" s="10"/>
      <c r="M101" s="11" t="str">
        <f t="shared" si="3"/>
        <v/>
      </c>
      <c r="N101" s="11" t="str">
        <f t="shared" si="4"/>
        <v/>
      </c>
      <c r="O101" s="5"/>
      <c r="P101" s="21" t="str">
        <f t="shared" si="5"/>
        <v/>
      </c>
    </row>
    <row r="102" spans="1:16" x14ac:dyDescent="0.25">
      <c r="A102" s="7"/>
      <c r="B102" s="5"/>
      <c r="C102" s="5"/>
      <c r="D102" s="5"/>
      <c r="E102" s="5"/>
      <c r="F102" s="5"/>
      <c r="G102" s="8"/>
      <c r="H102" s="9"/>
      <c r="I102" s="9"/>
      <c r="J102" s="9"/>
      <c r="K102" s="5"/>
      <c r="L102" s="10"/>
      <c r="M102" s="11" t="str">
        <f t="shared" si="3"/>
        <v/>
      </c>
      <c r="N102" s="11" t="str">
        <f t="shared" si="4"/>
        <v/>
      </c>
      <c r="O102" s="5"/>
      <c r="P102" s="21" t="str">
        <f t="shared" si="5"/>
        <v/>
      </c>
    </row>
    <row r="103" spans="1:16" x14ac:dyDescent="0.25">
      <c r="A103" s="7"/>
      <c r="B103" s="5"/>
      <c r="C103" s="5"/>
      <c r="D103" s="5"/>
      <c r="E103" s="5"/>
      <c r="F103" s="5"/>
      <c r="G103" s="8"/>
      <c r="H103" s="9"/>
      <c r="I103" s="9"/>
      <c r="J103" s="9"/>
      <c r="K103" s="5"/>
      <c r="L103" s="10"/>
      <c r="M103" s="11" t="str">
        <f t="shared" si="3"/>
        <v/>
      </c>
      <c r="N103" s="11" t="str">
        <f t="shared" si="4"/>
        <v/>
      </c>
      <c r="O103" s="5"/>
      <c r="P103" s="21" t="str">
        <f t="shared" si="5"/>
        <v/>
      </c>
    </row>
    <row r="104" spans="1:16" x14ac:dyDescent="0.25">
      <c r="A104" s="7"/>
      <c r="B104" s="5"/>
      <c r="C104" s="5"/>
      <c r="D104" s="5"/>
      <c r="E104" s="5"/>
      <c r="F104" s="5"/>
      <c r="G104" s="8"/>
      <c r="H104" s="9"/>
      <c r="I104" s="9"/>
      <c r="J104" s="9"/>
      <c r="K104" s="5"/>
      <c r="L104" s="10"/>
      <c r="M104" s="11" t="str">
        <f t="shared" si="3"/>
        <v/>
      </c>
      <c r="N104" s="11" t="str">
        <f t="shared" si="4"/>
        <v/>
      </c>
      <c r="O104" s="5"/>
      <c r="P104" s="21" t="str">
        <f t="shared" si="5"/>
        <v/>
      </c>
    </row>
    <row r="105" spans="1:16" x14ac:dyDescent="0.25">
      <c r="A105" s="7"/>
      <c r="B105" s="5"/>
      <c r="C105" s="5"/>
      <c r="D105" s="5"/>
      <c r="E105" s="5"/>
      <c r="F105" s="5"/>
      <c r="G105" s="8"/>
      <c r="H105" s="9"/>
      <c r="I105" s="9"/>
      <c r="J105" s="9"/>
      <c r="K105" s="5"/>
      <c r="L105" s="10"/>
      <c r="M105" s="11" t="str">
        <f t="shared" si="3"/>
        <v/>
      </c>
      <c r="N105" s="11" t="str">
        <f t="shared" si="4"/>
        <v/>
      </c>
      <c r="O105" s="5"/>
      <c r="P105" s="21" t="str">
        <f t="shared" si="5"/>
        <v/>
      </c>
    </row>
    <row r="106" spans="1:16" x14ac:dyDescent="0.25">
      <c r="A106" s="7"/>
      <c r="B106" s="5"/>
      <c r="C106" s="5"/>
      <c r="D106" s="5"/>
      <c r="E106" s="5"/>
      <c r="F106" s="5"/>
      <c r="G106" s="8"/>
      <c r="H106" s="9"/>
      <c r="I106" s="9"/>
      <c r="J106" s="9"/>
      <c r="K106" s="5"/>
      <c r="L106" s="10"/>
      <c r="M106" s="11" t="str">
        <f t="shared" si="3"/>
        <v/>
      </c>
      <c r="N106" s="11" t="str">
        <f t="shared" si="4"/>
        <v/>
      </c>
      <c r="O106" s="5"/>
      <c r="P106" s="21" t="str">
        <f t="shared" si="5"/>
        <v/>
      </c>
    </row>
    <row r="107" spans="1:16" x14ac:dyDescent="0.25">
      <c r="A107" s="7"/>
      <c r="B107" s="5"/>
      <c r="C107" s="5"/>
      <c r="D107" s="5"/>
      <c r="E107" s="5"/>
      <c r="F107" s="5"/>
      <c r="G107" s="8"/>
      <c r="H107" s="9"/>
      <c r="I107" s="9"/>
      <c r="J107" s="9"/>
      <c r="K107" s="5"/>
      <c r="L107" s="10"/>
      <c r="M107" s="11" t="str">
        <f t="shared" si="3"/>
        <v/>
      </c>
      <c r="N107" s="11" t="str">
        <f t="shared" si="4"/>
        <v/>
      </c>
      <c r="O107" s="5"/>
      <c r="P107" s="21" t="str">
        <f t="shared" si="5"/>
        <v/>
      </c>
    </row>
    <row r="108" spans="1:16" x14ac:dyDescent="0.25">
      <c r="A108" s="7"/>
      <c r="B108" s="5"/>
      <c r="C108" s="5"/>
      <c r="D108" s="5"/>
      <c r="E108" s="5"/>
      <c r="F108" s="5"/>
      <c r="G108" s="8"/>
      <c r="H108" s="9"/>
      <c r="I108" s="9"/>
      <c r="J108" s="9"/>
      <c r="K108" s="5"/>
      <c r="L108" s="10"/>
      <c r="M108" s="11" t="str">
        <f t="shared" si="3"/>
        <v/>
      </c>
      <c r="N108" s="11" t="str">
        <f t="shared" si="4"/>
        <v/>
      </c>
      <c r="O108" s="5"/>
      <c r="P108" s="21" t="str">
        <f t="shared" si="5"/>
        <v/>
      </c>
    </row>
    <row r="109" spans="1:16" x14ac:dyDescent="0.25">
      <c r="A109" s="7"/>
      <c r="B109" s="5"/>
      <c r="C109" s="5"/>
      <c r="D109" s="5"/>
      <c r="E109" s="5"/>
      <c r="F109" s="5"/>
      <c r="G109" s="8"/>
      <c r="H109" s="9"/>
      <c r="I109" s="9"/>
      <c r="J109" s="9"/>
      <c r="K109" s="5"/>
      <c r="L109" s="10"/>
      <c r="M109" s="11" t="str">
        <f t="shared" si="3"/>
        <v/>
      </c>
      <c r="N109" s="11" t="str">
        <f t="shared" si="4"/>
        <v/>
      </c>
      <c r="O109" s="5"/>
      <c r="P109" s="21" t="str">
        <f t="shared" si="5"/>
        <v/>
      </c>
    </row>
    <row r="110" spans="1:16" x14ac:dyDescent="0.25">
      <c r="A110" s="7"/>
      <c r="B110" s="5"/>
      <c r="C110" s="5"/>
      <c r="D110" s="5"/>
      <c r="E110" s="5"/>
      <c r="F110" s="5"/>
      <c r="G110" s="8"/>
      <c r="H110" s="9"/>
      <c r="I110" s="9"/>
      <c r="J110" s="9"/>
      <c r="K110" s="5"/>
      <c r="L110" s="10"/>
      <c r="M110" s="11" t="str">
        <f t="shared" si="3"/>
        <v/>
      </c>
      <c r="N110" s="11" t="str">
        <f t="shared" si="4"/>
        <v/>
      </c>
      <c r="O110" s="5"/>
      <c r="P110" s="21" t="str">
        <f t="shared" si="5"/>
        <v/>
      </c>
    </row>
    <row r="111" spans="1:16" x14ac:dyDescent="0.25">
      <c r="A111" s="7"/>
      <c r="B111" s="5"/>
      <c r="C111" s="5"/>
      <c r="D111" s="5"/>
      <c r="E111" s="5"/>
      <c r="F111" s="5"/>
      <c r="G111" s="8"/>
      <c r="H111" s="9"/>
      <c r="I111" s="9"/>
      <c r="J111" s="9"/>
      <c r="K111" s="5"/>
      <c r="L111" s="10"/>
      <c r="M111" s="11" t="str">
        <f t="shared" si="3"/>
        <v/>
      </c>
      <c r="N111" s="11" t="str">
        <f t="shared" si="4"/>
        <v/>
      </c>
      <c r="O111" s="5"/>
      <c r="P111" s="21" t="str">
        <f t="shared" si="5"/>
        <v/>
      </c>
    </row>
    <row r="112" spans="1:16" x14ac:dyDescent="0.25">
      <c r="A112" s="7"/>
      <c r="B112" s="5"/>
      <c r="C112" s="5"/>
      <c r="D112" s="5"/>
      <c r="E112" s="5"/>
      <c r="F112" s="5"/>
      <c r="G112" s="8"/>
      <c r="H112" s="9"/>
      <c r="I112" s="9"/>
      <c r="J112" s="9"/>
      <c r="K112" s="5"/>
      <c r="L112" s="10"/>
      <c r="M112" s="11" t="str">
        <f t="shared" si="3"/>
        <v/>
      </c>
      <c r="N112" s="11" t="str">
        <f t="shared" si="4"/>
        <v/>
      </c>
      <c r="O112" s="5"/>
      <c r="P112" s="21" t="str">
        <f t="shared" si="5"/>
        <v/>
      </c>
    </row>
    <row r="113" spans="1:16" x14ac:dyDescent="0.25">
      <c r="A113" s="7"/>
      <c r="B113" s="5"/>
      <c r="C113" s="5"/>
      <c r="D113" s="5"/>
      <c r="E113" s="5"/>
      <c r="F113" s="5"/>
      <c r="G113" s="8"/>
      <c r="H113" s="9"/>
      <c r="I113" s="9"/>
      <c r="J113" s="9"/>
      <c r="K113" s="5"/>
      <c r="L113" s="10"/>
      <c r="M113" s="11" t="str">
        <f t="shared" si="3"/>
        <v/>
      </c>
      <c r="N113" s="11" t="str">
        <f t="shared" si="4"/>
        <v/>
      </c>
      <c r="O113" s="5"/>
      <c r="P113" s="21" t="str">
        <f t="shared" si="5"/>
        <v/>
      </c>
    </row>
    <row r="114" spans="1:16" x14ac:dyDescent="0.25">
      <c r="A114" s="7"/>
      <c r="B114" s="5"/>
      <c r="C114" s="5"/>
      <c r="D114" s="5"/>
      <c r="E114" s="5"/>
      <c r="F114" s="5"/>
      <c r="G114" s="8"/>
      <c r="H114" s="9"/>
      <c r="I114" s="9"/>
      <c r="J114" s="9"/>
      <c r="K114" s="5"/>
      <c r="L114" s="10"/>
      <c r="M114" s="11" t="str">
        <f t="shared" si="3"/>
        <v/>
      </c>
      <c r="N114" s="11" t="str">
        <f t="shared" si="4"/>
        <v/>
      </c>
      <c r="O114" s="5"/>
      <c r="P114" s="21" t="str">
        <f t="shared" si="5"/>
        <v/>
      </c>
    </row>
    <row r="115" spans="1:16" x14ac:dyDescent="0.25">
      <c r="A115" s="7"/>
      <c r="B115" s="5"/>
      <c r="C115" s="5"/>
      <c r="D115" s="5"/>
      <c r="E115" s="5"/>
      <c r="F115" s="5"/>
      <c r="G115" s="8"/>
      <c r="H115" s="9"/>
      <c r="I115" s="9"/>
      <c r="J115" s="9"/>
      <c r="K115" s="5"/>
      <c r="L115" s="10"/>
      <c r="M115" s="11" t="str">
        <f t="shared" si="3"/>
        <v/>
      </c>
      <c r="N115" s="11" t="str">
        <f t="shared" si="4"/>
        <v/>
      </c>
      <c r="O115" s="5"/>
      <c r="P115" s="21" t="str">
        <f t="shared" si="5"/>
        <v/>
      </c>
    </row>
    <row r="116" spans="1:16" x14ac:dyDescent="0.25">
      <c r="A116" s="7"/>
      <c r="B116" s="5"/>
      <c r="C116" s="5"/>
      <c r="D116" s="5"/>
      <c r="E116" s="5"/>
      <c r="F116" s="5"/>
      <c r="G116" s="8"/>
      <c r="H116" s="9"/>
      <c r="I116" s="9"/>
      <c r="J116" s="9"/>
      <c r="K116" s="5"/>
      <c r="L116" s="10"/>
      <c r="M116" s="11" t="str">
        <f t="shared" si="3"/>
        <v/>
      </c>
      <c r="N116" s="11" t="str">
        <f t="shared" si="4"/>
        <v/>
      </c>
      <c r="O116" s="5"/>
      <c r="P116" s="21" t="str">
        <f t="shared" si="5"/>
        <v/>
      </c>
    </row>
    <row r="117" spans="1:16" x14ac:dyDescent="0.25">
      <c r="A117" s="7"/>
      <c r="B117" s="5"/>
      <c r="C117" s="5"/>
      <c r="D117" s="5"/>
      <c r="E117" s="5"/>
      <c r="F117" s="5"/>
      <c r="G117" s="8"/>
      <c r="H117" s="9"/>
      <c r="I117" s="9"/>
      <c r="J117" s="9"/>
      <c r="K117" s="5"/>
      <c r="L117" s="10"/>
      <c r="M117" s="11" t="str">
        <f t="shared" si="3"/>
        <v/>
      </c>
      <c r="N117" s="11" t="str">
        <f t="shared" si="4"/>
        <v/>
      </c>
      <c r="O117" s="5"/>
      <c r="P117" s="21" t="str">
        <f t="shared" si="5"/>
        <v/>
      </c>
    </row>
    <row r="118" spans="1:16" x14ac:dyDescent="0.25">
      <c r="A118" s="7"/>
      <c r="B118" s="5"/>
      <c r="C118" s="5"/>
      <c r="D118" s="5"/>
      <c r="E118" s="5"/>
      <c r="F118" s="5"/>
      <c r="G118" s="8"/>
      <c r="H118" s="9"/>
      <c r="I118" s="9"/>
      <c r="J118" s="9"/>
      <c r="K118" s="5"/>
      <c r="L118" s="10"/>
      <c r="M118" s="11" t="str">
        <f t="shared" si="3"/>
        <v/>
      </c>
      <c r="N118" s="11" t="str">
        <f t="shared" si="4"/>
        <v/>
      </c>
      <c r="O118" s="5"/>
      <c r="P118" s="21" t="str">
        <f t="shared" si="5"/>
        <v/>
      </c>
    </row>
    <row r="119" spans="1:16" x14ac:dyDescent="0.25">
      <c r="A119" s="7"/>
      <c r="B119" s="5"/>
      <c r="C119" s="5"/>
      <c r="D119" s="5"/>
      <c r="E119" s="5"/>
      <c r="F119" s="5"/>
      <c r="G119" s="8"/>
      <c r="H119" s="9"/>
      <c r="I119" s="9"/>
      <c r="J119" s="9"/>
      <c r="K119" s="5"/>
      <c r="L119" s="10"/>
      <c r="M119" s="11" t="str">
        <f t="shared" si="3"/>
        <v/>
      </c>
      <c r="N119" s="11" t="str">
        <f t="shared" si="4"/>
        <v/>
      </c>
      <c r="O119" s="5"/>
      <c r="P119" s="21" t="str">
        <f t="shared" si="5"/>
        <v/>
      </c>
    </row>
    <row r="120" spans="1:16" x14ac:dyDescent="0.25">
      <c r="A120" s="7"/>
      <c r="B120" s="5"/>
      <c r="C120" s="5"/>
      <c r="D120" s="5"/>
      <c r="E120" s="5"/>
      <c r="F120" s="5"/>
      <c r="G120" s="8"/>
      <c r="H120" s="9"/>
      <c r="I120" s="9"/>
      <c r="J120" s="9"/>
      <c r="K120" s="5"/>
      <c r="L120" s="10"/>
      <c r="M120" s="11" t="str">
        <f t="shared" si="3"/>
        <v/>
      </c>
      <c r="N120" s="11" t="str">
        <f t="shared" si="4"/>
        <v/>
      </c>
      <c r="O120" s="5"/>
      <c r="P120" s="21" t="str">
        <f t="shared" si="5"/>
        <v/>
      </c>
    </row>
    <row r="121" spans="1:16" x14ac:dyDescent="0.25">
      <c r="A121" s="7"/>
      <c r="B121" s="5"/>
      <c r="C121" s="5"/>
      <c r="D121" s="5"/>
      <c r="E121" s="5"/>
      <c r="F121" s="5"/>
      <c r="G121" s="8"/>
      <c r="H121" s="9"/>
      <c r="I121" s="9"/>
      <c r="J121" s="9"/>
      <c r="K121" s="5"/>
      <c r="L121" s="10"/>
      <c r="M121" s="11" t="str">
        <f t="shared" si="3"/>
        <v/>
      </c>
      <c r="N121" s="11" t="str">
        <f t="shared" si="4"/>
        <v/>
      </c>
      <c r="O121" s="5"/>
      <c r="P121" s="21" t="str">
        <f t="shared" si="5"/>
        <v/>
      </c>
    </row>
    <row r="122" spans="1:16" x14ac:dyDescent="0.25">
      <c r="A122" s="7"/>
      <c r="B122" s="5"/>
      <c r="C122" s="5"/>
      <c r="D122" s="5"/>
      <c r="E122" s="5"/>
      <c r="F122" s="5"/>
      <c r="G122" s="8"/>
      <c r="H122" s="9"/>
      <c r="I122" s="9"/>
      <c r="J122" s="9"/>
      <c r="K122" s="5"/>
      <c r="L122" s="10"/>
      <c r="M122" s="11" t="str">
        <f t="shared" si="3"/>
        <v/>
      </c>
      <c r="N122" s="11" t="str">
        <f t="shared" si="4"/>
        <v/>
      </c>
      <c r="O122" s="5"/>
      <c r="P122" s="21" t="str">
        <f t="shared" si="5"/>
        <v/>
      </c>
    </row>
    <row r="123" spans="1:16" x14ac:dyDescent="0.25">
      <c r="A123" s="7"/>
      <c r="B123" s="5"/>
      <c r="C123" s="5"/>
      <c r="D123" s="5"/>
      <c r="E123" s="5"/>
      <c r="F123" s="5"/>
      <c r="G123" s="8"/>
      <c r="H123" s="9"/>
      <c r="I123" s="9"/>
      <c r="J123" s="9"/>
      <c r="K123" s="5"/>
      <c r="L123" s="10"/>
      <c r="M123" s="11" t="str">
        <f t="shared" si="3"/>
        <v/>
      </c>
      <c r="N123" s="11" t="str">
        <f t="shared" si="4"/>
        <v/>
      </c>
      <c r="O123" s="5"/>
      <c r="P123" s="21" t="str">
        <f t="shared" si="5"/>
        <v/>
      </c>
    </row>
    <row r="124" spans="1:16" x14ac:dyDescent="0.25">
      <c r="A124" s="7"/>
      <c r="B124" s="5"/>
      <c r="C124" s="5"/>
      <c r="D124" s="5"/>
      <c r="E124" s="5"/>
      <c r="F124" s="5"/>
      <c r="G124" s="8"/>
      <c r="H124" s="9"/>
      <c r="I124" s="9"/>
      <c r="J124" s="9"/>
      <c r="K124" s="5"/>
      <c r="L124" s="10"/>
      <c r="M124" s="11" t="str">
        <f t="shared" si="3"/>
        <v/>
      </c>
      <c r="N124" s="11" t="str">
        <f t="shared" si="4"/>
        <v/>
      </c>
      <c r="O124" s="5"/>
      <c r="P124" s="21" t="str">
        <f t="shared" si="5"/>
        <v/>
      </c>
    </row>
    <row r="125" spans="1:16" x14ac:dyDescent="0.25">
      <c r="A125" s="7"/>
      <c r="B125" s="5"/>
      <c r="C125" s="5"/>
      <c r="D125" s="5"/>
      <c r="E125" s="5"/>
      <c r="F125" s="5"/>
      <c r="G125" s="8"/>
      <c r="H125" s="9"/>
      <c r="I125" s="9"/>
      <c r="J125" s="9"/>
      <c r="K125" s="5"/>
      <c r="L125" s="10"/>
      <c r="M125" s="11" t="str">
        <f t="shared" si="3"/>
        <v/>
      </c>
      <c r="N125" s="11" t="str">
        <f t="shared" si="4"/>
        <v/>
      </c>
      <c r="O125" s="5"/>
      <c r="P125" s="21" t="str">
        <f t="shared" si="5"/>
        <v/>
      </c>
    </row>
    <row r="126" spans="1:16" x14ac:dyDescent="0.25">
      <c r="A126" s="7"/>
      <c r="B126" s="5"/>
      <c r="C126" s="5"/>
      <c r="D126" s="5"/>
      <c r="E126" s="5"/>
      <c r="F126" s="5"/>
      <c r="G126" s="8"/>
      <c r="H126" s="9"/>
      <c r="I126" s="9"/>
      <c r="J126" s="9"/>
      <c r="K126" s="5"/>
      <c r="L126" s="10"/>
      <c r="M126" s="11" t="str">
        <f t="shared" si="3"/>
        <v/>
      </c>
      <c r="N126" s="11" t="str">
        <f t="shared" si="4"/>
        <v/>
      </c>
      <c r="O126" s="5"/>
      <c r="P126" s="21" t="str">
        <f t="shared" si="5"/>
        <v/>
      </c>
    </row>
    <row r="127" spans="1:16" x14ac:dyDescent="0.25">
      <c r="A127" s="7"/>
      <c r="B127" s="5"/>
      <c r="C127" s="5"/>
      <c r="D127" s="5"/>
      <c r="E127" s="5"/>
      <c r="F127" s="5"/>
      <c r="G127" s="8"/>
      <c r="H127" s="9"/>
      <c r="I127" s="9"/>
      <c r="J127" s="9"/>
      <c r="K127" s="5"/>
      <c r="L127" s="10"/>
      <c r="M127" s="11" t="str">
        <f t="shared" si="3"/>
        <v/>
      </c>
      <c r="N127" s="11" t="str">
        <f t="shared" si="4"/>
        <v/>
      </c>
      <c r="O127" s="5"/>
      <c r="P127" s="21" t="str">
        <f t="shared" si="5"/>
        <v/>
      </c>
    </row>
    <row r="128" spans="1:16" x14ac:dyDescent="0.25">
      <c r="A128" s="7"/>
      <c r="B128" s="5"/>
      <c r="C128" s="5"/>
      <c r="D128" s="5"/>
      <c r="E128" s="5"/>
      <c r="F128" s="5"/>
      <c r="G128" s="8"/>
      <c r="H128" s="9"/>
      <c r="I128" s="9"/>
      <c r="J128" s="9"/>
      <c r="K128" s="5"/>
      <c r="L128" s="10"/>
      <c r="M128" s="11" t="str">
        <f t="shared" si="3"/>
        <v/>
      </c>
      <c r="N128" s="11" t="str">
        <f t="shared" si="4"/>
        <v/>
      </c>
      <c r="O128" s="5"/>
      <c r="P128" s="21" t="str">
        <f t="shared" si="5"/>
        <v/>
      </c>
    </row>
    <row r="129" spans="1:16" x14ac:dyDescent="0.25">
      <c r="A129" s="7"/>
      <c r="B129" s="5"/>
      <c r="C129" s="5"/>
      <c r="D129" s="5"/>
      <c r="E129" s="5"/>
      <c r="F129" s="5"/>
      <c r="G129" s="8"/>
      <c r="H129" s="9"/>
      <c r="I129" s="9"/>
      <c r="J129" s="9"/>
      <c r="K129" s="5"/>
      <c r="L129" s="10"/>
      <c r="M129" s="11" t="str">
        <f t="shared" si="3"/>
        <v/>
      </c>
      <c r="N129" s="11" t="str">
        <f t="shared" si="4"/>
        <v/>
      </c>
      <c r="O129" s="5"/>
      <c r="P129" s="21" t="str">
        <f t="shared" si="5"/>
        <v/>
      </c>
    </row>
    <row r="130" spans="1:16" x14ac:dyDescent="0.25">
      <c r="A130" s="7"/>
      <c r="B130" s="5"/>
      <c r="C130" s="5"/>
      <c r="D130" s="5"/>
      <c r="E130" s="5"/>
      <c r="F130" s="5"/>
      <c r="G130" s="8"/>
      <c r="H130" s="9"/>
      <c r="I130" s="9"/>
      <c r="J130" s="9"/>
      <c r="K130" s="5"/>
      <c r="L130" s="10"/>
      <c r="M130" s="11" t="str">
        <f t="shared" ref="M130:M193" si="6">IF($F130="","",IF(OR($F130="Kauf",$F130="Verkauf"),$G130*$H130*$L130,$H130*$L130))</f>
        <v/>
      </c>
      <c r="N130" s="11" t="str">
        <f t="shared" ref="N130:N193" si="7">IF($F130="","",IF($F130="Kauf",-$M130-$I130-$J130,IF($F130="Verkauf",$M130-$I130-$J130,IF($F130="Dividende",$M130-$I130-$J130,IF($F130="Einzahlung",$M130,IF($F130="Auszahlung",-$M130,IF($F130="Gebühr",-$M130,IF($F130="Steuer",-IF($J130&gt;0,$J130,$M130),0))))))))</f>
        <v/>
      </c>
      <c r="O130" s="5"/>
      <c r="P130" s="21" t="str">
        <f t="shared" ref="P130:P193" si="8">IF($A130="","",DATE(VALUE(RIGHT($A130,4)),VALUE(MID($A130,4,2)),VALUE(LEFT($A130,2))))</f>
        <v/>
      </c>
    </row>
    <row r="131" spans="1:16" x14ac:dyDescent="0.25">
      <c r="A131" s="7"/>
      <c r="B131" s="5"/>
      <c r="C131" s="5"/>
      <c r="D131" s="5"/>
      <c r="E131" s="5"/>
      <c r="F131" s="5"/>
      <c r="G131" s="8"/>
      <c r="H131" s="9"/>
      <c r="I131" s="9"/>
      <c r="J131" s="9"/>
      <c r="K131" s="5"/>
      <c r="L131" s="10"/>
      <c r="M131" s="11" t="str">
        <f t="shared" si="6"/>
        <v/>
      </c>
      <c r="N131" s="11" t="str">
        <f t="shared" si="7"/>
        <v/>
      </c>
      <c r="O131" s="5"/>
      <c r="P131" s="21" t="str">
        <f t="shared" si="8"/>
        <v/>
      </c>
    </row>
    <row r="132" spans="1:16" x14ac:dyDescent="0.25">
      <c r="A132" s="7"/>
      <c r="B132" s="5"/>
      <c r="C132" s="5"/>
      <c r="D132" s="5"/>
      <c r="E132" s="5"/>
      <c r="F132" s="5"/>
      <c r="G132" s="8"/>
      <c r="H132" s="9"/>
      <c r="I132" s="9"/>
      <c r="J132" s="9"/>
      <c r="K132" s="5"/>
      <c r="L132" s="10"/>
      <c r="M132" s="11" t="str">
        <f t="shared" si="6"/>
        <v/>
      </c>
      <c r="N132" s="11" t="str">
        <f t="shared" si="7"/>
        <v/>
      </c>
      <c r="O132" s="5"/>
      <c r="P132" s="21" t="str">
        <f t="shared" si="8"/>
        <v/>
      </c>
    </row>
    <row r="133" spans="1:16" x14ac:dyDescent="0.25">
      <c r="A133" s="7"/>
      <c r="B133" s="5"/>
      <c r="C133" s="5"/>
      <c r="D133" s="5"/>
      <c r="E133" s="5"/>
      <c r="F133" s="5"/>
      <c r="G133" s="8"/>
      <c r="H133" s="9"/>
      <c r="I133" s="9"/>
      <c r="J133" s="9"/>
      <c r="K133" s="5"/>
      <c r="L133" s="10"/>
      <c r="M133" s="11" t="str">
        <f t="shared" si="6"/>
        <v/>
      </c>
      <c r="N133" s="11" t="str">
        <f t="shared" si="7"/>
        <v/>
      </c>
      <c r="O133" s="5"/>
      <c r="P133" s="21" t="str">
        <f t="shared" si="8"/>
        <v/>
      </c>
    </row>
    <row r="134" spans="1:16" x14ac:dyDescent="0.25">
      <c r="A134" s="7"/>
      <c r="B134" s="5"/>
      <c r="C134" s="5"/>
      <c r="D134" s="5"/>
      <c r="E134" s="5"/>
      <c r="F134" s="5"/>
      <c r="G134" s="8"/>
      <c r="H134" s="9"/>
      <c r="I134" s="9"/>
      <c r="J134" s="9"/>
      <c r="K134" s="5"/>
      <c r="L134" s="10"/>
      <c r="M134" s="11" t="str">
        <f t="shared" si="6"/>
        <v/>
      </c>
      <c r="N134" s="11" t="str">
        <f t="shared" si="7"/>
        <v/>
      </c>
      <c r="O134" s="5"/>
      <c r="P134" s="21" t="str">
        <f t="shared" si="8"/>
        <v/>
      </c>
    </row>
    <row r="135" spans="1:16" x14ac:dyDescent="0.25">
      <c r="A135" s="7"/>
      <c r="B135" s="5"/>
      <c r="C135" s="5"/>
      <c r="D135" s="5"/>
      <c r="E135" s="5"/>
      <c r="F135" s="5"/>
      <c r="G135" s="8"/>
      <c r="H135" s="9"/>
      <c r="I135" s="9"/>
      <c r="J135" s="9"/>
      <c r="K135" s="5"/>
      <c r="L135" s="10"/>
      <c r="M135" s="11" t="str">
        <f t="shared" si="6"/>
        <v/>
      </c>
      <c r="N135" s="11" t="str">
        <f t="shared" si="7"/>
        <v/>
      </c>
      <c r="O135" s="5"/>
      <c r="P135" s="21" t="str">
        <f t="shared" si="8"/>
        <v/>
      </c>
    </row>
    <row r="136" spans="1:16" x14ac:dyDescent="0.25">
      <c r="A136" s="7"/>
      <c r="B136" s="5"/>
      <c r="C136" s="5"/>
      <c r="D136" s="5"/>
      <c r="E136" s="5"/>
      <c r="F136" s="5"/>
      <c r="G136" s="8"/>
      <c r="H136" s="9"/>
      <c r="I136" s="9"/>
      <c r="J136" s="9"/>
      <c r="K136" s="5"/>
      <c r="L136" s="10"/>
      <c r="M136" s="11" t="str">
        <f t="shared" si="6"/>
        <v/>
      </c>
      <c r="N136" s="11" t="str">
        <f t="shared" si="7"/>
        <v/>
      </c>
      <c r="O136" s="5"/>
      <c r="P136" s="21" t="str">
        <f t="shared" si="8"/>
        <v/>
      </c>
    </row>
    <row r="137" spans="1:16" x14ac:dyDescent="0.25">
      <c r="A137" s="7"/>
      <c r="B137" s="5"/>
      <c r="C137" s="5"/>
      <c r="D137" s="5"/>
      <c r="E137" s="5"/>
      <c r="F137" s="5"/>
      <c r="G137" s="8"/>
      <c r="H137" s="9"/>
      <c r="I137" s="9"/>
      <c r="J137" s="9"/>
      <c r="K137" s="5"/>
      <c r="L137" s="10"/>
      <c r="M137" s="11" t="str">
        <f t="shared" si="6"/>
        <v/>
      </c>
      <c r="N137" s="11" t="str">
        <f t="shared" si="7"/>
        <v/>
      </c>
      <c r="O137" s="5"/>
      <c r="P137" s="21" t="str">
        <f t="shared" si="8"/>
        <v/>
      </c>
    </row>
    <row r="138" spans="1:16" x14ac:dyDescent="0.25">
      <c r="A138" s="7"/>
      <c r="B138" s="5"/>
      <c r="C138" s="5"/>
      <c r="D138" s="5"/>
      <c r="E138" s="5"/>
      <c r="F138" s="5"/>
      <c r="G138" s="8"/>
      <c r="H138" s="9"/>
      <c r="I138" s="9"/>
      <c r="J138" s="9"/>
      <c r="K138" s="5"/>
      <c r="L138" s="10"/>
      <c r="M138" s="11" t="str">
        <f t="shared" si="6"/>
        <v/>
      </c>
      <c r="N138" s="11" t="str">
        <f t="shared" si="7"/>
        <v/>
      </c>
      <c r="O138" s="5"/>
      <c r="P138" s="21" t="str">
        <f t="shared" si="8"/>
        <v/>
      </c>
    </row>
    <row r="139" spans="1:16" x14ac:dyDescent="0.25">
      <c r="A139" s="7"/>
      <c r="B139" s="5"/>
      <c r="C139" s="5"/>
      <c r="D139" s="5"/>
      <c r="E139" s="5"/>
      <c r="F139" s="5"/>
      <c r="G139" s="8"/>
      <c r="H139" s="9"/>
      <c r="I139" s="9"/>
      <c r="J139" s="9"/>
      <c r="K139" s="5"/>
      <c r="L139" s="10"/>
      <c r="M139" s="11" t="str">
        <f t="shared" si="6"/>
        <v/>
      </c>
      <c r="N139" s="11" t="str">
        <f t="shared" si="7"/>
        <v/>
      </c>
      <c r="O139" s="5"/>
      <c r="P139" s="21" t="str">
        <f t="shared" si="8"/>
        <v/>
      </c>
    </row>
    <row r="140" spans="1:16" x14ac:dyDescent="0.25">
      <c r="A140" s="7"/>
      <c r="B140" s="5"/>
      <c r="C140" s="5"/>
      <c r="D140" s="5"/>
      <c r="E140" s="5"/>
      <c r="F140" s="5"/>
      <c r="G140" s="8"/>
      <c r="H140" s="9"/>
      <c r="I140" s="9"/>
      <c r="J140" s="9"/>
      <c r="K140" s="5"/>
      <c r="L140" s="10"/>
      <c r="M140" s="11" t="str">
        <f t="shared" si="6"/>
        <v/>
      </c>
      <c r="N140" s="11" t="str">
        <f t="shared" si="7"/>
        <v/>
      </c>
      <c r="O140" s="5"/>
      <c r="P140" s="21" t="str">
        <f t="shared" si="8"/>
        <v/>
      </c>
    </row>
    <row r="141" spans="1:16" x14ac:dyDescent="0.25">
      <c r="A141" s="7"/>
      <c r="B141" s="5"/>
      <c r="C141" s="5"/>
      <c r="D141" s="5"/>
      <c r="E141" s="5"/>
      <c r="F141" s="5"/>
      <c r="G141" s="8"/>
      <c r="H141" s="9"/>
      <c r="I141" s="9"/>
      <c r="J141" s="9"/>
      <c r="K141" s="5"/>
      <c r="L141" s="10"/>
      <c r="M141" s="11" t="str">
        <f t="shared" si="6"/>
        <v/>
      </c>
      <c r="N141" s="11" t="str">
        <f t="shared" si="7"/>
        <v/>
      </c>
      <c r="O141" s="5"/>
      <c r="P141" s="21" t="str">
        <f t="shared" si="8"/>
        <v/>
      </c>
    </row>
    <row r="142" spans="1:16" x14ac:dyDescent="0.25">
      <c r="A142" s="7"/>
      <c r="B142" s="5"/>
      <c r="C142" s="5"/>
      <c r="D142" s="5"/>
      <c r="E142" s="5"/>
      <c r="F142" s="5"/>
      <c r="G142" s="8"/>
      <c r="H142" s="9"/>
      <c r="I142" s="9"/>
      <c r="J142" s="9"/>
      <c r="K142" s="5"/>
      <c r="L142" s="10"/>
      <c r="M142" s="11" t="str">
        <f t="shared" si="6"/>
        <v/>
      </c>
      <c r="N142" s="11" t="str">
        <f t="shared" si="7"/>
        <v/>
      </c>
      <c r="O142" s="5"/>
      <c r="P142" s="21" t="str">
        <f t="shared" si="8"/>
        <v/>
      </c>
    </row>
    <row r="143" spans="1:16" x14ac:dyDescent="0.25">
      <c r="A143" s="7"/>
      <c r="B143" s="5"/>
      <c r="C143" s="5"/>
      <c r="D143" s="5"/>
      <c r="E143" s="5"/>
      <c r="F143" s="5"/>
      <c r="G143" s="8"/>
      <c r="H143" s="9"/>
      <c r="I143" s="9"/>
      <c r="J143" s="9"/>
      <c r="K143" s="5"/>
      <c r="L143" s="10"/>
      <c r="M143" s="11" t="str">
        <f t="shared" si="6"/>
        <v/>
      </c>
      <c r="N143" s="11" t="str">
        <f t="shared" si="7"/>
        <v/>
      </c>
      <c r="O143" s="5"/>
      <c r="P143" s="21" t="str">
        <f t="shared" si="8"/>
        <v/>
      </c>
    </row>
    <row r="144" spans="1:16" x14ac:dyDescent="0.25">
      <c r="A144" s="7"/>
      <c r="B144" s="5"/>
      <c r="C144" s="5"/>
      <c r="D144" s="5"/>
      <c r="E144" s="5"/>
      <c r="F144" s="5"/>
      <c r="G144" s="8"/>
      <c r="H144" s="9"/>
      <c r="I144" s="9"/>
      <c r="J144" s="9"/>
      <c r="K144" s="5"/>
      <c r="L144" s="10"/>
      <c r="M144" s="11" t="str">
        <f t="shared" si="6"/>
        <v/>
      </c>
      <c r="N144" s="11" t="str">
        <f t="shared" si="7"/>
        <v/>
      </c>
      <c r="O144" s="5"/>
      <c r="P144" s="21" t="str">
        <f t="shared" si="8"/>
        <v/>
      </c>
    </row>
    <row r="145" spans="1:16" x14ac:dyDescent="0.25">
      <c r="A145" s="7"/>
      <c r="B145" s="5"/>
      <c r="C145" s="5"/>
      <c r="D145" s="5"/>
      <c r="E145" s="5"/>
      <c r="F145" s="5"/>
      <c r="G145" s="8"/>
      <c r="H145" s="9"/>
      <c r="I145" s="9"/>
      <c r="J145" s="9"/>
      <c r="K145" s="5"/>
      <c r="L145" s="10"/>
      <c r="M145" s="11" t="str">
        <f t="shared" si="6"/>
        <v/>
      </c>
      <c r="N145" s="11" t="str">
        <f t="shared" si="7"/>
        <v/>
      </c>
      <c r="O145" s="5"/>
      <c r="P145" s="21" t="str">
        <f t="shared" si="8"/>
        <v/>
      </c>
    </row>
    <row r="146" spans="1:16" x14ac:dyDescent="0.25">
      <c r="A146" s="7"/>
      <c r="B146" s="5"/>
      <c r="C146" s="5"/>
      <c r="D146" s="5"/>
      <c r="E146" s="5"/>
      <c r="F146" s="5"/>
      <c r="G146" s="8"/>
      <c r="H146" s="9"/>
      <c r="I146" s="9"/>
      <c r="J146" s="9"/>
      <c r="K146" s="5"/>
      <c r="L146" s="10"/>
      <c r="M146" s="11" t="str">
        <f t="shared" si="6"/>
        <v/>
      </c>
      <c r="N146" s="11" t="str">
        <f t="shared" si="7"/>
        <v/>
      </c>
      <c r="O146" s="5"/>
      <c r="P146" s="21" t="str">
        <f t="shared" si="8"/>
        <v/>
      </c>
    </row>
    <row r="147" spans="1:16" x14ac:dyDescent="0.25">
      <c r="A147" s="7"/>
      <c r="B147" s="5"/>
      <c r="C147" s="5"/>
      <c r="D147" s="5"/>
      <c r="E147" s="5"/>
      <c r="F147" s="5"/>
      <c r="G147" s="8"/>
      <c r="H147" s="9"/>
      <c r="I147" s="9"/>
      <c r="J147" s="9"/>
      <c r="K147" s="5"/>
      <c r="L147" s="10"/>
      <c r="M147" s="11" t="str">
        <f t="shared" si="6"/>
        <v/>
      </c>
      <c r="N147" s="11" t="str">
        <f t="shared" si="7"/>
        <v/>
      </c>
      <c r="O147" s="5"/>
      <c r="P147" s="21" t="str">
        <f t="shared" si="8"/>
        <v/>
      </c>
    </row>
    <row r="148" spans="1:16" x14ac:dyDescent="0.25">
      <c r="A148" s="7"/>
      <c r="B148" s="5"/>
      <c r="C148" s="5"/>
      <c r="D148" s="5"/>
      <c r="E148" s="5"/>
      <c r="F148" s="5"/>
      <c r="G148" s="8"/>
      <c r="H148" s="9"/>
      <c r="I148" s="9"/>
      <c r="J148" s="9"/>
      <c r="K148" s="5"/>
      <c r="L148" s="10"/>
      <c r="M148" s="11" t="str">
        <f t="shared" si="6"/>
        <v/>
      </c>
      <c r="N148" s="11" t="str">
        <f t="shared" si="7"/>
        <v/>
      </c>
      <c r="O148" s="5"/>
      <c r="P148" s="21" t="str">
        <f t="shared" si="8"/>
        <v/>
      </c>
    </row>
    <row r="149" spans="1:16" x14ac:dyDescent="0.25">
      <c r="A149" s="7"/>
      <c r="B149" s="5"/>
      <c r="C149" s="5"/>
      <c r="D149" s="5"/>
      <c r="E149" s="5"/>
      <c r="F149" s="5"/>
      <c r="G149" s="8"/>
      <c r="H149" s="9"/>
      <c r="I149" s="9"/>
      <c r="J149" s="9"/>
      <c r="K149" s="5"/>
      <c r="L149" s="10"/>
      <c r="M149" s="11" t="str">
        <f t="shared" si="6"/>
        <v/>
      </c>
      <c r="N149" s="11" t="str">
        <f t="shared" si="7"/>
        <v/>
      </c>
      <c r="O149" s="5"/>
      <c r="P149" s="21" t="str">
        <f t="shared" si="8"/>
        <v/>
      </c>
    </row>
    <row r="150" spans="1:16" x14ac:dyDescent="0.25">
      <c r="A150" s="7"/>
      <c r="B150" s="5"/>
      <c r="C150" s="5"/>
      <c r="D150" s="5"/>
      <c r="E150" s="5"/>
      <c r="F150" s="5"/>
      <c r="G150" s="8"/>
      <c r="H150" s="9"/>
      <c r="I150" s="9"/>
      <c r="J150" s="9"/>
      <c r="K150" s="5"/>
      <c r="L150" s="10"/>
      <c r="M150" s="11" t="str">
        <f t="shared" si="6"/>
        <v/>
      </c>
      <c r="N150" s="11" t="str">
        <f t="shared" si="7"/>
        <v/>
      </c>
      <c r="O150" s="5"/>
      <c r="P150" s="21" t="str">
        <f t="shared" si="8"/>
        <v/>
      </c>
    </row>
    <row r="151" spans="1:16" x14ac:dyDescent="0.25">
      <c r="A151" s="7"/>
      <c r="B151" s="5"/>
      <c r="C151" s="5"/>
      <c r="D151" s="5"/>
      <c r="E151" s="5"/>
      <c r="F151" s="5"/>
      <c r="G151" s="8"/>
      <c r="H151" s="9"/>
      <c r="I151" s="9"/>
      <c r="J151" s="9"/>
      <c r="K151" s="5"/>
      <c r="L151" s="10"/>
      <c r="M151" s="11" t="str">
        <f t="shared" si="6"/>
        <v/>
      </c>
      <c r="N151" s="11" t="str">
        <f t="shared" si="7"/>
        <v/>
      </c>
      <c r="O151" s="5"/>
      <c r="P151" s="21" t="str">
        <f t="shared" si="8"/>
        <v/>
      </c>
    </row>
    <row r="152" spans="1:16" x14ac:dyDescent="0.25">
      <c r="A152" s="7"/>
      <c r="B152" s="5"/>
      <c r="C152" s="5"/>
      <c r="D152" s="5"/>
      <c r="E152" s="5"/>
      <c r="F152" s="5"/>
      <c r="G152" s="8"/>
      <c r="H152" s="9"/>
      <c r="I152" s="9"/>
      <c r="J152" s="9"/>
      <c r="K152" s="5"/>
      <c r="L152" s="10"/>
      <c r="M152" s="11" t="str">
        <f t="shared" si="6"/>
        <v/>
      </c>
      <c r="N152" s="11" t="str">
        <f t="shared" si="7"/>
        <v/>
      </c>
      <c r="O152" s="5"/>
      <c r="P152" s="21" t="str">
        <f t="shared" si="8"/>
        <v/>
      </c>
    </row>
    <row r="153" spans="1:16" x14ac:dyDescent="0.25">
      <c r="A153" s="7"/>
      <c r="B153" s="5"/>
      <c r="C153" s="5"/>
      <c r="D153" s="5"/>
      <c r="E153" s="5"/>
      <c r="F153" s="5"/>
      <c r="G153" s="8"/>
      <c r="H153" s="9"/>
      <c r="I153" s="9"/>
      <c r="J153" s="9"/>
      <c r="K153" s="5"/>
      <c r="L153" s="10"/>
      <c r="M153" s="11" t="str">
        <f t="shared" si="6"/>
        <v/>
      </c>
      <c r="N153" s="11" t="str">
        <f t="shared" si="7"/>
        <v/>
      </c>
      <c r="O153" s="5"/>
      <c r="P153" s="21" t="str">
        <f t="shared" si="8"/>
        <v/>
      </c>
    </row>
    <row r="154" spans="1:16" x14ac:dyDescent="0.25">
      <c r="A154" s="7"/>
      <c r="B154" s="5"/>
      <c r="C154" s="5"/>
      <c r="D154" s="5"/>
      <c r="E154" s="5"/>
      <c r="F154" s="5"/>
      <c r="G154" s="8"/>
      <c r="H154" s="9"/>
      <c r="I154" s="9"/>
      <c r="J154" s="9"/>
      <c r="K154" s="5"/>
      <c r="L154" s="10"/>
      <c r="M154" s="11" t="str">
        <f t="shared" si="6"/>
        <v/>
      </c>
      <c r="N154" s="11" t="str">
        <f t="shared" si="7"/>
        <v/>
      </c>
      <c r="O154" s="5"/>
      <c r="P154" s="21" t="str">
        <f t="shared" si="8"/>
        <v/>
      </c>
    </row>
    <row r="155" spans="1:16" x14ac:dyDescent="0.25">
      <c r="A155" s="7"/>
      <c r="B155" s="5"/>
      <c r="C155" s="5"/>
      <c r="D155" s="5"/>
      <c r="E155" s="5"/>
      <c r="F155" s="5"/>
      <c r="G155" s="8"/>
      <c r="H155" s="9"/>
      <c r="I155" s="9"/>
      <c r="J155" s="9"/>
      <c r="K155" s="5"/>
      <c r="L155" s="10"/>
      <c r="M155" s="11" t="str">
        <f t="shared" si="6"/>
        <v/>
      </c>
      <c r="N155" s="11" t="str">
        <f t="shared" si="7"/>
        <v/>
      </c>
      <c r="O155" s="5"/>
      <c r="P155" s="21" t="str">
        <f t="shared" si="8"/>
        <v/>
      </c>
    </row>
    <row r="156" spans="1:16" x14ac:dyDescent="0.25">
      <c r="A156" s="7"/>
      <c r="B156" s="5"/>
      <c r="C156" s="5"/>
      <c r="D156" s="5"/>
      <c r="E156" s="5"/>
      <c r="F156" s="5"/>
      <c r="G156" s="8"/>
      <c r="H156" s="9"/>
      <c r="I156" s="9"/>
      <c r="J156" s="9"/>
      <c r="K156" s="5"/>
      <c r="L156" s="10"/>
      <c r="M156" s="11" t="str">
        <f t="shared" si="6"/>
        <v/>
      </c>
      <c r="N156" s="11" t="str">
        <f t="shared" si="7"/>
        <v/>
      </c>
      <c r="O156" s="5"/>
      <c r="P156" s="21" t="str">
        <f t="shared" si="8"/>
        <v/>
      </c>
    </row>
    <row r="157" spans="1:16" x14ac:dyDescent="0.25">
      <c r="A157" s="7"/>
      <c r="B157" s="5"/>
      <c r="C157" s="5"/>
      <c r="D157" s="5"/>
      <c r="E157" s="5"/>
      <c r="F157" s="5"/>
      <c r="G157" s="8"/>
      <c r="H157" s="9"/>
      <c r="I157" s="9"/>
      <c r="J157" s="9"/>
      <c r="K157" s="5"/>
      <c r="L157" s="10"/>
      <c r="M157" s="11" t="str">
        <f t="shared" si="6"/>
        <v/>
      </c>
      <c r="N157" s="11" t="str">
        <f t="shared" si="7"/>
        <v/>
      </c>
      <c r="O157" s="5"/>
      <c r="P157" s="21" t="str">
        <f t="shared" si="8"/>
        <v/>
      </c>
    </row>
    <row r="158" spans="1:16" x14ac:dyDescent="0.25">
      <c r="A158" s="7"/>
      <c r="B158" s="5"/>
      <c r="C158" s="5"/>
      <c r="D158" s="5"/>
      <c r="E158" s="5"/>
      <c r="F158" s="5"/>
      <c r="G158" s="8"/>
      <c r="H158" s="9"/>
      <c r="I158" s="9"/>
      <c r="J158" s="9"/>
      <c r="K158" s="5"/>
      <c r="L158" s="10"/>
      <c r="M158" s="11" t="str">
        <f t="shared" si="6"/>
        <v/>
      </c>
      <c r="N158" s="11" t="str">
        <f t="shared" si="7"/>
        <v/>
      </c>
      <c r="O158" s="5"/>
      <c r="P158" s="21" t="str">
        <f t="shared" si="8"/>
        <v/>
      </c>
    </row>
    <row r="159" spans="1:16" x14ac:dyDescent="0.25">
      <c r="A159" s="7"/>
      <c r="B159" s="5"/>
      <c r="C159" s="5"/>
      <c r="D159" s="5"/>
      <c r="E159" s="5"/>
      <c r="F159" s="5"/>
      <c r="G159" s="8"/>
      <c r="H159" s="9"/>
      <c r="I159" s="9"/>
      <c r="J159" s="9"/>
      <c r="K159" s="5"/>
      <c r="L159" s="10"/>
      <c r="M159" s="11" t="str">
        <f t="shared" si="6"/>
        <v/>
      </c>
      <c r="N159" s="11" t="str">
        <f t="shared" si="7"/>
        <v/>
      </c>
      <c r="O159" s="5"/>
      <c r="P159" s="21" t="str">
        <f t="shared" si="8"/>
        <v/>
      </c>
    </row>
    <row r="160" spans="1:16" x14ac:dyDescent="0.25">
      <c r="A160" s="7"/>
      <c r="B160" s="5"/>
      <c r="C160" s="5"/>
      <c r="D160" s="5"/>
      <c r="E160" s="5"/>
      <c r="F160" s="5"/>
      <c r="G160" s="8"/>
      <c r="H160" s="9"/>
      <c r="I160" s="9"/>
      <c r="J160" s="9"/>
      <c r="K160" s="5"/>
      <c r="L160" s="10"/>
      <c r="M160" s="11" t="str">
        <f t="shared" si="6"/>
        <v/>
      </c>
      <c r="N160" s="11" t="str">
        <f t="shared" si="7"/>
        <v/>
      </c>
      <c r="O160" s="5"/>
      <c r="P160" s="21" t="str">
        <f t="shared" si="8"/>
        <v/>
      </c>
    </row>
    <row r="161" spans="1:16" x14ac:dyDescent="0.25">
      <c r="A161" s="7"/>
      <c r="B161" s="5"/>
      <c r="C161" s="5"/>
      <c r="D161" s="5"/>
      <c r="E161" s="5"/>
      <c r="F161" s="5"/>
      <c r="G161" s="8"/>
      <c r="H161" s="9"/>
      <c r="I161" s="9"/>
      <c r="J161" s="9"/>
      <c r="K161" s="5"/>
      <c r="L161" s="10"/>
      <c r="M161" s="11" t="str">
        <f t="shared" si="6"/>
        <v/>
      </c>
      <c r="N161" s="11" t="str">
        <f t="shared" si="7"/>
        <v/>
      </c>
      <c r="O161" s="5"/>
      <c r="P161" s="21" t="str">
        <f t="shared" si="8"/>
        <v/>
      </c>
    </row>
    <row r="162" spans="1:16" x14ac:dyDescent="0.25">
      <c r="A162" s="7"/>
      <c r="B162" s="5"/>
      <c r="C162" s="5"/>
      <c r="D162" s="5"/>
      <c r="E162" s="5"/>
      <c r="F162" s="5"/>
      <c r="G162" s="8"/>
      <c r="H162" s="9"/>
      <c r="I162" s="9"/>
      <c r="J162" s="9"/>
      <c r="K162" s="5"/>
      <c r="L162" s="10"/>
      <c r="M162" s="11" t="str">
        <f t="shared" si="6"/>
        <v/>
      </c>
      <c r="N162" s="11" t="str">
        <f t="shared" si="7"/>
        <v/>
      </c>
      <c r="O162" s="5"/>
      <c r="P162" s="21" t="str">
        <f t="shared" si="8"/>
        <v/>
      </c>
    </row>
    <row r="163" spans="1:16" x14ac:dyDescent="0.25">
      <c r="A163" s="7"/>
      <c r="B163" s="5"/>
      <c r="C163" s="5"/>
      <c r="D163" s="5"/>
      <c r="E163" s="5"/>
      <c r="F163" s="5"/>
      <c r="G163" s="8"/>
      <c r="H163" s="9"/>
      <c r="I163" s="9"/>
      <c r="J163" s="9"/>
      <c r="K163" s="5"/>
      <c r="L163" s="10"/>
      <c r="M163" s="11" t="str">
        <f t="shared" si="6"/>
        <v/>
      </c>
      <c r="N163" s="11" t="str">
        <f t="shared" si="7"/>
        <v/>
      </c>
      <c r="O163" s="5"/>
      <c r="P163" s="21" t="str">
        <f t="shared" si="8"/>
        <v/>
      </c>
    </row>
    <row r="164" spans="1:16" x14ac:dyDescent="0.25">
      <c r="A164" s="7"/>
      <c r="B164" s="5"/>
      <c r="C164" s="5"/>
      <c r="D164" s="5"/>
      <c r="E164" s="5"/>
      <c r="F164" s="5"/>
      <c r="G164" s="8"/>
      <c r="H164" s="9"/>
      <c r="I164" s="9"/>
      <c r="J164" s="9"/>
      <c r="K164" s="5"/>
      <c r="L164" s="10"/>
      <c r="M164" s="11" t="str">
        <f t="shared" si="6"/>
        <v/>
      </c>
      <c r="N164" s="11" t="str">
        <f t="shared" si="7"/>
        <v/>
      </c>
      <c r="O164" s="5"/>
      <c r="P164" s="21" t="str">
        <f t="shared" si="8"/>
        <v/>
      </c>
    </row>
    <row r="165" spans="1:16" x14ac:dyDescent="0.25">
      <c r="A165" s="7"/>
      <c r="B165" s="5"/>
      <c r="C165" s="5"/>
      <c r="D165" s="5"/>
      <c r="E165" s="5"/>
      <c r="F165" s="5"/>
      <c r="G165" s="8"/>
      <c r="H165" s="9"/>
      <c r="I165" s="9"/>
      <c r="J165" s="9"/>
      <c r="K165" s="5"/>
      <c r="L165" s="10"/>
      <c r="M165" s="11" t="str">
        <f t="shared" si="6"/>
        <v/>
      </c>
      <c r="N165" s="11" t="str">
        <f t="shared" si="7"/>
        <v/>
      </c>
      <c r="O165" s="5"/>
      <c r="P165" s="21" t="str">
        <f t="shared" si="8"/>
        <v/>
      </c>
    </row>
    <row r="166" spans="1:16" x14ac:dyDescent="0.25">
      <c r="A166" s="7"/>
      <c r="B166" s="5"/>
      <c r="C166" s="5"/>
      <c r="D166" s="5"/>
      <c r="E166" s="5"/>
      <c r="F166" s="5"/>
      <c r="G166" s="8"/>
      <c r="H166" s="9"/>
      <c r="I166" s="9"/>
      <c r="J166" s="9"/>
      <c r="K166" s="5"/>
      <c r="L166" s="10"/>
      <c r="M166" s="11" t="str">
        <f t="shared" si="6"/>
        <v/>
      </c>
      <c r="N166" s="11" t="str">
        <f t="shared" si="7"/>
        <v/>
      </c>
      <c r="O166" s="5"/>
      <c r="P166" s="21" t="str">
        <f t="shared" si="8"/>
        <v/>
      </c>
    </row>
    <row r="167" spans="1:16" x14ac:dyDescent="0.25">
      <c r="A167" s="7"/>
      <c r="B167" s="5"/>
      <c r="C167" s="5"/>
      <c r="D167" s="5"/>
      <c r="E167" s="5"/>
      <c r="F167" s="5"/>
      <c r="G167" s="8"/>
      <c r="H167" s="9"/>
      <c r="I167" s="9"/>
      <c r="J167" s="9"/>
      <c r="K167" s="5"/>
      <c r="L167" s="10"/>
      <c r="M167" s="11" t="str">
        <f t="shared" si="6"/>
        <v/>
      </c>
      <c r="N167" s="11" t="str">
        <f t="shared" si="7"/>
        <v/>
      </c>
      <c r="O167" s="5"/>
      <c r="P167" s="21" t="str">
        <f t="shared" si="8"/>
        <v/>
      </c>
    </row>
    <row r="168" spans="1:16" x14ac:dyDescent="0.25">
      <c r="A168" s="7"/>
      <c r="B168" s="5"/>
      <c r="C168" s="5"/>
      <c r="D168" s="5"/>
      <c r="E168" s="5"/>
      <c r="F168" s="5"/>
      <c r="G168" s="8"/>
      <c r="H168" s="9"/>
      <c r="I168" s="9"/>
      <c r="J168" s="9"/>
      <c r="K168" s="5"/>
      <c r="L168" s="10"/>
      <c r="M168" s="11" t="str">
        <f t="shared" si="6"/>
        <v/>
      </c>
      <c r="N168" s="11" t="str">
        <f t="shared" si="7"/>
        <v/>
      </c>
      <c r="O168" s="5"/>
      <c r="P168" s="21" t="str">
        <f t="shared" si="8"/>
        <v/>
      </c>
    </row>
    <row r="169" spans="1:16" x14ac:dyDescent="0.25">
      <c r="A169" s="7"/>
      <c r="B169" s="5"/>
      <c r="C169" s="5"/>
      <c r="D169" s="5"/>
      <c r="E169" s="5"/>
      <c r="F169" s="5"/>
      <c r="G169" s="8"/>
      <c r="H169" s="9"/>
      <c r="I169" s="9"/>
      <c r="J169" s="9"/>
      <c r="K169" s="5"/>
      <c r="L169" s="10"/>
      <c r="M169" s="11" t="str">
        <f t="shared" si="6"/>
        <v/>
      </c>
      <c r="N169" s="11" t="str">
        <f t="shared" si="7"/>
        <v/>
      </c>
      <c r="O169" s="5"/>
      <c r="P169" s="21" t="str">
        <f t="shared" si="8"/>
        <v/>
      </c>
    </row>
    <row r="170" spans="1:16" x14ac:dyDescent="0.25">
      <c r="A170" s="7"/>
      <c r="B170" s="5"/>
      <c r="C170" s="5"/>
      <c r="D170" s="5"/>
      <c r="E170" s="5"/>
      <c r="F170" s="5"/>
      <c r="G170" s="8"/>
      <c r="H170" s="9"/>
      <c r="I170" s="9"/>
      <c r="J170" s="9"/>
      <c r="K170" s="5"/>
      <c r="L170" s="10"/>
      <c r="M170" s="11" t="str">
        <f t="shared" si="6"/>
        <v/>
      </c>
      <c r="N170" s="11" t="str">
        <f t="shared" si="7"/>
        <v/>
      </c>
      <c r="O170" s="5"/>
      <c r="P170" s="21" t="str">
        <f t="shared" si="8"/>
        <v/>
      </c>
    </row>
    <row r="171" spans="1:16" x14ac:dyDescent="0.25">
      <c r="A171" s="7"/>
      <c r="B171" s="5"/>
      <c r="C171" s="5"/>
      <c r="D171" s="5"/>
      <c r="E171" s="5"/>
      <c r="F171" s="5"/>
      <c r="G171" s="8"/>
      <c r="H171" s="9"/>
      <c r="I171" s="9"/>
      <c r="J171" s="9"/>
      <c r="K171" s="5"/>
      <c r="L171" s="10"/>
      <c r="M171" s="11" t="str">
        <f t="shared" si="6"/>
        <v/>
      </c>
      <c r="N171" s="11" t="str">
        <f t="shared" si="7"/>
        <v/>
      </c>
      <c r="O171" s="5"/>
      <c r="P171" s="21" t="str">
        <f t="shared" si="8"/>
        <v/>
      </c>
    </row>
    <row r="172" spans="1:16" x14ac:dyDescent="0.25">
      <c r="A172" s="7"/>
      <c r="B172" s="5"/>
      <c r="C172" s="5"/>
      <c r="D172" s="5"/>
      <c r="E172" s="5"/>
      <c r="F172" s="5"/>
      <c r="G172" s="8"/>
      <c r="H172" s="9"/>
      <c r="I172" s="9"/>
      <c r="J172" s="9"/>
      <c r="K172" s="5"/>
      <c r="L172" s="10"/>
      <c r="M172" s="11" t="str">
        <f t="shared" si="6"/>
        <v/>
      </c>
      <c r="N172" s="11" t="str">
        <f t="shared" si="7"/>
        <v/>
      </c>
      <c r="O172" s="5"/>
      <c r="P172" s="21" t="str">
        <f t="shared" si="8"/>
        <v/>
      </c>
    </row>
    <row r="173" spans="1:16" x14ac:dyDescent="0.25">
      <c r="A173" s="7"/>
      <c r="B173" s="5"/>
      <c r="C173" s="5"/>
      <c r="D173" s="5"/>
      <c r="E173" s="5"/>
      <c r="F173" s="5"/>
      <c r="G173" s="8"/>
      <c r="H173" s="9"/>
      <c r="I173" s="9"/>
      <c r="J173" s="9"/>
      <c r="K173" s="5"/>
      <c r="L173" s="10"/>
      <c r="M173" s="11" t="str">
        <f t="shared" si="6"/>
        <v/>
      </c>
      <c r="N173" s="11" t="str">
        <f t="shared" si="7"/>
        <v/>
      </c>
      <c r="O173" s="5"/>
      <c r="P173" s="21" t="str">
        <f t="shared" si="8"/>
        <v/>
      </c>
    </row>
    <row r="174" spans="1:16" x14ac:dyDescent="0.25">
      <c r="A174" s="7"/>
      <c r="B174" s="5"/>
      <c r="C174" s="5"/>
      <c r="D174" s="5"/>
      <c r="E174" s="5"/>
      <c r="F174" s="5"/>
      <c r="G174" s="8"/>
      <c r="H174" s="9"/>
      <c r="I174" s="9"/>
      <c r="J174" s="9"/>
      <c r="K174" s="5"/>
      <c r="L174" s="10"/>
      <c r="M174" s="11" t="str">
        <f t="shared" si="6"/>
        <v/>
      </c>
      <c r="N174" s="11" t="str">
        <f t="shared" si="7"/>
        <v/>
      </c>
      <c r="O174" s="5"/>
      <c r="P174" s="21" t="str">
        <f t="shared" si="8"/>
        <v/>
      </c>
    </row>
    <row r="175" spans="1:16" x14ac:dyDescent="0.25">
      <c r="A175" s="7"/>
      <c r="B175" s="5"/>
      <c r="C175" s="5"/>
      <c r="D175" s="5"/>
      <c r="E175" s="5"/>
      <c r="F175" s="5"/>
      <c r="G175" s="8"/>
      <c r="H175" s="9"/>
      <c r="I175" s="9"/>
      <c r="J175" s="9"/>
      <c r="K175" s="5"/>
      <c r="L175" s="10"/>
      <c r="M175" s="11" t="str">
        <f t="shared" si="6"/>
        <v/>
      </c>
      <c r="N175" s="11" t="str">
        <f t="shared" si="7"/>
        <v/>
      </c>
      <c r="O175" s="5"/>
      <c r="P175" s="21" t="str">
        <f t="shared" si="8"/>
        <v/>
      </c>
    </row>
    <row r="176" spans="1:16" x14ac:dyDescent="0.25">
      <c r="A176" s="7"/>
      <c r="B176" s="5"/>
      <c r="C176" s="5"/>
      <c r="D176" s="5"/>
      <c r="E176" s="5"/>
      <c r="F176" s="5"/>
      <c r="G176" s="8"/>
      <c r="H176" s="9"/>
      <c r="I176" s="9"/>
      <c r="J176" s="9"/>
      <c r="K176" s="5"/>
      <c r="L176" s="10"/>
      <c r="M176" s="11" t="str">
        <f t="shared" si="6"/>
        <v/>
      </c>
      <c r="N176" s="11" t="str">
        <f t="shared" si="7"/>
        <v/>
      </c>
      <c r="O176" s="5"/>
      <c r="P176" s="21" t="str">
        <f t="shared" si="8"/>
        <v/>
      </c>
    </row>
    <row r="177" spans="1:16" x14ac:dyDescent="0.25">
      <c r="A177" s="7"/>
      <c r="B177" s="5"/>
      <c r="C177" s="5"/>
      <c r="D177" s="5"/>
      <c r="E177" s="5"/>
      <c r="F177" s="5"/>
      <c r="G177" s="8"/>
      <c r="H177" s="9"/>
      <c r="I177" s="9"/>
      <c r="J177" s="9"/>
      <c r="K177" s="5"/>
      <c r="L177" s="10"/>
      <c r="M177" s="11" t="str">
        <f t="shared" si="6"/>
        <v/>
      </c>
      <c r="N177" s="11" t="str">
        <f t="shared" si="7"/>
        <v/>
      </c>
      <c r="O177" s="5"/>
      <c r="P177" s="21" t="str">
        <f t="shared" si="8"/>
        <v/>
      </c>
    </row>
    <row r="178" spans="1:16" x14ac:dyDescent="0.25">
      <c r="A178" s="7"/>
      <c r="B178" s="5"/>
      <c r="C178" s="5"/>
      <c r="D178" s="5"/>
      <c r="E178" s="5"/>
      <c r="F178" s="5"/>
      <c r="G178" s="8"/>
      <c r="H178" s="9"/>
      <c r="I178" s="9"/>
      <c r="J178" s="9"/>
      <c r="K178" s="5"/>
      <c r="L178" s="10"/>
      <c r="M178" s="11" t="str">
        <f t="shared" si="6"/>
        <v/>
      </c>
      <c r="N178" s="11" t="str">
        <f t="shared" si="7"/>
        <v/>
      </c>
      <c r="O178" s="5"/>
      <c r="P178" s="21" t="str">
        <f t="shared" si="8"/>
        <v/>
      </c>
    </row>
    <row r="179" spans="1:16" x14ac:dyDescent="0.25">
      <c r="A179" s="7"/>
      <c r="B179" s="5"/>
      <c r="C179" s="5"/>
      <c r="D179" s="5"/>
      <c r="E179" s="5"/>
      <c r="F179" s="5"/>
      <c r="G179" s="8"/>
      <c r="H179" s="9"/>
      <c r="I179" s="9"/>
      <c r="J179" s="9"/>
      <c r="K179" s="5"/>
      <c r="L179" s="10"/>
      <c r="M179" s="11" t="str">
        <f t="shared" si="6"/>
        <v/>
      </c>
      <c r="N179" s="11" t="str">
        <f t="shared" si="7"/>
        <v/>
      </c>
      <c r="O179" s="5"/>
      <c r="P179" s="21" t="str">
        <f t="shared" si="8"/>
        <v/>
      </c>
    </row>
    <row r="180" spans="1:16" x14ac:dyDescent="0.25">
      <c r="A180" s="7"/>
      <c r="B180" s="5"/>
      <c r="C180" s="5"/>
      <c r="D180" s="5"/>
      <c r="E180" s="5"/>
      <c r="F180" s="5"/>
      <c r="G180" s="8"/>
      <c r="H180" s="9"/>
      <c r="I180" s="9"/>
      <c r="J180" s="9"/>
      <c r="K180" s="5"/>
      <c r="L180" s="10"/>
      <c r="M180" s="11" t="str">
        <f t="shared" si="6"/>
        <v/>
      </c>
      <c r="N180" s="11" t="str">
        <f t="shared" si="7"/>
        <v/>
      </c>
      <c r="O180" s="5"/>
      <c r="P180" s="21" t="str">
        <f t="shared" si="8"/>
        <v/>
      </c>
    </row>
    <row r="181" spans="1:16" x14ac:dyDescent="0.25">
      <c r="A181" s="7"/>
      <c r="B181" s="5"/>
      <c r="C181" s="5"/>
      <c r="D181" s="5"/>
      <c r="E181" s="5"/>
      <c r="F181" s="5"/>
      <c r="G181" s="8"/>
      <c r="H181" s="9"/>
      <c r="I181" s="9"/>
      <c r="J181" s="9"/>
      <c r="K181" s="5"/>
      <c r="L181" s="10"/>
      <c r="M181" s="11" t="str">
        <f t="shared" si="6"/>
        <v/>
      </c>
      <c r="N181" s="11" t="str">
        <f t="shared" si="7"/>
        <v/>
      </c>
      <c r="O181" s="5"/>
      <c r="P181" s="21" t="str">
        <f t="shared" si="8"/>
        <v/>
      </c>
    </row>
    <row r="182" spans="1:16" x14ac:dyDescent="0.25">
      <c r="A182" s="7"/>
      <c r="B182" s="5"/>
      <c r="C182" s="5"/>
      <c r="D182" s="5"/>
      <c r="E182" s="5"/>
      <c r="F182" s="5"/>
      <c r="G182" s="8"/>
      <c r="H182" s="9"/>
      <c r="I182" s="9"/>
      <c r="J182" s="9"/>
      <c r="K182" s="5"/>
      <c r="L182" s="10"/>
      <c r="M182" s="11" t="str">
        <f t="shared" si="6"/>
        <v/>
      </c>
      <c r="N182" s="11" t="str">
        <f t="shared" si="7"/>
        <v/>
      </c>
      <c r="O182" s="5"/>
      <c r="P182" s="21" t="str">
        <f t="shared" si="8"/>
        <v/>
      </c>
    </row>
    <row r="183" spans="1:16" x14ac:dyDescent="0.25">
      <c r="A183" s="7"/>
      <c r="B183" s="5"/>
      <c r="C183" s="5"/>
      <c r="D183" s="5"/>
      <c r="E183" s="5"/>
      <c r="F183" s="5"/>
      <c r="G183" s="8"/>
      <c r="H183" s="9"/>
      <c r="I183" s="9"/>
      <c r="J183" s="9"/>
      <c r="K183" s="5"/>
      <c r="L183" s="10"/>
      <c r="M183" s="11" t="str">
        <f t="shared" si="6"/>
        <v/>
      </c>
      <c r="N183" s="11" t="str">
        <f t="shared" si="7"/>
        <v/>
      </c>
      <c r="O183" s="5"/>
      <c r="P183" s="21" t="str">
        <f t="shared" si="8"/>
        <v/>
      </c>
    </row>
    <row r="184" spans="1:16" x14ac:dyDescent="0.25">
      <c r="A184" s="7"/>
      <c r="B184" s="5"/>
      <c r="C184" s="5"/>
      <c r="D184" s="5"/>
      <c r="E184" s="5"/>
      <c r="F184" s="5"/>
      <c r="G184" s="8"/>
      <c r="H184" s="9"/>
      <c r="I184" s="9"/>
      <c r="J184" s="9"/>
      <c r="K184" s="5"/>
      <c r="L184" s="10"/>
      <c r="M184" s="11" t="str">
        <f t="shared" si="6"/>
        <v/>
      </c>
      <c r="N184" s="11" t="str">
        <f t="shared" si="7"/>
        <v/>
      </c>
      <c r="O184" s="5"/>
      <c r="P184" s="21" t="str">
        <f t="shared" si="8"/>
        <v/>
      </c>
    </row>
    <row r="185" spans="1:16" x14ac:dyDescent="0.25">
      <c r="A185" s="7"/>
      <c r="B185" s="5"/>
      <c r="C185" s="5"/>
      <c r="D185" s="5"/>
      <c r="E185" s="5"/>
      <c r="F185" s="5"/>
      <c r="G185" s="8"/>
      <c r="H185" s="9"/>
      <c r="I185" s="9"/>
      <c r="J185" s="9"/>
      <c r="K185" s="5"/>
      <c r="L185" s="10"/>
      <c r="M185" s="11" t="str">
        <f t="shared" si="6"/>
        <v/>
      </c>
      <c r="N185" s="11" t="str">
        <f t="shared" si="7"/>
        <v/>
      </c>
      <c r="O185" s="5"/>
      <c r="P185" s="21" t="str">
        <f t="shared" si="8"/>
        <v/>
      </c>
    </row>
    <row r="186" spans="1:16" x14ac:dyDescent="0.25">
      <c r="A186" s="7"/>
      <c r="B186" s="5"/>
      <c r="C186" s="5"/>
      <c r="D186" s="5"/>
      <c r="E186" s="5"/>
      <c r="F186" s="5"/>
      <c r="G186" s="8"/>
      <c r="H186" s="9"/>
      <c r="I186" s="9"/>
      <c r="J186" s="9"/>
      <c r="K186" s="5"/>
      <c r="L186" s="10"/>
      <c r="M186" s="11" t="str">
        <f t="shared" si="6"/>
        <v/>
      </c>
      <c r="N186" s="11" t="str">
        <f t="shared" si="7"/>
        <v/>
      </c>
      <c r="O186" s="5"/>
      <c r="P186" s="21" t="str">
        <f t="shared" si="8"/>
        <v/>
      </c>
    </row>
    <row r="187" spans="1:16" x14ac:dyDescent="0.25">
      <c r="A187" s="7"/>
      <c r="B187" s="5"/>
      <c r="C187" s="5"/>
      <c r="D187" s="5"/>
      <c r="E187" s="5"/>
      <c r="F187" s="5"/>
      <c r="G187" s="8"/>
      <c r="H187" s="9"/>
      <c r="I187" s="9"/>
      <c r="J187" s="9"/>
      <c r="K187" s="5"/>
      <c r="L187" s="10"/>
      <c r="M187" s="11" t="str">
        <f t="shared" si="6"/>
        <v/>
      </c>
      <c r="N187" s="11" t="str">
        <f t="shared" si="7"/>
        <v/>
      </c>
      <c r="O187" s="5"/>
      <c r="P187" s="21" t="str">
        <f t="shared" si="8"/>
        <v/>
      </c>
    </row>
    <row r="188" spans="1:16" x14ac:dyDescent="0.25">
      <c r="A188" s="7"/>
      <c r="B188" s="5"/>
      <c r="C188" s="5"/>
      <c r="D188" s="5"/>
      <c r="E188" s="5"/>
      <c r="F188" s="5"/>
      <c r="G188" s="8"/>
      <c r="H188" s="9"/>
      <c r="I188" s="9"/>
      <c r="J188" s="9"/>
      <c r="K188" s="5"/>
      <c r="L188" s="10"/>
      <c r="M188" s="11" t="str">
        <f t="shared" si="6"/>
        <v/>
      </c>
      <c r="N188" s="11" t="str">
        <f t="shared" si="7"/>
        <v/>
      </c>
      <c r="O188" s="5"/>
      <c r="P188" s="21" t="str">
        <f t="shared" si="8"/>
        <v/>
      </c>
    </row>
    <row r="189" spans="1:16" x14ac:dyDescent="0.25">
      <c r="A189" s="7"/>
      <c r="B189" s="5"/>
      <c r="C189" s="5"/>
      <c r="D189" s="5"/>
      <c r="E189" s="5"/>
      <c r="F189" s="5"/>
      <c r="G189" s="8"/>
      <c r="H189" s="9"/>
      <c r="I189" s="9"/>
      <c r="J189" s="9"/>
      <c r="K189" s="5"/>
      <c r="L189" s="10"/>
      <c r="M189" s="11" t="str">
        <f t="shared" si="6"/>
        <v/>
      </c>
      <c r="N189" s="11" t="str">
        <f t="shared" si="7"/>
        <v/>
      </c>
      <c r="O189" s="5"/>
      <c r="P189" s="21" t="str">
        <f t="shared" si="8"/>
        <v/>
      </c>
    </row>
    <row r="190" spans="1:16" x14ac:dyDescent="0.25">
      <c r="A190" s="7"/>
      <c r="B190" s="5"/>
      <c r="C190" s="5"/>
      <c r="D190" s="5"/>
      <c r="E190" s="5"/>
      <c r="F190" s="5"/>
      <c r="G190" s="8"/>
      <c r="H190" s="9"/>
      <c r="I190" s="9"/>
      <c r="J190" s="9"/>
      <c r="K190" s="5"/>
      <c r="L190" s="10"/>
      <c r="M190" s="11" t="str">
        <f t="shared" si="6"/>
        <v/>
      </c>
      <c r="N190" s="11" t="str">
        <f t="shared" si="7"/>
        <v/>
      </c>
      <c r="O190" s="5"/>
      <c r="P190" s="21" t="str">
        <f t="shared" si="8"/>
        <v/>
      </c>
    </row>
    <row r="191" spans="1:16" x14ac:dyDescent="0.25">
      <c r="A191" s="7"/>
      <c r="B191" s="5"/>
      <c r="C191" s="5"/>
      <c r="D191" s="5"/>
      <c r="E191" s="5"/>
      <c r="F191" s="5"/>
      <c r="G191" s="8"/>
      <c r="H191" s="9"/>
      <c r="I191" s="9"/>
      <c r="J191" s="9"/>
      <c r="K191" s="5"/>
      <c r="L191" s="10"/>
      <c r="M191" s="11" t="str">
        <f t="shared" si="6"/>
        <v/>
      </c>
      <c r="N191" s="11" t="str">
        <f t="shared" si="7"/>
        <v/>
      </c>
      <c r="O191" s="5"/>
      <c r="P191" s="21" t="str">
        <f t="shared" si="8"/>
        <v/>
      </c>
    </row>
    <row r="192" spans="1:16" x14ac:dyDescent="0.25">
      <c r="A192" s="7"/>
      <c r="B192" s="5"/>
      <c r="C192" s="5"/>
      <c r="D192" s="5"/>
      <c r="E192" s="5"/>
      <c r="F192" s="5"/>
      <c r="G192" s="8"/>
      <c r="H192" s="9"/>
      <c r="I192" s="9"/>
      <c r="J192" s="9"/>
      <c r="K192" s="5"/>
      <c r="L192" s="10"/>
      <c r="M192" s="11" t="str">
        <f t="shared" si="6"/>
        <v/>
      </c>
      <c r="N192" s="11" t="str">
        <f t="shared" si="7"/>
        <v/>
      </c>
      <c r="O192" s="5"/>
      <c r="P192" s="21" t="str">
        <f t="shared" si="8"/>
        <v/>
      </c>
    </row>
    <row r="193" spans="1:16" x14ac:dyDescent="0.25">
      <c r="A193" s="7"/>
      <c r="B193" s="5"/>
      <c r="C193" s="5"/>
      <c r="D193" s="5"/>
      <c r="E193" s="5"/>
      <c r="F193" s="5"/>
      <c r="G193" s="8"/>
      <c r="H193" s="9"/>
      <c r="I193" s="9"/>
      <c r="J193" s="9"/>
      <c r="K193" s="5"/>
      <c r="L193" s="10"/>
      <c r="M193" s="11" t="str">
        <f t="shared" si="6"/>
        <v/>
      </c>
      <c r="N193" s="11" t="str">
        <f t="shared" si="7"/>
        <v/>
      </c>
      <c r="O193" s="5"/>
      <c r="P193" s="21" t="str">
        <f t="shared" si="8"/>
        <v/>
      </c>
    </row>
    <row r="194" spans="1:16" x14ac:dyDescent="0.25">
      <c r="A194" s="7"/>
      <c r="B194" s="5"/>
      <c r="C194" s="5"/>
      <c r="D194" s="5"/>
      <c r="E194" s="5"/>
      <c r="F194" s="5"/>
      <c r="G194" s="8"/>
      <c r="H194" s="9"/>
      <c r="I194" s="9"/>
      <c r="J194" s="9"/>
      <c r="K194" s="5"/>
      <c r="L194" s="10"/>
      <c r="M194" s="11" t="str">
        <f t="shared" ref="M194:M257" si="9">IF($F194="","",IF(OR($F194="Kauf",$F194="Verkauf"),$G194*$H194*$L194,$H194*$L194))</f>
        <v/>
      </c>
      <c r="N194" s="11" t="str">
        <f t="shared" ref="N194:N257" si="10">IF($F194="","",IF($F194="Kauf",-$M194-$I194-$J194,IF($F194="Verkauf",$M194-$I194-$J194,IF($F194="Dividende",$M194-$I194-$J194,IF($F194="Einzahlung",$M194,IF($F194="Auszahlung",-$M194,IF($F194="Gebühr",-$M194,IF($F194="Steuer",-IF($J194&gt;0,$J194,$M194),0))))))))</f>
        <v/>
      </c>
      <c r="O194" s="5"/>
      <c r="P194" s="21" t="str">
        <f t="shared" ref="P194:P257" si="11">IF($A194="","",DATE(VALUE(RIGHT($A194,4)),VALUE(MID($A194,4,2)),VALUE(LEFT($A194,2))))</f>
        <v/>
      </c>
    </row>
    <row r="195" spans="1:16" x14ac:dyDescent="0.25">
      <c r="A195" s="7"/>
      <c r="B195" s="5"/>
      <c r="C195" s="5"/>
      <c r="D195" s="5"/>
      <c r="E195" s="5"/>
      <c r="F195" s="5"/>
      <c r="G195" s="8"/>
      <c r="H195" s="9"/>
      <c r="I195" s="9"/>
      <c r="J195" s="9"/>
      <c r="K195" s="5"/>
      <c r="L195" s="10"/>
      <c r="M195" s="11" t="str">
        <f t="shared" si="9"/>
        <v/>
      </c>
      <c r="N195" s="11" t="str">
        <f t="shared" si="10"/>
        <v/>
      </c>
      <c r="O195" s="5"/>
      <c r="P195" s="21" t="str">
        <f t="shared" si="11"/>
        <v/>
      </c>
    </row>
    <row r="196" spans="1:16" x14ac:dyDescent="0.25">
      <c r="A196" s="7"/>
      <c r="B196" s="5"/>
      <c r="C196" s="5"/>
      <c r="D196" s="5"/>
      <c r="E196" s="5"/>
      <c r="F196" s="5"/>
      <c r="G196" s="8"/>
      <c r="H196" s="9"/>
      <c r="I196" s="9"/>
      <c r="J196" s="9"/>
      <c r="K196" s="5"/>
      <c r="L196" s="10"/>
      <c r="M196" s="11" t="str">
        <f t="shared" si="9"/>
        <v/>
      </c>
      <c r="N196" s="11" t="str">
        <f t="shared" si="10"/>
        <v/>
      </c>
      <c r="O196" s="5"/>
      <c r="P196" s="21" t="str">
        <f t="shared" si="11"/>
        <v/>
      </c>
    </row>
    <row r="197" spans="1:16" x14ac:dyDescent="0.25">
      <c r="A197" s="7"/>
      <c r="B197" s="5"/>
      <c r="C197" s="5"/>
      <c r="D197" s="5"/>
      <c r="E197" s="5"/>
      <c r="F197" s="5"/>
      <c r="G197" s="8"/>
      <c r="H197" s="9"/>
      <c r="I197" s="9"/>
      <c r="J197" s="9"/>
      <c r="K197" s="5"/>
      <c r="L197" s="10"/>
      <c r="M197" s="11" t="str">
        <f t="shared" si="9"/>
        <v/>
      </c>
      <c r="N197" s="11" t="str">
        <f t="shared" si="10"/>
        <v/>
      </c>
      <c r="O197" s="5"/>
      <c r="P197" s="21" t="str">
        <f t="shared" si="11"/>
        <v/>
      </c>
    </row>
    <row r="198" spans="1:16" x14ac:dyDescent="0.25">
      <c r="A198" s="7"/>
      <c r="B198" s="5"/>
      <c r="C198" s="5"/>
      <c r="D198" s="5"/>
      <c r="E198" s="5"/>
      <c r="F198" s="5"/>
      <c r="G198" s="8"/>
      <c r="H198" s="9"/>
      <c r="I198" s="9"/>
      <c r="J198" s="9"/>
      <c r="K198" s="5"/>
      <c r="L198" s="10"/>
      <c r="M198" s="11" t="str">
        <f t="shared" si="9"/>
        <v/>
      </c>
      <c r="N198" s="11" t="str">
        <f t="shared" si="10"/>
        <v/>
      </c>
      <c r="O198" s="5"/>
      <c r="P198" s="21" t="str">
        <f t="shared" si="11"/>
        <v/>
      </c>
    </row>
    <row r="199" spans="1:16" x14ac:dyDescent="0.25">
      <c r="A199" s="7"/>
      <c r="B199" s="5"/>
      <c r="C199" s="5"/>
      <c r="D199" s="5"/>
      <c r="E199" s="5"/>
      <c r="F199" s="5"/>
      <c r="G199" s="8"/>
      <c r="H199" s="9"/>
      <c r="I199" s="9"/>
      <c r="J199" s="9"/>
      <c r="K199" s="5"/>
      <c r="L199" s="10"/>
      <c r="M199" s="11" t="str">
        <f t="shared" si="9"/>
        <v/>
      </c>
      <c r="N199" s="11" t="str">
        <f t="shared" si="10"/>
        <v/>
      </c>
      <c r="O199" s="5"/>
      <c r="P199" s="21" t="str">
        <f t="shared" si="11"/>
        <v/>
      </c>
    </row>
    <row r="200" spans="1:16" x14ac:dyDescent="0.25">
      <c r="A200" s="7"/>
      <c r="B200" s="5"/>
      <c r="C200" s="5"/>
      <c r="D200" s="5"/>
      <c r="E200" s="5"/>
      <c r="F200" s="5"/>
      <c r="G200" s="8"/>
      <c r="H200" s="9"/>
      <c r="I200" s="9"/>
      <c r="J200" s="9"/>
      <c r="K200" s="5"/>
      <c r="L200" s="10"/>
      <c r="M200" s="11" t="str">
        <f t="shared" si="9"/>
        <v/>
      </c>
      <c r="N200" s="11" t="str">
        <f t="shared" si="10"/>
        <v/>
      </c>
      <c r="O200" s="5"/>
      <c r="P200" s="21" t="str">
        <f t="shared" si="11"/>
        <v/>
      </c>
    </row>
    <row r="201" spans="1:16" x14ac:dyDescent="0.25">
      <c r="A201" s="7"/>
      <c r="B201" s="5"/>
      <c r="C201" s="5"/>
      <c r="D201" s="5"/>
      <c r="E201" s="5"/>
      <c r="F201" s="5"/>
      <c r="G201" s="8"/>
      <c r="H201" s="9"/>
      <c r="I201" s="9"/>
      <c r="J201" s="9"/>
      <c r="K201" s="5"/>
      <c r="L201" s="10"/>
      <c r="M201" s="11" t="str">
        <f t="shared" si="9"/>
        <v/>
      </c>
      <c r="N201" s="11" t="str">
        <f t="shared" si="10"/>
        <v/>
      </c>
      <c r="O201" s="5"/>
      <c r="P201" s="21" t="str">
        <f t="shared" si="11"/>
        <v/>
      </c>
    </row>
    <row r="202" spans="1:16" x14ac:dyDescent="0.25">
      <c r="A202" s="7"/>
      <c r="B202" s="5"/>
      <c r="C202" s="5"/>
      <c r="D202" s="5"/>
      <c r="E202" s="5"/>
      <c r="F202" s="5"/>
      <c r="G202" s="8"/>
      <c r="H202" s="9"/>
      <c r="I202" s="9"/>
      <c r="J202" s="9"/>
      <c r="K202" s="5"/>
      <c r="L202" s="10"/>
      <c r="M202" s="11" t="str">
        <f t="shared" si="9"/>
        <v/>
      </c>
      <c r="N202" s="11" t="str">
        <f t="shared" si="10"/>
        <v/>
      </c>
      <c r="O202" s="5"/>
      <c r="P202" s="21" t="str">
        <f t="shared" si="11"/>
        <v/>
      </c>
    </row>
    <row r="203" spans="1:16" x14ac:dyDescent="0.25">
      <c r="A203" s="7"/>
      <c r="B203" s="5"/>
      <c r="C203" s="5"/>
      <c r="D203" s="5"/>
      <c r="E203" s="5"/>
      <c r="F203" s="5"/>
      <c r="G203" s="8"/>
      <c r="H203" s="9"/>
      <c r="I203" s="9"/>
      <c r="J203" s="9"/>
      <c r="K203" s="5"/>
      <c r="L203" s="10"/>
      <c r="M203" s="11" t="str">
        <f t="shared" si="9"/>
        <v/>
      </c>
      <c r="N203" s="11" t="str">
        <f t="shared" si="10"/>
        <v/>
      </c>
      <c r="O203" s="5"/>
      <c r="P203" s="21" t="str">
        <f t="shared" si="11"/>
        <v/>
      </c>
    </row>
    <row r="204" spans="1:16" x14ac:dyDescent="0.25">
      <c r="A204" s="7"/>
      <c r="B204" s="5"/>
      <c r="C204" s="5"/>
      <c r="D204" s="5"/>
      <c r="E204" s="5"/>
      <c r="F204" s="5"/>
      <c r="G204" s="8"/>
      <c r="H204" s="9"/>
      <c r="I204" s="9"/>
      <c r="J204" s="9"/>
      <c r="K204" s="5"/>
      <c r="L204" s="10"/>
      <c r="M204" s="11" t="str">
        <f t="shared" si="9"/>
        <v/>
      </c>
      <c r="N204" s="11" t="str">
        <f t="shared" si="10"/>
        <v/>
      </c>
      <c r="O204" s="5"/>
      <c r="P204" s="21" t="str">
        <f t="shared" si="11"/>
        <v/>
      </c>
    </row>
    <row r="205" spans="1:16" x14ac:dyDescent="0.25">
      <c r="A205" s="7"/>
      <c r="B205" s="5"/>
      <c r="C205" s="5"/>
      <c r="D205" s="5"/>
      <c r="E205" s="5"/>
      <c r="F205" s="5"/>
      <c r="G205" s="8"/>
      <c r="H205" s="9"/>
      <c r="I205" s="9"/>
      <c r="J205" s="9"/>
      <c r="K205" s="5"/>
      <c r="L205" s="10"/>
      <c r="M205" s="11" t="str">
        <f t="shared" si="9"/>
        <v/>
      </c>
      <c r="N205" s="11" t="str">
        <f t="shared" si="10"/>
        <v/>
      </c>
      <c r="O205" s="5"/>
      <c r="P205" s="21" t="str">
        <f t="shared" si="11"/>
        <v/>
      </c>
    </row>
    <row r="206" spans="1:16" x14ac:dyDescent="0.25">
      <c r="A206" s="7"/>
      <c r="B206" s="5"/>
      <c r="C206" s="5"/>
      <c r="D206" s="5"/>
      <c r="E206" s="5"/>
      <c r="F206" s="5"/>
      <c r="G206" s="8"/>
      <c r="H206" s="9"/>
      <c r="I206" s="9"/>
      <c r="J206" s="9"/>
      <c r="K206" s="5"/>
      <c r="L206" s="10"/>
      <c r="M206" s="11" t="str">
        <f t="shared" si="9"/>
        <v/>
      </c>
      <c r="N206" s="11" t="str">
        <f t="shared" si="10"/>
        <v/>
      </c>
      <c r="O206" s="5"/>
      <c r="P206" s="21" t="str">
        <f t="shared" si="11"/>
        <v/>
      </c>
    </row>
    <row r="207" spans="1:16" x14ac:dyDescent="0.25">
      <c r="A207" s="7"/>
      <c r="B207" s="5"/>
      <c r="C207" s="5"/>
      <c r="D207" s="5"/>
      <c r="E207" s="5"/>
      <c r="F207" s="5"/>
      <c r="G207" s="8"/>
      <c r="H207" s="9"/>
      <c r="I207" s="9"/>
      <c r="J207" s="9"/>
      <c r="K207" s="5"/>
      <c r="L207" s="10"/>
      <c r="M207" s="11" t="str">
        <f t="shared" si="9"/>
        <v/>
      </c>
      <c r="N207" s="11" t="str">
        <f t="shared" si="10"/>
        <v/>
      </c>
      <c r="O207" s="5"/>
      <c r="P207" s="21" t="str">
        <f t="shared" si="11"/>
        <v/>
      </c>
    </row>
    <row r="208" spans="1:16" x14ac:dyDescent="0.25">
      <c r="A208" s="7"/>
      <c r="B208" s="5"/>
      <c r="C208" s="5"/>
      <c r="D208" s="5"/>
      <c r="E208" s="5"/>
      <c r="F208" s="5"/>
      <c r="G208" s="8"/>
      <c r="H208" s="9"/>
      <c r="I208" s="9"/>
      <c r="J208" s="9"/>
      <c r="K208" s="5"/>
      <c r="L208" s="10"/>
      <c r="M208" s="11" t="str">
        <f t="shared" si="9"/>
        <v/>
      </c>
      <c r="N208" s="11" t="str">
        <f t="shared" si="10"/>
        <v/>
      </c>
      <c r="O208" s="5"/>
      <c r="P208" s="21" t="str">
        <f t="shared" si="11"/>
        <v/>
      </c>
    </row>
    <row r="209" spans="1:16" x14ac:dyDescent="0.25">
      <c r="A209" s="7"/>
      <c r="B209" s="5"/>
      <c r="C209" s="5"/>
      <c r="D209" s="5"/>
      <c r="E209" s="5"/>
      <c r="F209" s="5"/>
      <c r="G209" s="8"/>
      <c r="H209" s="9"/>
      <c r="I209" s="9"/>
      <c r="J209" s="9"/>
      <c r="K209" s="5"/>
      <c r="L209" s="10"/>
      <c r="M209" s="11" t="str">
        <f t="shared" si="9"/>
        <v/>
      </c>
      <c r="N209" s="11" t="str">
        <f t="shared" si="10"/>
        <v/>
      </c>
      <c r="O209" s="5"/>
      <c r="P209" s="21" t="str">
        <f t="shared" si="11"/>
        <v/>
      </c>
    </row>
    <row r="210" spans="1:16" x14ac:dyDescent="0.25">
      <c r="A210" s="7"/>
      <c r="B210" s="5"/>
      <c r="C210" s="5"/>
      <c r="D210" s="5"/>
      <c r="E210" s="5"/>
      <c r="F210" s="5"/>
      <c r="G210" s="8"/>
      <c r="H210" s="9"/>
      <c r="I210" s="9"/>
      <c r="J210" s="9"/>
      <c r="K210" s="5"/>
      <c r="L210" s="10"/>
      <c r="M210" s="11" t="str">
        <f t="shared" si="9"/>
        <v/>
      </c>
      <c r="N210" s="11" t="str">
        <f t="shared" si="10"/>
        <v/>
      </c>
      <c r="O210" s="5"/>
      <c r="P210" s="21" t="str">
        <f t="shared" si="11"/>
        <v/>
      </c>
    </row>
    <row r="211" spans="1:16" x14ac:dyDescent="0.25">
      <c r="A211" s="7"/>
      <c r="B211" s="5"/>
      <c r="C211" s="5"/>
      <c r="D211" s="5"/>
      <c r="E211" s="5"/>
      <c r="F211" s="5"/>
      <c r="G211" s="8"/>
      <c r="H211" s="9"/>
      <c r="I211" s="9"/>
      <c r="J211" s="9"/>
      <c r="K211" s="5"/>
      <c r="L211" s="10"/>
      <c r="M211" s="11" t="str">
        <f t="shared" si="9"/>
        <v/>
      </c>
      <c r="N211" s="11" t="str">
        <f t="shared" si="10"/>
        <v/>
      </c>
      <c r="O211" s="5"/>
      <c r="P211" s="21" t="str">
        <f t="shared" si="11"/>
        <v/>
      </c>
    </row>
    <row r="212" spans="1:16" x14ac:dyDescent="0.25">
      <c r="A212" s="7"/>
      <c r="B212" s="5"/>
      <c r="C212" s="5"/>
      <c r="D212" s="5"/>
      <c r="E212" s="5"/>
      <c r="F212" s="5"/>
      <c r="G212" s="8"/>
      <c r="H212" s="9"/>
      <c r="I212" s="9"/>
      <c r="J212" s="9"/>
      <c r="K212" s="5"/>
      <c r="L212" s="10"/>
      <c r="M212" s="11" t="str">
        <f t="shared" si="9"/>
        <v/>
      </c>
      <c r="N212" s="11" t="str">
        <f t="shared" si="10"/>
        <v/>
      </c>
      <c r="O212" s="5"/>
      <c r="P212" s="21" t="str">
        <f t="shared" si="11"/>
        <v/>
      </c>
    </row>
    <row r="213" spans="1:16" x14ac:dyDescent="0.25">
      <c r="A213" s="7"/>
      <c r="B213" s="5"/>
      <c r="C213" s="5"/>
      <c r="D213" s="5"/>
      <c r="E213" s="5"/>
      <c r="F213" s="5"/>
      <c r="G213" s="8"/>
      <c r="H213" s="9"/>
      <c r="I213" s="9"/>
      <c r="J213" s="9"/>
      <c r="K213" s="5"/>
      <c r="L213" s="10"/>
      <c r="M213" s="11" t="str">
        <f t="shared" si="9"/>
        <v/>
      </c>
      <c r="N213" s="11" t="str">
        <f t="shared" si="10"/>
        <v/>
      </c>
      <c r="O213" s="5"/>
      <c r="P213" s="21" t="str">
        <f t="shared" si="11"/>
        <v/>
      </c>
    </row>
    <row r="214" spans="1:16" x14ac:dyDescent="0.25">
      <c r="A214" s="7"/>
      <c r="B214" s="5"/>
      <c r="C214" s="5"/>
      <c r="D214" s="5"/>
      <c r="E214" s="5"/>
      <c r="F214" s="5"/>
      <c r="G214" s="8"/>
      <c r="H214" s="9"/>
      <c r="I214" s="9"/>
      <c r="J214" s="9"/>
      <c r="K214" s="5"/>
      <c r="L214" s="10"/>
      <c r="M214" s="11" t="str">
        <f t="shared" si="9"/>
        <v/>
      </c>
      <c r="N214" s="11" t="str">
        <f t="shared" si="10"/>
        <v/>
      </c>
      <c r="O214" s="5"/>
      <c r="P214" s="21" t="str">
        <f t="shared" si="11"/>
        <v/>
      </c>
    </row>
    <row r="215" spans="1:16" x14ac:dyDescent="0.25">
      <c r="A215" s="7"/>
      <c r="B215" s="5"/>
      <c r="C215" s="5"/>
      <c r="D215" s="5"/>
      <c r="E215" s="5"/>
      <c r="F215" s="5"/>
      <c r="G215" s="8"/>
      <c r="H215" s="9"/>
      <c r="I215" s="9"/>
      <c r="J215" s="9"/>
      <c r="K215" s="5"/>
      <c r="L215" s="10"/>
      <c r="M215" s="11" t="str">
        <f t="shared" si="9"/>
        <v/>
      </c>
      <c r="N215" s="11" t="str">
        <f t="shared" si="10"/>
        <v/>
      </c>
      <c r="O215" s="5"/>
      <c r="P215" s="21" t="str">
        <f t="shared" si="11"/>
        <v/>
      </c>
    </row>
    <row r="216" spans="1:16" x14ac:dyDescent="0.25">
      <c r="A216" s="7"/>
      <c r="B216" s="5"/>
      <c r="C216" s="5"/>
      <c r="D216" s="5"/>
      <c r="E216" s="5"/>
      <c r="F216" s="5"/>
      <c r="G216" s="8"/>
      <c r="H216" s="9"/>
      <c r="I216" s="9"/>
      <c r="J216" s="9"/>
      <c r="K216" s="5"/>
      <c r="L216" s="10"/>
      <c r="M216" s="11" t="str">
        <f t="shared" si="9"/>
        <v/>
      </c>
      <c r="N216" s="11" t="str">
        <f t="shared" si="10"/>
        <v/>
      </c>
      <c r="O216" s="5"/>
      <c r="P216" s="21" t="str">
        <f t="shared" si="11"/>
        <v/>
      </c>
    </row>
    <row r="217" spans="1:16" x14ac:dyDescent="0.25">
      <c r="A217" s="7"/>
      <c r="B217" s="5"/>
      <c r="C217" s="5"/>
      <c r="D217" s="5"/>
      <c r="E217" s="5"/>
      <c r="F217" s="5"/>
      <c r="G217" s="8"/>
      <c r="H217" s="9"/>
      <c r="I217" s="9"/>
      <c r="J217" s="9"/>
      <c r="K217" s="5"/>
      <c r="L217" s="10"/>
      <c r="M217" s="11" t="str">
        <f t="shared" si="9"/>
        <v/>
      </c>
      <c r="N217" s="11" t="str">
        <f t="shared" si="10"/>
        <v/>
      </c>
      <c r="O217" s="5"/>
      <c r="P217" s="21" t="str">
        <f t="shared" si="11"/>
        <v/>
      </c>
    </row>
    <row r="218" spans="1:16" x14ac:dyDescent="0.25">
      <c r="A218" s="7"/>
      <c r="B218" s="5"/>
      <c r="C218" s="5"/>
      <c r="D218" s="5"/>
      <c r="E218" s="5"/>
      <c r="F218" s="5"/>
      <c r="G218" s="8"/>
      <c r="H218" s="9"/>
      <c r="I218" s="9"/>
      <c r="J218" s="9"/>
      <c r="K218" s="5"/>
      <c r="L218" s="10"/>
      <c r="M218" s="11" t="str">
        <f t="shared" si="9"/>
        <v/>
      </c>
      <c r="N218" s="11" t="str">
        <f t="shared" si="10"/>
        <v/>
      </c>
      <c r="O218" s="5"/>
      <c r="P218" s="21" t="str">
        <f t="shared" si="11"/>
        <v/>
      </c>
    </row>
    <row r="219" spans="1:16" x14ac:dyDescent="0.25">
      <c r="A219" s="7"/>
      <c r="B219" s="5"/>
      <c r="C219" s="5"/>
      <c r="D219" s="5"/>
      <c r="E219" s="5"/>
      <c r="F219" s="5"/>
      <c r="G219" s="8"/>
      <c r="H219" s="9"/>
      <c r="I219" s="9"/>
      <c r="J219" s="9"/>
      <c r="K219" s="5"/>
      <c r="L219" s="10"/>
      <c r="M219" s="11" t="str">
        <f t="shared" si="9"/>
        <v/>
      </c>
      <c r="N219" s="11" t="str">
        <f t="shared" si="10"/>
        <v/>
      </c>
      <c r="O219" s="5"/>
      <c r="P219" s="21" t="str">
        <f t="shared" si="11"/>
        <v/>
      </c>
    </row>
    <row r="220" spans="1:16" x14ac:dyDescent="0.25">
      <c r="A220" s="7"/>
      <c r="B220" s="5"/>
      <c r="C220" s="5"/>
      <c r="D220" s="5"/>
      <c r="E220" s="5"/>
      <c r="F220" s="5"/>
      <c r="G220" s="8"/>
      <c r="H220" s="9"/>
      <c r="I220" s="9"/>
      <c r="J220" s="9"/>
      <c r="K220" s="5"/>
      <c r="L220" s="10"/>
      <c r="M220" s="11" t="str">
        <f t="shared" si="9"/>
        <v/>
      </c>
      <c r="N220" s="11" t="str">
        <f t="shared" si="10"/>
        <v/>
      </c>
      <c r="O220" s="5"/>
      <c r="P220" s="21" t="str">
        <f t="shared" si="11"/>
        <v/>
      </c>
    </row>
    <row r="221" spans="1:16" x14ac:dyDescent="0.25">
      <c r="A221" s="7"/>
      <c r="B221" s="5"/>
      <c r="C221" s="5"/>
      <c r="D221" s="5"/>
      <c r="E221" s="5"/>
      <c r="F221" s="5"/>
      <c r="G221" s="8"/>
      <c r="H221" s="9"/>
      <c r="I221" s="9"/>
      <c r="J221" s="9"/>
      <c r="K221" s="5"/>
      <c r="L221" s="10"/>
      <c r="M221" s="11" t="str">
        <f t="shared" si="9"/>
        <v/>
      </c>
      <c r="N221" s="11" t="str">
        <f t="shared" si="10"/>
        <v/>
      </c>
      <c r="O221" s="5"/>
      <c r="P221" s="21" t="str">
        <f t="shared" si="11"/>
        <v/>
      </c>
    </row>
    <row r="222" spans="1:16" x14ac:dyDescent="0.25">
      <c r="A222" s="7"/>
      <c r="B222" s="5"/>
      <c r="C222" s="5"/>
      <c r="D222" s="5"/>
      <c r="E222" s="5"/>
      <c r="F222" s="5"/>
      <c r="G222" s="8"/>
      <c r="H222" s="9"/>
      <c r="I222" s="9"/>
      <c r="J222" s="9"/>
      <c r="K222" s="5"/>
      <c r="L222" s="10"/>
      <c r="M222" s="11" t="str">
        <f t="shared" si="9"/>
        <v/>
      </c>
      <c r="N222" s="11" t="str">
        <f t="shared" si="10"/>
        <v/>
      </c>
      <c r="O222" s="5"/>
      <c r="P222" s="21" t="str">
        <f t="shared" si="11"/>
        <v/>
      </c>
    </row>
    <row r="223" spans="1:16" x14ac:dyDescent="0.25">
      <c r="A223" s="7"/>
      <c r="B223" s="5"/>
      <c r="C223" s="5"/>
      <c r="D223" s="5"/>
      <c r="E223" s="5"/>
      <c r="F223" s="5"/>
      <c r="G223" s="8"/>
      <c r="H223" s="9"/>
      <c r="I223" s="9"/>
      <c r="J223" s="9"/>
      <c r="K223" s="5"/>
      <c r="L223" s="10"/>
      <c r="M223" s="11" t="str">
        <f t="shared" si="9"/>
        <v/>
      </c>
      <c r="N223" s="11" t="str">
        <f t="shared" si="10"/>
        <v/>
      </c>
      <c r="O223" s="5"/>
      <c r="P223" s="21" t="str">
        <f t="shared" si="11"/>
        <v/>
      </c>
    </row>
    <row r="224" spans="1:16" x14ac:dyDescent="0.25">
      <c r="A224" s="7"/>
      <c r="B224" s="5"/>
      <c r="C224" s="5"/>
      <c r="D224" s="5"/>
      <c r="E224" s="5"/>
      <c r="F224" s="5"/>
      <c r="G224" s="8"/>
      <c r="H224" s="9"/>
      <c r="I224" s="9"/>
      <c r="J224" s="9"/>
      <c r="K224" s="5"/>
      <c r="L224" s="10"/>
      <c r="M224" s="11" t="str">
        <f t="shared" si="9"/>
        <v/>
      </c>
      <c r="N224" s="11" t="str">
        <f t="shared" si="10"/>
        <v/>
      </c>
      <c r="O224" s="5"/>
      <c r="P224" s="21" t="str">
        <f t="shared" si="11"/>
        <v/>
      </c>
    </row>
    <row r="225" spans="1:16" x14ac:dyDescent="0.25">
      <c r="A225" s="7"/>
      <c r="B225" s="5"/>
      <c r="C225" s="5"/>
      <c r="D225" s="5"/>
      <c r="E225" s="5"/>
      <c r="F225" s="5"/>
      <c r="G225" s="8"/>
      <c r="H225" s="9"/>
      <c r="I225" s="9"/>
      <c r="J225" s="9"/>
      <c r="K225" s="5"/>
      <c r="L225" s="10"/>
      <c r="M225" s="11" t="str">
        <f t="shared" si="9"/>
        <v/>
      </c>
      <c r="N225" s="11" t="str">
        <f t="shared" si="10"/>
        <v/>
      </c>
      <c r="O225" s="5"/>
      <c r="P225" s="21" t="str">
        <f t="shared" si="11"/>
        <v/>
      </c>
    </row>
    <row r="226" spans="1:16" x14ac:dyDescent="0.25">
      <c r="A226" s="7"/>
      <c r="B226" s="5"/>
      <c r="C226" s="5"/>
      <c r="D226" s="5"/>
      <c r="E226" s="5"/>
      <c r="F226" s="5"/>
      <c r="G226" s="8"/>
      <c r="H226" s="9"/>
      <c r="I226" s="9"/>
      <c r="J226" s="9"/>
      <c r="K226" s="5"/>
      <c r="L226" s="10"/>
      <c r="M226" s="11" t="str">
        <f t="shared" si="9"/>
        <v/>
      </c>
      <c r="N226" s="11" t="str">
        <f t="shared" si="10"/>
        <v/>
      </c>
      <c r="O226" s="5"/>
      <c r="P226" s="21" t="str">
        <f t="shared" si="11"/>
        <v/>
      </c>
    </row>
    <row r="227" spans="1:16" x14ac:dyDescent="0.25">
      <c r="A227" s="7"/>
      <c r="B227" s="5"/>
      <c r="C227" s="5"/>
      <c r="D227" s="5"/>
      <c r="E227" s="5"/>
      <c r="F227" s="5"/>
      <c r="G227" s="8"/>
      <c r="H227" s="9"/>
      <c r="I227" s="9"/>
      <c r="J227" s="9"/>
      <c r="K227" s="5"/>
      <c r="L227" s="10"/>
      <c r="M227" s="11" t="str">
        <f t="shared" si="9"/>
        <v/>
      </c>
      <c r="N227" s="11" t="str">
        <f t="shared" si="10"/>
        <v/>
      </c>
      <c r="O227" s="5"/>
      <c r="P227" s="21" t="str">
        <f t="shared" si="11"/>
        <v/>
      </c>
    </row>
    <row r="228" spans="1:16" x14ac:dyDescent="0.25">
      <c r="A228" s="7"/>
      <c r="B228" s="5"/>
      <c r="C228" s="5"/>
      <c r="D228" s="5"/>
      <c r="E228" s="5"/>
      <c r="F228" s="5"/>
      <c r="G228" s="8"/>
      <c r="H228" s="9"/>
      <c r="I228" s="9"/>
      <c r="J228" s="9"/>
      <c r="K228" s="5"/>
      <c r="L228" s="10"/>
      <c r="M228" s="11" t="str">
        <f t="shared" si="9"/>
        <v/>
      </c>
      <c r="N228" s="11" t="str">
        <f t="shared" si="10"/>
        <v/>
      </c>
      <c r="O228" s="5"/>
      <c r="P228" s="21" t="str">
        <f t="shared" si="11"/>
        <v/>
      </c>
    </row>
    <row r="229" spans="1:16" x14ac:dyDescent="0.25">
      <c r="A229" s="7"/>
      <c r="B229" s="5"/>
      <c r="C229" s="5"/>
      <c r="D229" s="5"/>
      <c r="E229" s="5"/>
      <c r="F229" s="5"/>
      <c r="G229" s="8"/>
      <c r="H229" s="9"/>
      <c r="I229" s="9"/>
      <c r="J229" s="9"/>
      <c r="K229" s="5"/>
      <c r="L229" s="10"/>
      <c r="M229" s="11" t="str">
        <f t="shared" si="9"/>
        <v/>
      </c>
      <c r="N229" s="11" t="str">
        <f t="shared" si="10"/>
        <v/>
      </c>
      <c r="O229" s="5"/>
      <c r="P229" s="21" t="str">
        <f t="shared" si="11"/>
        <v/>
      </c>
    </row>
    <row r="230" spans="1:16" x14ac:dyDescent="0.25">
      <c r="A230" s="7"/>
      <c r="B230" s="5"/>
      <c r="C230" s="5"/>
      <c r="D230" s="5"/>
      <c r="E230" s="5"/>
      <c r="F230" s="5"/>
      <c r="G230" s="8"/>
      <c r="H230" s="9"/>
      <c r="I230" s="9"/>
      <c r="J230" s="9"/>
      <c r="K230" s="5"/>
      <c r="L230" s="10"/>
      <c r="M230" s="11" t="str">
        <f t="shared" si="9"/>
        <v/>
      </c>
      <c r="N230" s="11" t="str">
        <f t="shared" si="10"/>
        <v/>
      </c>
      <c r="O230" s="5"/>
      <c r="P230" s="21" t="str">
        <f t="shared" si="11"/>
        <v/>
      </c>
    </row>
    <row r="231" spans="1:16" x14ac:dyDescent="0.25">
      <c r="A231" s="7"/>
      <c r="B231" s="5"/>
      <c r="C231" s="5"/>
      <c r="D231" s="5"/>
      <c r="E231" s="5"/>
      <c r="F231" s="5"/>
      <c r="G231" s="8"/>
      <c r="H231" s="9"/>
      <c r="I231" s="9"/>
      <c r="J231" s="9"/>
      <c r="K231" s="5"/>
      <c r="L231" s="10"/>
      <c r="M231" s="11" t="str">
        <f t="shared" si="9"/>
        <v/>
      </c>
      <c r="N231" s="11" t="str">
        <f t="shared" si="10"/>
        <v/>
      </c>
      <c r="O231" s="5"/>
      <c r="P231" s="21" t="str">
        <f t="shared" si="11"/>
        <v/>
      </c>
    </row>
    <row r="232" spans="1:16" x14ac:dyDescent="0.25">
      <c r="A232" s="7"/>
      <c r="B232" s="5"/>
      <c r="C232" s="5"/>
      <c r="D232" s="5"/>
      <c r="E232" s="5"/>
      <c r="F232" s="5"/>
      <c r="G232" s="8"/>
      <c r="H232" s="9"/>
      <c r="I232" s="9"/>
      <c r="J232" s="9"/>
      <c r="K232" s="5"/>
      <c r="L232" s="10"/>
      <c r="M232" s="11" t="str">
        <f t="shared" si="9"/>
        <v/>
      </c>
      <c r="N232" s="11" t="str">
        <f t="shared" si="10"/>
        <v/>
      </c>
      <c r="O232" s="5"/>
      <c r="P232" s="21" t="str">
        <f t="shared" si="11"/>
        <v/>
      </c>
    </row>
    <row r="233" spans="1:16" x14ac:dyDescent="0.25">
      <c r="A233" s="7"/>
      <c r="B233" s="5"/>
      <c r="C233" s="5"/>
      <c r="D233" s="5"/>
      <c r="E233" s="5"/>
      <c r="F233" s="5"/>
      <c r="G233" s="8"/>
      <c r="H233" s="9"/>
      <c r="I233" s="9"/>
      <c r="J233" s="9"/>
      <c r="K233" s="5"/>
      <c r="L233" s="10"/>
      <c r="M233" s="11" t="str">
        <f t="shared" si="9"/>
        <v/>
      </c>
      <c r="N233" s="11" t="str">
        <f t="shared" si="10"/>
        <v/>
      </c>
      <c r="O233" s="5"/>
      <c r="P233" s="21" t="str">
        <f t="shared" si="11"/>
        <v/>
      </c>
    </row>
    <row r="234" spans="1:16" x14ac:dyDescent="0.25">
      <c r="A234" s="7"/>
      <c r="B234" s="5"/>
      <c r="C234" s="5"/>
      <c r="D234" s="5"/>
      <c r="E234" s="5"/>
      <c r="F234" s="5"/>
      <c r="G234" s="8"/>
      <c r="H234" s="9"/>
      <c r="I234" s="9"/>
      <c r="J234" s="9"/>
      <c r="K234" s="5"/>
      <c r="L234" s="10"/>
      <c r="M234" s="11" t="str">
        <f t="shared" si="9"/>
        <v/>
      </c>
      <c r="N234" s="11" t="str">
        <f t="shared" si="10"/>
        <v/>
      </c>
      <c r="O234" s="5"/>
      <c r="P234" s="21" t="str">
        <f t="shared" si="11"/>
        <v/>
      </c>
    </row>
    <row r="235" spans="1:16" x14ac:dyDescent="0.25">
      <c r="A235" s="7"/>
      <c r="B235" s="5"/>
      <c r="C235" s="5"/>
      <c r="D235" s="5"/>
      <c r="E235" s="5"/>
      <c r="F235" s="5"/>
      <c r="G235" s="8"/>
      <c r="H235" s="9"/>
      <c r="I235" s="9"/>
      <c r="J235" s="9"/>
      <c r="K235" s="5"/>
      <c r="L235" s="10"/>
      <c r="M235" s="11" t="str">
        <f t="shared" si="9"/>
        <v/>
      </c>
      <c r="N235" s="11" t="str">
        <f t="shared" si="10"/>
        <v/>
      </c>
      <c r="O235" s="5"/>
      <c r="P235" s="21" t="str">
        <f t="shared" si="11"/>
        <v/>
      </c>
    </row>
    <row r="236" spans="1:16" x14ac:dyDescent="0.25">
      <c r="A236" s="7"/>
      <c r="B236" s="5"/>
      <c r="C236" s="5"/>
      <c r="D236" s="5"/>
      <c r="E236" s="5"/>
      <c r="F236" s="5"/>
      <c r="G236" s="8"/>
      <c r="H236" s="9"/>
      <c r="I236" s="9"/>
      <c r="J236" s="9"/>
      <c r="K236" s="5"/>
      <c r="L236" s="10"/>
      <c r="M236" s="11" t="str">
        <f t="shared" si="9"/>
        <v/>
      </c>
      <c r="N236" s="11" t="str">
        <f t="shared" si="10"/>
        <v/>
      </c>
      <c r="O236" s="5"/>
      <c r="P236" s="21" t="str">
        <f t="shared" si="11"/>
        <v/>
      </c>
    </row>
    <row r="237" spans="1:16" x14ac:dyDescent="0.25">
      <c r="A237" s="7"/>
      <c r="B237" s="5"/>
      <c r="C237" s="5"/>
      <c r="D237" s="5"/>
      <c r="E237" s="5"/>
      <c r="F237" s="5"/>
      <c r="G237" s="8"/>
      <c r="H237" s="9"/>
      <c r="I237" s="9"/>
      <c r="J237" s="9"/>
      <c r="K237" s="5"/>
      <c r="L237" s="10"/>
      <c r="M237" s="11" t="str">
        <f t="shared" si="9"/>
        <v/>
      </c>
      <c r="N237" s="11" t="str">
        <f t="shared" si="10"/>
        <v/>
      </c>
      <c r="O237" s="5"/>
      <c r="P237" s="21" t="str">
        <f t="shared" si="11"/>
        <v/>
      </c>
    </row>
    <row r="238" spans="1:16" x14ac:dyDescent="0.25">
      <c r="A238" s="7"/>
      <c r="B238" s="5"/>
      <c r="C238" s="5"/>
      <c r="D238" s="5"/>
      <c r="E238" s="5"/>
      <c r="F238" s="5"/>
      <c r="G238" s="8"/>
      <c r="H238" s="9"/>
      <c r="I238" s="9"/>
      <c r="J238" s="9"/>
      <c r="K238" s="5"/>
      <c r="L238" s="10"/>
      <c r="M238" s="11" t="str">
        <f t="shared" si="9"/>
        <v/>
      </c>
      <c r="N238" s="11" t="str">
        <f t="shared" si="10"/>
        <v/>
      </c>
      <c r="O238" s="5"/>
      <c r="P238" s="21" t="str">
        <f t="shared" si="11"/>
        <v/>
      </c>
    </row>
    <row r="239" spans="1:16" x14ac:dyDescent="0.25">
      <c r="A239" s="7"/>
      <c r="B239" s="5"/>
      <c r="C239" s="5"/>
      <c r="D239" s="5"/>
      <c r="E239" s="5"/>
      <c r="F239" s="5"/>
      <c r="G239" s="8"/>
      <c r="H239" s="9"/>
      <c r="I239" s="9"/>
      <c r="J239" s="9"/>
      <c r="K239" s="5"/>
      <c r="L239" s="10"/>
      <c r="M239" s="11" t="str">
        <f t="shared" si="9"/>
        <v/>
      </c>
      <c r="N239" s="11" t="str">
        <f t="shared" si="10"/>
        <v/>
      </c>
      <c r="O239" s="5"/>
      <c r="P239" s="21" t="str">
        <f t="shared" si="11"/>
        <v/>
      </c>
    </row>
    <row r="240" spans="1:16" x14ac:dyDescent="0.25">
      <c r="A240" s="7"/>
      <c r="B240" s="5"/>
      <c r="C240" s="5"/>
      <c r="D240" s="5"/>
      <c r="E240" s="5"/>
      <c r="F240" s="5"/>
      <c r="G240" s="8"/>
      <c r="H240" s="9"/>
      <c r="I240" s="9"/>
      <c r="J240" s="9"/>
      <c r="K240" s="5"/>
      <c r="L240" s="10"/>
      <c r="M240" s="11" t="str">
        <f t="shared" si="9"/>
        <v/>
      </c>
      <c r="N240" s="11" t="str">
        <f t="shared" si="10"/>
        <v/>
      </c>
      <c r="O240" s="5"/>
      <c r="P240" s="21" t="str">
        <f t="shared" si="11"/>
        <v/>
      </c>
    </row>
    <row r="241" spans="1:16" x14ac:dyDescent="0.25">
      <c r="A241" s="7"/>
      <c r="B241" s="5"/>
      <c r="C241" s="5"/>
      <c r="D241" s="5"/>
      <c r="E241" s="5"/>
      <c r="F241" s="5"/>
      <c r="G241" s="8"/>
      <c r="H241" s="9"/>
      <c r="I241" s="9"/>
      <c r="J241" s="9"/>
      <c r="K241" s="5"/>
      <c r="L241" s="10"/>
      <c r="M241" s="11" t="str">
        <f t="shared" si="9"/>
        <v/>
      </c>
      <c r="N241" s="11" t="str">
        <f t="shared" si="10"/>
        <v/>
      </c>
      <c r="O241" s="5"/>
      <c r="P241" s="21" t="str">
        <f t="shared" si="11"/>
        <v/>
      </c>
    </row>
    <row r="242" spans="1:16" x14ac:dyDescent="0.25">
      <c r="A242" s="7"/>
      <c r="B242" s="5"/>
      <c r="C242" s="5"/>
      <c r="D242" s="5"/>
      <c r="E242" s="5"/>
      <c r="F242" s="5"/>
      <c r="G242" s="8"/>
      <c r="H242" s="9"/>
      <c r="I242" s="9"/>
      <c r="J242" s="9"/>
      <c r="K242" s="5"/>
      <c r="L242" s="10"/>
      <c r="M242" s="11" t="str">
        <f t="shared" si="9"/>
        <v/>
      </c>
      <c r="N242" s="11" t="str">
        <f t="shared" si="10"/>
        <v/>
      </c>
      <c r="O242" s="5"/>
      <c r="P242" s="21" t="str">
        <f t="shared" si="11"/>
        <v/>
      </c>
    </row>
    <row r="243" spans="1:16" x14ac:dyDescent="0.25">
      <c r="A243" s="7"/>
      <c r="B243" s="5"/>
      <c r="C243" s="5"/>
      <c r="D243" s="5"/>
      <c r="E243" s="5"/>
      <c r="F243" s="5"/>
      <c r="G243" s="8"/>
      <c r="H243" s="9"/>
      <c r="I243" s="9"/>
      <c r="J243" s="9"/>
      <c r="K243" s="5"/>
      <c r="L243" s="10"/>
      <c r="M243" s="11" t="str">
        <f t="shared" si="9"/>
        <v/>
      </c>
      <c r="N243" s="11" t="str">
        <f t="shared" si="10"/>
        <v/>
      </c>
      <c r="O243" s="5"/>
      <c r="P243" s="21" t="str">
        <f t="shared" si="11"/>
        <v/>
      </c>
    </row>
    <row r="244" spans="1:16" x14ac:dyDescent="0.25">
      <c r="A244" s="7"/>
      <c r="B244" s="5"/>
      <c r="C244" s="5"/>
      <c r="D244" s="5"/>
      <c r="E244" s="5"/>
      <c r="F244" s="5"/>
      <c r="G244" s="8"/>
      <c r="H244" s="9"/>
      <c r="I244" s="9"/>
      <c r="J244" s="9"/>
      <c r="K244" s="5"/>
      <c r="L244" s="10"/>
      <c r="M244" s="11" t="str">
        <f t="shared" si="9"/>
        <v/>
      </c>
      <c r="N244" s="11" t="str">
        <f t="shared" si="10"/>
        <v/>
      </c>
      <c r="O244" s="5"/>
      <c r="P244" s="21" t="str">
        <f t="shared" si="11"/>
        <v/>
      </c>
    </row>
    <row r="245" spans="1:16" x14ac:dyDescent="0.25">
      <c r="A245" s="7"/>
      <c r="B245" s="5"/>
      <c r="C245" s="5"/>
      <c r="D245" s="5"/>
      <c r="E245" s="5"/>
      <c r="F245" s="5"/>
      <c r="G245" s="8"/>
      <c r="H245" s="9"/>
      <c r="I245" s="9"/>
      <c r="J245" s="9"/>
      <c r="K245" s="5"/>
      <c r="L245" s="10"/>
      <c r="M245" s="11" t="str">
        <f t="shared" si="9"/>
        <v/>
      </c>
      <c r="N245" s="11" t="str">
        <f t="shared" si="10"/>
        <v/>
      </c>
      <c r="O245" s="5"/>
      <c r="P245" s="21" t="str">
        <f t="shared" si="11"/>
        <v/>
      </c>
    </row>
    <row r="246" spans="1:16" x14ac:dyDescent="0.25">
      <c r="A246" s="7"/>
      <c r="B246" s="5"/>
      <c r="C246" s="5"/>
      <c r="D246" s="5"/>
      <c r="E246" s="5"/>
      <c r="F246" s="5"/>
      <c r="G246" s="8"/>
      <c r="H246" s="9"/>
      <c r="I246" s="9"/>
      <c r="J246" s="9"/>
      <c r="K246" s="5"/>
      <c r="L246" s="10"/>
      <c r="M246" s="11" t="str">
        <f t="shared" si="9"/>
        <v/>
      </c>
      <c r="N246" s="11" t="str">
        <f t="shared" si="10"/>
        <v/>
      </c>
      <c r="O246" s="5"/>
      <c r="P246" s="21" t="str">
        <f t="shared" si="11"/>
        <v/>
      </c>
    </row>
    <row r="247" spans="1:16" x14ac:dyDescent="0.25">
      <c r="A247" s="7"/>
      <c r="B247" s="5"/>
      <c r="C247" s="5"/>
      <c r="D247" s="5"/>
      <c r="E247" s="5"/>
      <c r="F247" s="5"/>
      <c r="G247" s="8"/>
      <c r="H247" s="9"/>
      <c r="I247" s="9"/>
      <c r="J247" s="9"/>
      <c r="K247" s="5"/>
      <c r="L247" s="10"/>
      <c r="M247" s="11" t="str">
        <f t="shared" si="9"/>
        <v/>
      </c>
      <c r="N247" s="11" t="str">
        <f t="shared" si="10"/>
        <v/>
      </c>
      <c r="O247" s="5"/>
      <c r="P247" s="21" t="str">
        <f t="shared" si="11"/>
        <v/>
      </c>
    </row>
    <row r="248" spans="1:16" x14ac:dyDescent="0.25">
      <c r="A248" s="7"/>
      <c r="B248" s="5"/>
      <c r="C248" s="5"/>
      <c r="D248" s="5"/>
      <c r="E248" s="5"/>
      <c r="F248" s="5"/>
      <c r="G248" s="8"/>
      <c r="H248" s="9"/>
      <c r="I248" s="9"/>
      <c r="J248" s="9"/>
      <c r="K248" s="5"/>
      <c r="L248" s="10"/>
      <c r="M248" s="11" t="str">
        <f t="shared" si="9"/>
        <v/>
      </c>
      <c r="N248" s="11" t="str">
        <f t="shared" si="10"/>
        <v/>
      </c>
      <c r="O248" s="5"/>
      <c r="P248" s="21" t="str">
        <f t="shared" si="11"/>
        <v/>
      </c>
    </row>
    <row r="249" spans="1:16" x14ac:dyDescent="0.25">
      <c r="A249" s="7"/>
      <c r="B249" s="5"/>
      <c r="C249" s="5"/>
      <c r="D249" s="5"/>
      <c r="E249" s="5"/>
      <c r="F249" s="5"/>
      <c r="G249" s="8"/>
      <c r="H249" s="9"/>
      <c r="I249" s="9"/>
      <c r="J249" s="9"/>
      <c r="K249" s="5"/>
      <c r="L249" s="10"/>
      <c r="M249" s="11" t="str">
        <f t="shared" si="9"/>
        <v/>
      </c>
      <c r="N249" s="11" t="str">
        <f t="shared" si="10"/>
        <v/>
      </c>
      <c r="O249" s="5"/>
      <c r="P249" s="21" t="str">
        <f t="shared" si="11"/>
        <v/>
      </c>
    </row>
    <row r="250" spans="1:16" x14ac:dyDescent="0.25">
      <c r="A250" s="7"/>
      <c r="B250" s="5"/>
      <c r="C250" s="5"/>
      <c r="D250" s="5"/>
      <c r="E250" s="5"/>
      <c r="F250" s="5"/>
      <c r="G250" s="8"/>
      <c r="H250" s="9"/>
      <c r="I250" s="9"/>
      <c r="J250" s="9"/>
      <c r="K250" s="5"/>
      <c r="L250" s="10"/>
      <c r="M250" s="11" t="str">
        <f t="shared" si="9"/>
        <v/>
      </c>
      <c r="N250" s="11" t="str">
        <f t="shared" si="10"/>
        <v/>
      </c>
      <c r="O250" s="5"/>
      <c r="P250" s="21" t="str">
        <f t="shared" si="11"/>
        <v/>
      </c>
    </row>
    <row r="251" spans="1:16" x14ac:dyDescent="0.25">
      <c r="A251" s="7"/>
      <c r="B251" s="5"/>
      <c r="C251" s="5"/>
      <c r="D251" s="5"/>
      <c r="E251" s="5"/>
      <c r="F251" s="5"/>
      <c r="G251" s="8"/>
      <c r="H251" s="9"/>
      <c r="I251" s="9"/>
      <c r="J251" s="9"/>
      <c r="K251" s="5"/>
      <c r="L251" s="10"/>
      <c r="M251" s="11" t="str">
        <f t="shared" si="9"/>
        <v/>
      </c>
      <c r="N251" s="11" t="str">
        <f t="shared" si="10"/>
        <v/>
      </c>
      <c r="O251" s="5"/>
      <c r="P251" s="21" t="str">
        <f t="shared" si="11"/>
        <v/>
      </c>
    </row>
    <row r="252" spans="1:16" x14ac:dyDescent="0.25">
      <c r="A252" s="7"/>
      <c r="B252" s="5"/>
      <c r="C252" s="5"/>
      <c r="D252" s="5"/>
      <c r="E252" s="5"/>
      <c r="F252" s="5"/>
      <c r="G252" s="8"/>
      <c r="H252" s="9"/>
      <c r="I252" s="9"/>
      <c r="J252" s="9"/>
      <c r="K252" s="5"/>
      <c r="L252" s="10"/>
      <c r="M252" s="11" t="str">
        <f t="shared" si="9"/>
        <v/>
      </c>
      <c r="N252" s="11" t="str">
        <f t="shared" si="10"/>
        <v/>
      </c>
      <c r="O252" s="5"/>
      <c r="P252" s="21" t="str">
        <f t="shared" si="11"/>
        <v/>
      </c>
    </row>
    <row r="253" spans="1:16" x14ac:dyDescent="0.25">
      <c r="A253" s="7"/>
      <c r="B253" s="5"/>
      <c r="C253" s="5"/>
      <c r="D253" s="5"/>
      <c r="E253" s="5"/>
      <c r="F253" s="5"/>
      <c r="G253" s="8"/>
      <c r="H253" s="9"/>
      <c r="I253" s="9"/>
      <c r="J253" s="9"/>
      <c r="K253" s="5"/>
      <c r="L253" s="10"/>
      <c r="M253" s="11" t="str">
        <f t="shared" si="9"/>
        <v/>
      </c>
      <c r="N253" s="11" t="str">
        <f t="shared" si="10"/>
        <v/>
      </c>
      <c r="O253" s="5"/>
      <c r="P253" s="21" t="str">
        <f t="shared" si="11"/>
        <v/>
      </c>
    </row>
    <row r="254" spans="1:16" x14ac:dyDescent="0.25">
      <c r="A254" s="7"/>
      <c r="B254" s="5"/>
      <c r="C254" s="5"/>
      <c r="D254" s="5"/>
      <c r="E254" s="5"/>
      <c r="F254" s="5"/>
      <c r="G254" s="8"/>
      <c r="H254" s="9"/>
      <c r="I254" s="9"/>
      <c r="J254" s="9"/>
      <c r="K254" s="5"/>
      <c r="L254" s="10"/>
      <c r="M254" s="11" t="str">
        <f t="shared" si="9"/>
        <v/>
      </c>
      <c r="N254" s="11" t="str">
        <f t="shared" si="10"/>
        <v/>
      </c>
      <c r="O254" s="5"/>
      <c r="P254" s="21" t="str">
        <f t="shared" si="11"/>
        <v/>
      </c>
    </row>
    <row r="255" spans="1:16" x14ac:dyDescent="0.25">
      <c r="A255" s="7"/>
      <c r="B255" s="5"/>
      <c r="C255" s="5"/>
      <c r="D255" s="5"/>
      <c r="E255" s="5"/>
      <c r="F255" s="5"/>
      <c r="G255" s="8"/>
      <c r="H255" s="9"/>
      <c r="I255" s="9"/>
      <c r="J255" s="9"/>
      <c r="K255" s="5"/>
      <c r="L255" s="10"/>
      <c r="M255" s="11" t="str">
        <f t="shared" si="9"/>
        <v/>
      </c>
      <c r="N255" s="11" t="str">
        <f t="shared" si="10"/>
        <v/>
      </c>
      <c r="O255" s="5"/>
      <c r="P255" s="21" t="str">
        <f t="shared" si="11"/>
        <v/>
      </c>
    </row>
    <row r="256" spans="1:16" x14ac:dyDescent="0.25">
      <c r="A256" s="7"/>
      <c r="B256" s="5"/>
      <c r="C256" s="5"/>
      <c r="D256" s="5"/>
      <c r="E256" s="5"/>
      <c r="F256" s="5"/>
      <c r="G256" s="8"/>
      <c r="H256" s="9"/>
      <c r="I256" s="9"/>
      <c r="J256" s="9"/>
      <c r="K256" s="5"/>
      <c r="L256" s="10"/>
      <c r="M256" s="11" t="str">
        <f t="shared" si="9"/>
        <v/>
      </c>
      <c r="N256" s="11" t="str">
        <f t="shared" si="10"/>
        <v/>
      </c>
      <c r="O256" s="5"/>
      <c r="P256" s="21" t="str">
        <f t="shared" si="11"/>
        <v/>
      </c>
    </row>
    <row r="257" spans="1:16" x14ac:dyDescent="0.25">
      <c r="A257" s="7"/>
      <c r="B257" s="5"/>
      <c r="C257" s="5"/>
      <c r="D257" s="5"/>
      <c r="E257" s="5"/>
      <c r="F257" s="5"/>
      <c r="G257" s="8"/>
      <c r="H257" s="9"/>
      <c r="I257" s="9"/>
      <c r="J257" s="9"/>
      <c r="K257" s="5"/>
      <c r="L257" s="10"/>
      <c r="M257" s="11" t="str">
        <f t="shared" si="9"/>
        <v/>
      </c>
      <c r="N257" s="11" t="str">
        <f t="shared" si="10"/>
        <v/>
      </c>
      <c r="O257" s="5"/>
      <c r="P257" s="21" t="str">
        <f t="shared" si="11"/>
        <v/>
      </c>
    </row>
    <row r="258" spans="1:16" x14ac:dyDescent="0.25">
      <c r="A258" s="7"/>
      <c r="B258" s="5"/>
      <c r="C258" s="5"/>
      <c r="D258" s="5"/>
      <c r="E258" s="5"/>
      <c r="F258" s="5"/>
      <c r="G258" s="8"/>
      <c r="H258" s="9"/>
      <c r="I258" s="9"/>
      <c r="J258" s="9"/>
      <c r="K258" s="5"/>
      <c r="L258" s="10"/>
      <c r="M258" s="11" t="str">
        <f t="shared" ref="M258:M321" si="12">IF($F258="","",IF(OR($F258="Kauf",$F258="Verkauf"),$G258*$H258*$L258,$H258*$L258))</f>
        <v/>
      </c>
      <c r="N258" s="11" t="str">
        <f t="shared" ref="N258:N321" si="13">IF($F258="","",IF($F258="Kauf",-$M258-$I258-$J258,IF($F258="Verkauf",$M258-$I258-$J258,IF($F258="Dividende",$M258-$I258-$J258,IF($F258="Einzahlung",$M258,IF($F258="Auszahlung",-$M258,IF($F258="Gebühr",-$M258,IF($F258="Steuer",-IF($J258&gt;0,$J258,$M258),0))))))))</f>
        <v/>
      </c>
      <c r="O258" s="5"/>
      <c r="P258" s="21" t="str">
        <f t="shared" ref="P258:P321" si="14">IF($A258="","",DATE(VALUE(RIGHT($A258,4)),VALUE(MID($A258,4,2)),VALUE(LEFT($A258,2))))</f>
        <v/>
      </c>
    </row>
    <row r="259" spans="1:16" x14ac:dyDescent="0.25">
      <c r="A259" s="7"/>
      <c r="B259" s="5"/>
      <c r="C259" s="5"/>
      <c r="D259" s="5"/>
      <c r="E259" s="5"/>
      <c r="F259" s="5"/>
      <c r="G259" s="8"/>
      <c r="H259" s="9"/>
      <c r="I259" s="9"/>
      <c r="J259" s="9"/>
      <c r="K259" s="5"/>
      <c r="L259" s="10"/>
      <c r="M259" s="11" t="str">
        <f t="shared" si="12"/>
        <v/>
      </c>
      <c r="N259" s="11" t="str">
        <f t="shared" si="13"/>
        <v/>
      </c>
      <c r="O259" s="5"/>
      <c r="P259" s="21" t="str">
        <f t="shared" si="14"/>
        <v/>
      </c>
    </row>
    <row r="260" spans="1:16" x14ac:dyDescent="0.25">
      <c r="A260" s="7"/>
      <c r="B260" s="5"/>
      <c r="C260" s="5"/>
      <c r="D260" s="5"/>
      <c r="E260" s="5"/>
      <c r="F260" s="5"/>
      <c r="G260" s="8"/>
      <c r="H260" s="9"/>
      <c r="I260" s="9"/>
      <c r="J260" s="9"/>
      <c r="K260" s="5"/>
      <c r="L260" s="10"/>
      <c r="M260" s="11" t="str">
        <f t="shared" si="12"/>
        <v/>
      </c>
      <c r="N260" s="11" t="str">
        <f t="shared" si="13"/>
        <v/>
      </c>
      <c r="O260" s="5"/>
      <c r="P260" s="21" t="str">
        <f t="shared" si="14"/>
        <v/>
      </c>
    </row>
    <row r="261" spans="1:16" x14ac:dyDescent="0.25">
      <c r="A261" s="7"/>
      <c r="B261" s="5"/>
      <c r="C261" s="5"/>
      <c r="D261" s="5"/>
      <c r="E261" s="5"/>
      <c r="F261" s="5"/>
      <c r="G261" s="8"/>
      <c r="H261" s="9"/>
      <c r="I261" s="9"/>
      <c r="J261" s="9"/>
      <c r="K261" s="5"/>
      <c r="L261" s="10"/>
      <c r="M261" s="11" t="str">
        <f t="shared" si="12"/>
        <v/>
      </c>
      <c r="N261" s="11" t="str">
        <f t="shared" si="13"/>
        <v/>
      </c>
      <c r="O261" s="5"/>
      <c r="P261" s="21" t="str">
        <f t="shared" si="14"/>
        <v/>
      </c>
    </row>
    <row r="262" spans="1:16" x14ac:dyDescent="0.25">
      <c r="A262" s="7"/>
      <c r="B262" s="5"/>
      <c r="C262" s="5"/>
      <c r="D262" s="5"/>
      <c r="E262" s="5"/>
      <c r="F262" s="5"/>
      <c r="G262" s="8"/>
      <c r="H262" s="9"/>
      <c r="I262" s="9"/>
      <c r="J262" s="9"/>
      <c r="K262" s="5"/>
      <c r="L262" s="10"/>
      <c r="M262" s="11" t="str">
        <f t="shared" si="12"/>
        <v/>
      </c>
      <c r="N262" s="11" t="str">
        <f t="shared" si="13"/>
        <v/>
      </c>
      <c r="O262" s="5"/>
      <c r="P262" s="21" t="str">
        <f t="shared" si="14"/>
        <v/>
      </c>
    </row>
    <row r="263" spans="1:16" x14ac:dyDescent="0.25">
      <c r="A263" s="7"/>
      <c r="B263" s="5"/>
      <c r="C263" s="5"/>
      <c r="D263" s="5"/>
      <c r="E263" s="5"/>
      <c r="F263" s="5"/>
      <c r="G263" s="8"/>
      <c r="H263" s="9"/>
      <c r="I263" s="9"/>
      <c r="J263" s="9"/>
      <c r="K263" s="5"/>
      <c r="L263" s="10"/>
      <c r="M263" s="11" t="str">
        <f t="shared" si="12"/>
        <v/>
      </c>
      <c r="N263" s="11" t="str">
        <f t="shared" si="13"/>
        <v/>
      </c>
      <c r="O263" s="5"/>
      <c r="P263" s="21" t="str">
        <f t="shared" si="14"/>
        <v/>
      </c>
    </row>
    <row r="264" spans="1:16" x14ac:dyDescent="0.25">
      <c r="A264" s="7"/>
      <c r="B264" s="5"/>
      <c r="C264" s="5"/>
      <c r="D264" s="5"/>
      <c r="E264" s="5"/>
      <c r="F264" s="5"/>
      <c r="G264" s="8"/>
      <c r="H264" s="9"/>
      <c r="I264" s="9"/>
      <c r="J264" s="9"/>
      <c r="K264" s="5"/>
      <c r="L264" s="10"/>
      <c r="M264" s="11" t="str">
        <f t="shared" si="12"/>
        <v/>
      </c>
      <c r="N264" s="11" t="str">
        <f t="shared" si="13"/>
        <v/>
      </c>
      <c r="O264" s="5"/>
      <c r="P264" s="21" t="str">
        <f t="shared" si="14"/>
        <v/>
      </c>
    </row>
    <row r="265" spans="1:16" x14ac:dyDescent="0.25">
      <c r="A265" s="7"/>
      <c r="B265" s="5"/>
      <c r="C265" s="5"/>
      <c r="D265" s="5"/>
      <c r="E265" s="5"/>
      <c r="F265" s="5"/>
      <c r="G265" s="8"/>
      <c r="H265" s="9"/>
      <c r="I265" s="9"/>
      <c r="J265" s="9"/>
      <c r="K265" s="5"/>
      <c r="L265" s="10"/>
      <c r="M265" s="11" t="str">
        <f t="shared" si="12"/>
        <v/>
      </c>
      <c r="N265" s="11" t="str">
        <f t="shared" si="13"/>
        <v/>
      </c>
      <c r="O265" s="5"/>
      <c r="P265" s="21" t="str">
        <f t="shared" si="14"/>
        <v/>
      </c>
    </row>
    <row r="266" spans="1:16" x14ac:dyDescent="0.25">
      <c r="A266" s="7"/>
      <c r="B266" s="5"/>
      <c r="C266" s="5"/>
      <c r="D266" s="5"/>
      <c r="E266" s="5"/>
      <c r="F266" s="5"/>
      <c r="G266" s="8"/>
      <c r="H266" s="9"/>
      <c r="I266" s="9"/>
      <c r="J266" s="9"/>
      <c r="K266" s="5"/>
      <c r="L266" s="10"/>
      <c r="M266" s="11" t="str">
        <f t="shared" si="12"/>
        <v/>
      </c>
      <c r="N266" s="11" t="str">
        <f t="shared" si="13"/>
        <v/>
      </c>
      <c r="O266" s="5"/>
      <c r="P266" s="21" t="str">
        <f t="shared" si="14"/>
        <v/>
      </c>
    </row>
    <row r="267" spans="1:16" x14ac:dyDescent="0.25">
      <c r="A267" s="7"/>
      <c r="B267" s="5"/>
      <c r="C267" s="5"/>
      <c r="D267" s="5"/>
      <c r="E267" s="5"/>
      <c r="F267" s="5"/>
      <c r="G267" s="8"/>
      <c r="H267" s="9"/>
      <c r="I267" s="9"/>
      <c r="J267" s="9"/>
      <c r="K267" s="5"/>
      <c r="L267" s="10"/>
      <c r="M267" s="11" t="str">
        <f t="shared" si="12"/>
        <v/>
      </c>
      <c r="N267" s="11" t="str">
        <f t="shared" si="13"/>
        <v/>
      </c>
      <c r="O267" s="5"/>
      <c r="P267" s="21" t="str">
        <f t="shared" si="14"/>
        <v/>
      </c>
    </row>
    <row r="268" spans="1:16" x14ac:dyDescent="0.25">
      <c r="A268" s="7"/>
      <c r="B268" s="5"/>
      <c r="C268" s="5"/>
      <c r="D268" s="5"/>
      <c r="E268" s="5"/>
      <c r="F268" s="5"/>
      <c r="G268" s="8"/>
      <c r="H268" s="9"/>
      <c r="I268" s="9"/>
      <c r="J268" s="9"/>
      <c r="K268" s="5"/>
      <c r="L268" s="10"/>
      <c r="M268" s="11" t="str">
        <f t="shared" si="12"/>
        <v/>
      </c>
      <c r="N268" s="11" t="str">
        <f t="shared" si="13"/>
        <v/>
      </c>
      <c r="O268" s="5"/>
      <c r="P268" s="21" t="str">
        <f t="shared" si="14"/>
        <v/>
      </c>
    </row>
    <row r="269" spans="1:16" x14ac:dyDescent="0.25">
      <c r="A269" s="7"/>
      <c r="B269" s="5"/>
      <c r="C269" s="5"/>
      <c r="D269" s="5"/>
      <c r="E269" s="5"/>
      <c r="F269" s="5"/>
      <c r="G269" s="8"/>
      <c r="H269" s="9"/>
      <c r="I269" s="9"/>
      <c r="J269" s="9"/>
      <c r="K269" s="5"/>
      <c r="L269" s="10"/>
      <c r="M269" s="11" t="str">
        <f t="shared" si="12"/>
        <v/>
      </c>
      <c r="N269" s="11" t="str">
        <f t="shared" si="13"/>
        <v/>
      </c>
      <c r="O269" s="5"/>
      <c r="P269" s="21" t="str">
        <f t="shared" si="14"/>
        <v/>
      </c>
    </row>
    <row r="270" spans="1:16" x14ac:dyDescent="0.25">
      <c r="A270" s="7"/>
      <c r="B270" s="5"/>
      <c r="C270" s="5"/>
      <c r="D270" s="5"/>
      <c r="E270" s="5"/>
      <c r="F270" s="5"/>
      <c r="G270" s="8"/>
      <c r="H270" s="9"/>
      <c r="I270" s="9"/>
      <c r="J270" s="9"/>
      <c r="K270" s="5"/>
      <c r="L270" s="10"/>
      <c r="M270" s="11" t="str">
        <f t="shared" si="12"/>
        <v/>
      </c>
      <c r="N270" s="11" t="str">
        <f t="shared" si="13"/>
        <v/>
      </c>
      <c r="O270" s="5"/>
      <c r="P270" s="21" t="str">
        <f t="shared" si="14"/>
        <v/>
      </c>
    </row>
    <row r="271" spans="1:16" x14ac:dyDescent="0.25">
      <c r="A271" s="7"/>
      <c r="B271" s="5"/>
      <c r="C271" s="5"/>
      <c r="D271" s="5"/>
      <c r="E271" s="5"/>
      <c r="F271" s="5"/>
      <c r="G271" s="8"/>
      <c r="H271" s="9"/>
      <c r="I271" s="9"/>
      <c r="J271" s="9"/>
      <c r="K271" s="5"/>
      <c r="L271" s="10"/>
      <c r="M271" s="11" t="str">
        <f t="shared" si="12"/>
        <v/>
      </c>
      <c r="N271" s="11" t="str">
        <f t="shared" si="13"/>
        <v/>
      </c>
      <c r="O271" s="5"/>
      <c r="P271" s="21" t="str">
        <f t="shared" si="14"/>
        <v/>
      </c>
    </row>
    <row r="272" spans="1:16" x14ac:dyDescent="0.25">
      <c r="A272" s="7"/>
      <c r="B272" s="5"/>
      <c r="C272" s="5"/>
      <c r="D272" s="5"/>
      <c r="E272" s="5"/>
      <c r="F272" s="5"/>
      <c r="G272" s="8"/>
      <c r="H272" s="9"/>
      <c r="I272" s="9"/>
      <c r="J272" s="9"/>
      <c r="K272" s="5"/>
      <c r="L272" s="10"/>
      <c r="M272" s="11" t="str">
        <f t="shared" si="12"/>
        <v/>
      </c>
      <c r="N272" s="11" t="str">
        <f t="shared" si="13"/>
        <v/>
      </c>
      <c r="O272" s="5"/>
      <c r="P272" s="21" t="str">
        <f t="shared" si="14"/>
        <v/>
      </c>
    </row>
    <row r="273" spans="1:16" x14ac:dyDescent="0.25">
      <c r="A273" s="7"/>
      <c r="B273" s="5"/>
      <c r="C273" s="5"/>
      <c r="D273" s="5"/>
      <c r="E273" s="5"/>
      <c r="F273" s="5"/>
      <c r="G273" s="8"/>
      <c r="H273" s="9"/>
      <c r="I273" s="9"/>
      <c r="J273" s="9"/>
      <c r="K273" s="5"/>
      <c r="L273" s="10"/>
      <c r="M273" s="11" t="str">
        <f t="shared" si="12"/>
        <v/>
      </c>
      <c r="N273" s="11" t="str">
        <f t="shared" si="13"/>
        <v/>
      </c>
      <c r="O273" s="5"/>
      <c r="P273" s="21" t="str">
        <f t="shared" si="14"/>
        <v/>
      </c>
    </row>
    <row r="274" spans="1:16" x14ac:dyDescent="0.25">
      <c r="A274" s="7"/>
      <c r="B274" s="5"/>
      <c r="C274" s="5"/>
      <c r="D274" s="5"/>
      <c r="E274" s="5"/>
      <c r="F274" s="5"/>
      <c r="G274" s="8"/>
      <c r="H274" s="9"/>
      <c r="I274" s="9"/>
      <c r="J274" s="9"/>
      <c r="K274" s="5"/>
      <c r="L274" s="10"/>
      <c r="M274" s="11" t="str">
        <f t="shared" si="12"/>
        <v/>
      </c>
      <c r="N274" s="11" t="str">
        <f t="shared" si="13"/>
        <v/>
      </c>
      <c r="O274" s="5"/>
      <c r="P274" s="21" t="str">
        <f t="shared" si="14"/>
        <v/>
      </c>
    </row>
    <row r="275" spans="1:16" x14ac:dyDescent="0.25">
      <c r="A275" s="7"/>
      <c r="B275" s="5"/>
      <c r="C275" s="5"/>
      <c r="D275" s="5"/>
      <c r="E275" s="5"/>
      <c r="F275" s="5"/>
      <c r="G275" s="8"/>
      <c r="H275" s="9"/>
      <c r="I275" s="9"/>
      <c r="J275" s="9"/>
      <c r="K275" s="5"/>
      <c r="L275" s="10"/>
      <c r="M275" s="11" t="str">
        <f t="shared" si="12"/>
        <v/>
      </c>
      <c r="N275" s="11" t="str">
        <f t="shared" si="13"/>
        <v/>
      </c>
      <c r="O275" s="5"/>
      <c r="P275" s="21" t="str">
        <f t="shared" si="14"/>
        <v/>
      </c>
    </row>
    <row r="276" spans="1:16" x14ac:dyDescent="0.25">
      <c r="A276" s="7"/>
      <c r="B276" s="5"/>
      <c r="C276" s="5"/>
      <c r="D276" s="5"/>
      <c r="E276" s="5"/>
      <c r="F276" s="5"/>
      <c r="G276" s="8"/>
      <c r="H276" s="9"/>
      <c r="I276" s="9"/>
      <c r="J276" s="9"/>
      <c r="K276" s="5"/>
      <c r="L276" s="10"/>
      <c r="M276" s="11" t="str">
        <f t="shared" si="12"/>
        <v/>
      </c>
      <c r="N276" s="11" t="str">
        <f t="shared" si="13"/>
        <v/>
      </c>
      <c r="O276" s="5"/>
      <c r="P276" s="21" t="str">
        <f t="shared" si="14"/>
        <v/>
      </c>
    </row>
    <row r="277" spans="1:16" x14ac:dyDescent="0.25">
      <c r="A277" s="7"/>
      <c r="B277" s="5"/>
      <c r="C277" s="5"/>
      <c r="D277" s="5"/>
      <c r="E277" s="5"/>
      <c r="F277" s="5"/>
      <c r="G277" s="8"/>
      <c r="H277" s="9"/>
      <c r="I277" s="9"/>
      <c r="J277" s="9"/>
      <c r="K277" s="5"/>
      <c r="L277" s="10"/>
      <c r="M277" s="11" t="str">
        <f t="shared" si="12"/>
        <v/>
      </c>
      <c r="N277" s="11" t="str">
        <f t="shared" si="13"/>
        <v/>
      </c>
      <c r="O277" s="5"/>
      <c r="P277" s="21" t="str">
        <f t="shared" si="14"/>
        <v/>
      </c>
    </row>
    <row r="278" spans="1:16" x14ac:dyDescent="0.25">
      <c r="A278" s="7"/>
      <c r="B278" s="5"/>
      <c r="C278" s="5"/>
      <c r="D278" s="5"/>
      <c r="E278" s="5"/>
      <c r="F278" s="5"/>
      <c r="G278" s="8"/>
      <c r="H278" s="9"/>
      <c r="I278" s="9"/>
      <c r="J278" s="9"/>
      <c r="K278" s="5"/>
      <c r="L278" s="10"/>
      <c r="M278" s="11" t="str">
        <f t="shared" si="12"/>
        <v/>
      </c>
      <c r="N278" s="11" t="str">
        <f t="shared" si="13"/>
        <v/>
      </c>
      <c r="O278" s="5"/>
      <c r="P278" s="21" t="str">
        <f t="shared" si="14"/>
        <v/>
      </c>
    </row>
    <row r="279" spans="1:16" x14ac:dyDescent="0.25">
      <c r="A279" s="7"/>
      <c r="B279" s="5"/>
      <c r="C279" s="5"/>
      <c r="D279" s="5"/>
      <c r="E279" s="5"/>
      <c r="F279" s="5"/>
      <c r="G279" s="8"/>
      <c r="H279" s="9"/>
      <c r="I279" s="9"/>
      <c r="J279" s="9"/>
      <c r="K279" s="5"/>
      <c r="L279" s="10"/>
      <c r="M279" s="11" t="str">
        <f t="shared" si="12"/>
        <v/>
      </c>
      <c r="N279" s="11" t="str">
        <f t="shared" si="13"/>
        <v/>
      </c>
      <c r="O279" s="5"/>
      <c r="P279" s="21" t="str">
        <f t="shared" si="14"/>
        <v/>
      </c>
    </row>
    <row r="280" spans="1:16" x14ac:dyDescent="0.25">
      <c r="A280" s="7"/>
      <c r="B280" s="5"/>
      <c r="C280" s="5"/>
      <c r="D280" s="5"/>
      <c r="E280" s="5"/>
      <c r="F280" s="5"/>
      <c r="G280" s="8"/>
      <c r="H280" s="9"/>
      <c r="I280" s="9"/>
      <c r="J280" s="9"/>
      <c r="K280" s="5"/>
      <c r="L280" s="10"/>
      <c r="M280" s="11" t="str">
        <f t="shared" si="12"/>
        <v/>
      </c>
      <c r="N280" s="11" t="str">
        <f t="shared" si="13"/>
        <v/>
      </c>
      <c r="O280" s="5"/>
      <c r="P280" s="21" t="str">
        <f t="shared" si="14"/>
        <v/>
      </c>
    </row>
    <row r="281" spans="1:16" x14ac:dyDescent="0.25">
      <c r="A281" s="7"/>
      <c r="B281" s="5"/>
      <c r="C281" s="5"/>
      <c r="D281" s="5"/>
      <c r="E281" s="5"/>
      <c r="F281" s="5"/>
      <c r="G281" s="8"/>
      <c r="H281" s="9"/>
      <c r="I281" s="9"/>
      <c r="J281" s="9"/>
      <c r="K281" s="5"/>
      <c r="L281" s="10"/>
      <c r="M281" s="11" t="str">
        <f t="shared" si="12"/>
        <v/>
      </c>
      <c r="N281" s="11" t="str">
        <f t="shared" si="13"/>
        <v/>
      </c>
      <c r="O281" s="5"/>
      <c r="P281" s="21" t="str">
        <f t="shared" si="14"/>
        <v/>
      </c>
    </row>
    <row r="282" spans="1:16" x14ac:dyDescent="0.25">
      <c r="A282" s="7"/>
      <c r="B282" s="5"/>
      <c r="C282" s="5"/>
      <c r="D282" s="5"/>
      <c r="E282" s="5"/>
      <c r="F282" s="5"/>
      <c r="G282" s="8"/>
      <c r="H282" s="9"/>
      <c r="I282" s="9"/>
      <c r="J282" s="9"/>
      <c r="K282" s="5"/>
      <c r="L282" s="10"/>
      <c r="M282" s="11" t="str">
        <f t="shared" si="12"/>
        <v/>
      </c>
      <c r="N282" s="11" t="str">
        <f t="shared" si="13"/>
        <v/>
      </c>
      <c r="O282" s="5"/>
      <c r="P282" s="21" t="str">
        <f t="shared" si="14"/>
        <v/>
      </c>
    </row>
    <row r="283" spans="1:16" x14ac:dyDescent="0.25">
      <c r="A283" s="7"/>
      <c r="B283" s="5"/>
      <c r="C283" s="5"/>
      <c r="D283" s="5"/>
      <c r="E283" s="5"/>
      <c r="F283" s="5"/>
      <c r="G283" s="8"/>
      <c r="H283" s="9"/>
      <c r="I283" s="9"/>
      <c r="J283" s="9"/>
      <c r="K283" s="5"/>
      <c r="L283" s="10"/>
      <c r="M283" s="11" t="str">
        <f t="shared" si="12"/>
        <v/>
      </c>
      <c r="N283" s="11" t="str">
        <f t="shared" si="13"/>
        <v/>
      </c>
      <c r="O283" s="5"/>
      <c r="P283" s="21" t="str">
        <f t="shared" si="14"/>
        <v/>
      </c>
    </row>
    <row r="284" spans="1:16" x14ac:dyDescent="0.25">
      <c r="A284" s="7"/>
      <c r="B284" s="5"/>
      <c r="C284" s="5"/>
      <c r="D284" s="5"/>
      <c r="E284" s="5"/>
      <c r="F284" s="5"/>
      <c r="G284" s="8"/>
      <c r="H284" s="9"/>
      <c r="I284" s="9"/>
      <c r="J284" s="9"/>
      <c r="K284" s="5"/>
      <c r="L284" s="10"/>
      <c r="M284" s="11" t="str">
        <f t="shared" si="12"/>
        <v/>
      </c>
      <c r="N284" s="11" t="str">
        <f t="shared" si="13"/>
        <v/>
      </c>
      <c r="O284" s="5"/>
      <c r="P284" s="21" t="str">
        <f t="shared" si="14"/>
        <v/>
      </c>
    </row>
    <row r="285" spans="1:16" x14ac:dyDescent="0.25">
      <c r="A285" s="7"/>
      <c r="B285" s="5"/>
      <c r="C285" s="5"/>
      <c r="D285" s="5"/>
      <c r="E285" s="5"/>
      <c r="F285" s="5"/>
      <c r="G285" s="8"/>
      <c r="H285" s="9"/>
      <c r="I285" s="9"/>
      <c r="J285" s="9"/>
      <c r="K285" s="5"/>
      <c r="L285" s="10"/>
      <c r="M285" s="11" t="str">
        <f t="shared" si="12"/>
        <v/>
      </c>
      <c r="N285" s="11" t="str">
        <f t="shared" si="13"/>
        <v/>
      </c>
      <c r="O285" s="5"/>
      <c r="P285" s="21" t="str">
        <f t="shared" si="14"/>
        <v/>
      </c>
    </row>
    <row r="286" spans="1:16" x14ac:dyDescent="0.25">
      <c r="A286" s="7"/>
      <c r="B286" s="5"/>
      <c r="C286" s="5"/>
      <c r="D286" s="5"/>
      <c r="E286" s="5"/>
      <c r="F286" s="5"/>
      <c r="G286" s="8"/>
      <c r="H286" s="9"/>
      <c r="I286" s="9"/>
      <c r="J286" s="9"/>
      <c r="K286" s="5"/>
      <c r="L286" s="10"/>
      <c r="M286" s="11" t="str">
        <f t="shared" si="12"/>
        <v/>
      </c>
      <c r="N286" s="11" t="str">
        <f t="shared" si="13"/>
        <v/>
      </c>
      <c r="O286" s="5"/>
      <c r="P286" s="21" t="str">
        <f t="shared" si="14"/>
        <v/>
      </c>
    </row>
    <row r="287" spans="1:16" x14ac:dyDescent="0.25">
      <c r="A287" s="7"/>
      <c r="B287" s="5"/>
      <c r="C287" s="5"/>
      <c r="D287" s="5"/>
      <c r="E287" s="5"/>
      <c r="F287" s="5"/>
      <c r="G287" s="8"/>
      <c r="H287" s="9"/>
      <c r="I287" s="9"/>
      <c r="J287" s="9"/>
      <c r="K287" s="5"/>
      <c r="L287" s="10"/>
      <c r="M287" s="11" t="str">
        <f t="shared" si="12"/>
        <v/>
      </c>
      <c r="N287" s="11" t="str">
        <f t="shared" si="13"/>
        <v/>
      </c>
      <c r="O287" s="5"/>
      <c r="P287" s="21" t="str">
        <f t="shared" si="14"/>
        <v/>
      </c>
    </row>
    <row r="288" spans="1:16" x14ac:dyDescent="0.25">
      <c r="A288" s="7"/>
      <c r="B288" s="5"/>
      <c r="C288" s="5"/>
      <c r="D288" s="5"/>
      <c r="E288" s="5"/>
      <c r="F288" s="5"/>
      <c r="G288" s="8"/>
      <c r="H288" s="9"/>
      <c r="I288" s="9"/>
      <c r="J288" s="9"/>
      <c r="K288" s="5"/>
      <c r="L288" s="10"/>
      <c r="M288" s="11" t="str">
        <f t="shared" si="12"/>
        <v/>
      </c>
      <c r="N288" s="11" t="str">
        <f t="shared" si="13"/>
        <v/>
      </c>
      <c r="O288" s="5"/>
      <c r="P288" s="21" t="str">
        <f t="shared" si="14"/>
        <v/>
      </c>
    </row>
    <row r="289" spans="1:16" x14ac:dyDescent="0.25">
      <c r="A289" s="7"/>
      <c r="B289" s="5"/>
      <c r="C289" s="5"/>
      <c r="D289" s="5"/>
      <c r="E289" s="5"/>
      <c r="F289" s="5"/>
      <c r="G289" s="8"/>
      <c r="H289" s="9"/>
      <c r="I289" s="9"/>
      <c r="J289" s="9"/>
      <c r="K289" s="5"/>
      <c r="L289" s="10"/>
      <c r="M289" s="11" t="str">
        <f t="shared" si="12"/>
        <v/>
      </c>
      <c r="N289" s="11" t="str">
        <f t="shared" si="13"/>
        <v/>
      </c>
      <c r="O289" s="5"/>
      <c r="P289" s="21" t="str">
        <f t="shared" si="14"/>
        <v/>
      </c>
    </row>
    <row r="290" spans="1:16" x14ac:dyDescent="0.25">
      <c r="A290" s="7"/>
      <c r="B290" s="5"/>
      <c r="C290" s="5"/>
      <c r="D290" s="5"/>
      <c r="E290" s="5"/>
      <c r="F290" s="5"/>
      <c r="G290" s="8"/>
      <c r="H290" s="9"/>
      <c r="I290" s="9"/>
      <c r="J290" s="9"/>
      <c r="K290" s="5"/>
      <c r="L290" s="10"/>
      <c r="M290" s="11" t="str">
        <f t="shared" si="12"/>
        <v/>
      </c>
      <c r="N290" s="11" t="str">
        <f t="shared" si="13"/>
        <v/>
      </c>
      <c r="O290" s="5"/>
      <c r="P290" s="21" t="str">
        <f t="shared" si="14"/>
        <v/>
      </c>
    </row>
    <row r="291" spans="1:16" x14ac:dyDescent="0.25">
      <c r="A291" s="7"/>
      <c r="B291" s="5"/>
      <c r="C291" s="5"/>
      <c r="D291" s="5"/>
      <c r="E291" s="5"/>
      <c r="F291" s="5"/>
      <c r="G291" s="8"/>
      <c r="H291" s="9"/>
      <c r="I291" s="9"/>
      <c r="J291" s="9"/>
      <c r="K291" s="5"/>
      <c r="L291" s="10"/>
      <c r="M291" s="11" t="str">
        <f t="shared" si="12"/>
        <v/>
      </c>
      <c r="N291" s="11" t="str">
        <f t="shared" si="13"/>
        <v/>
      </c>
      <c r="O291" s="5"/>
      <c r="P291" s="21" t="str">
        <f t="shared" si="14"/>
        <v/>
      </c>
    </row>
    <row r="292" spans="1:16" x14ac:dyDescent="0.25">
      <c r="A292" s="7"/>
      <c r="B292" s="5"/>
      <c r="C292" s="5"/>
      <c r="D292" s="5"/>
      <c r="E292" s="5"/>
      <c r="F292" s="5"/>
      <c r="G292" s="8"/>
      <c r="H292" s="9"/>
      <c r="I292" s="9"/>
      <c r="J292" s="9"/>
      <c r="K292" s="5"/>
      <c r="L292" s="10"/>
      <c r="M292" s="11" t="str">
        <f t="shared" si="12"/>
        <v/>
      </c>
      <c r="N292" s="11" t="str">
        <f t="shared" si="13"/>
        <v/>
      </c>
      <c r="O292" s="5"/>
      <c r="P292" s="21" t="str">
        <f t="shared" si="14"/>
        <v/>
      </c>
    </row>
    <row r="293" spans="1:16" x14ac:dyDescent="0.25">
      <c r="A293" s="7"/>
      <c r="B293" s="5"/>
      <c r="C293" s="5"/>
      <c r="D293" s="5"/>
      <c r="E293" s="5"/>
      <c r="F293" s="5"/>
      <c r="G293" s="8"/>
      <c r="H293" s="9"/>
      <c r="I293" s="9"/>
      <c r="J293" s="9"/>
      <c r="K293" s="5"/>
      <c r="L293" s="10"/>
      <c r="M293" s="11" t="str">
        <f t="shared" si="12"/>
        <v/>
      </c>
      <c r="N293" s="11" t="str">
        <f t="shared" si="13"/>
        <v/>
      </c>
      <c r="O293" s="5"/>
      <c r="P293" s="21" t="str">
        <f t="shared" si="14"/>
        <v/>
      </c>
    </row>
    <row r="294" spans="1:16" x14ac:dyDescent="0.25">
      <c r="A294" s="7"/>
      <c r="B294" s="5"/>
      <c r="C294" s="5"/>
      <c r="D294" s="5"/>
      <c r="E294" s="5"/>
      <c r="F294" s="5"/>
      <c r="G294" s="8"/>
      <c r="H294" s="9"/>
      <c r="I294" s="9"/>
      <c r="J294" s="9"/>
      <c r="K294" s="5"/>
      <c r="L294" s="10"/>
      <c r="M294" s="11" t="str">
        <f t="shared" si="12"/>
        <v/>
      </c>
      <c r="N294" s="11" t="str">
        <f t="shared" si="13"/>
        <v/>
      </c>
      <c r="O294" s="5"/>
      <c r="P294" s="21" t="str">
        <f t="shared" si="14"/>
        <v/>
      </c>
    </row>
    <row r="295" spans="1:16" x14ac:dyDescent="0.25">
      <c r="A295" s="7"/>
      <c r="B295" s="5"/>
      <c r="C295" s="5"/>
      <c r="D295" s="5"/>
      <c r="E295" s="5"/>
      <c r="F295" s="5"/>
      <c r="G295" s="8"/>
      <c r="H295" s="9"/>
      <c r="I295" s="9"/>
      <c r="J295" s="9"/>
      <c r="K295" s="5"/>
      <c r="L295" s="10"/>
      <c r="M295" s="11" t="str">
        <f t="shared" si="12"/>
        <v/>
      </c>
      <c r="N295" s="11" t="str">
        <f t="shared" si="13"/>
        <v/>
      </c>
      <c r="O295" s="5"/>
      <c r="P295" s="21" t="str">
        <f t="shared" si="14"/>
        <v/>
      </c>
    </row>
    <row r="296" spans="1:16" x14ac:dyDescent="0.25">
      <c r="A296" s="7"/>
      <c r="B296" s="5"/>
      <c r="C296" s="5"/>
      <c r="D296" s="5"/>
      <c r="E296" s="5"/>
      <c r="F296" s="5"/>
      <c r="G296" s="8"/>
      <c r="H296" s="9"/>
      <c r="I296" s="9"/>
      <c r="J296" s="9"/>
      <c r="K296" s="5"/>
      <c r="L296" s="10"/>
      <c r="M296" s="11" t="str">
        <f t="shared" si="12"/>
        <v/>
      </c>
      <c r="N296" s="11" t="str">
        <f t="shared" si="13"/>
        <v/>
      </c>
      <c r="O296" s="5"/>
      <c r="P296" s="21" t="str">
        <f t="shared" si="14"/>
        <v/>
      </c>
    </row>
    <row r="297" spans="1:16" x14ac:dyDescent="0.25">
      <c r="A297" s="7"/>
      <c r="B297" s="5"/>
      <c r="C297" s="5"/>
      <c r="D297" s="5"/>
      <c r="E297" s="5"/>
      <c r="F297" s="5"/>
      <c r="G297" s="8"/>
      <c r="H297" s="9"/>
      <c r="I297" s="9"/>
      <c r="J297" s="9"/>
      <c r="K297" s="5"/>
      <c r="L297" s="10"/>
      <c r="M297" s="11" t="str">
        <f t="shared" si="12"/>
        <v/>
      </c>
      <c r="N297" s="11" t="str">
        <f t="shared" si="13"/>
        <v/>
      </c>
      <c r="O297" s="5"/>
      <c r="P297" s="21" t="str">
        <f t="shared" si="14"/>
        <v/>
      </c>
    </row>
    <row r="298" spans="1:16" x14ac:dyDescent="0.25">
      <c r="A298" s="7"/>
      <c r="B298" s="5"/>
      <c r="C298" s="5"/>
      <c r="D298" s="5"/>
      <c r="E298" s="5"/>
      <c r="F298" s="5"/>
      <c r="G298" s="8"/>
      <c r="H298" s="9"/>
      <c r="I298" s="9"/>
      <c r="J298" s="9"/>
      <c r="K298" s="5"/>
      <c r="L298" s="10"/>
      <c r="M298" s="11" t="str">
        <f t="shared" si="12"/>
        <v/>
      </c>
      <c r="N298" s="11" t="str">
        <f t="shared" si="13"/>
        <v/>
      </c>
      <c r="O298" s="5"/>
      <c r="P298" s="21" t="str">
        <f t="shared" si="14"/>
        <v/>
      </c>
    </row>
    <row r="299" spans="1:16" x14ac:dyDescent="0.25">
      <c r="A299" s="7"/>
      <c r="B299" s="5"/>
      <c r="C299" s="5"/>
      <c r="D299" s="5"/>
      <c r="E299" s="5"/>
      <c r="F299" s="5"/>
      <c r="G299" s="8"/>
      <c r="H299" s="9"/>
      <c r="I299" s="9"/>
      <c r="J299" s="9"/>
      <c r="K299" s="5"/>
      <c r="L299" s="10"/>
      <c r="M299" s="11" t="str">
        <f t="shared" si="12"/>
        <v/>
      </c>
      <c r="N299" s="11" t="str">
        <f t="shared" si="13"/>
        <v/>
      </c>
      <c r="O299" s="5"/>
      <c r="P299" s="21" t="str">
        <f t="shared" si="14"/>
        <v/>
      </c>
    </row>
    <row r="300" spans="1:16" x14ac:dyDescent="0.25">
      <c r="A300" s="7"/>
      <c r="B300" s="5"/>
      <c r="C300" s="5"/>
      <c r="D300" s="5"/>
      <c r="E300" s="5"/>
      <c r="F300" s="5"/>
      <c r="G300" s="8"/>
      <c r="H300" s="9"/>
      <c r="I300" s="9"/>
      <c r="J300" s="9"/>
      <c r="K300" s="5"/>
      <c r="L300" s="10"/>
      <c r="M300" s="11" t="str">
        <f t="shared" si="12"/>
        <v/>
      </c>
      <c r="N300" s="11" t="str">
        <f t="shared" si="13"/>
        <v/>
      </c>
      <c r="O300" s="5"/>
      <c r="P300" s="21" t="str">
        <f t="shared" si="14"/>
        <v/>
      </c>
    </row>
    <row r="301" spans="1:16" x14ac:dyDescent="0.25">
      <c r="A301" s="7"/>
      <c r="B301" s="5"/>
      <c r="C301" s="5"/>
      <c r="D301" s="5"/>
      <c r="E301" s="5"/>
      <c r="F301" s="5"/>
      <c r="G301" s="8"/>
      <c r="H301" s="9"/>
      <c r="I301" s="9"/>
      <c r="J301" s="9"/>
      <c r="K301" s="5"/>
      <c r="L301" s="10"/>
      <c r="M301" s="11" t="str">
        <f t="shared" si="12"/>
        <v/>
      </c>
      <c r="N301" s="11" t="str">
        <f t="shared" si="13"/>
        <v/>
      </c>
      <c r="O301" s="5"/>
      <c r="P301" s="21" t="str">
        <f t="shared" si="14"/>
        <v/>
      </c>
    </row>
    <row r="302" spans="1:16" x14ac:dyDescent="0.25">
      <c r="A302" s="7"/>
      <c r="B302" s="5"/>
      <c r="C302" s="5"/>
      <c r="D302" s="5"/>
      <c r="E302" s="5"/>
      <c r="F302" s="5"/>
      <c r="G302" s="8"/>
      <c r="H302" s="9"/>
      <c r="I302" s="9"/>
      <c r="J302" s="9"/>
      <c r="K302" s="5"/>
      <c r="L302" s="10"/>
      <c r="M302" s="11" t="str">
        <f t="shared" si="12"/>
        <v/>
      </c>
      <c r="N302" s="11" t="str">
        <f t="shared" si="13"/>
        <v/>
      </c>
      <c r="O302" s="5"/>
      <c r="P302" s="21" t="str">
        <f t="shared" si="14"/>
        <v/>
      </c>
    </row>
    <row r="303" spans="1:16" x14ac:dyDescent="0.25">
      <c r="A303" s="7"/>
      <c r="B303" s="5"/>
      <c r="C303" s="5"/>
      <c r="D303" s="5"/>
      <c r="E303" s="5"/>
      <c r="F303" s="5"/>
      <c r="G303" s="8"/>
      <c r="H303" s="9"/>
      <c r="I303" s="9"/>
      <c r="J303" s="9"/>
      <c r="K303" s="5"/>
      <c r="L303" s="10"/>
      <c r="M303" s="11" t="str">
        <f t="shared" si="12"/>
        <v/>
      </c>
      <c r="N303" s="11" t="str">
        <f t="shared" si="13"/>
        <v/>
      </c>
      <c r="O303" s="5"/>
      <c r="P303" s="21" t="str">
        <f t="shared" si="14"/>
        <v/>
      </c>
    </row>
    <row r="304" spans="1:16" x14ac:dyDescent="0.25">
      <c r="A304" s="7"/>
      <c r="B304" s="5"/>
      <c r="C304" s="5"/>
      <c r="D304" s="5"/>
      <c r="E304" s="5"/>
      <c r="F304" s="5"/>
      <c r="G304" s="8"/>
      <c r="H304" s="9"/>
      <c r="I304" s="9"/>
      <c r="J304" s="9"/>
      <c r="K304" s="5"/>
      <c r="L304" s="10"/>
      <c r="M304" s="11" t="str">
        <f t="shared" si="12"/>
        <v/>
      </c>
      <c r="N304" s="11" t="str">
        <f t="shared" si="13"/>
        <v/>
      </c>
      <c r="O304" s="5"/>
      <c r="P304" s="21" t="str">
        <f t="shared" si="14"/>
        <v/>
      </c>
    </row>
    <row r="305" spans="1:16" x14ac:dyDescent="0.25">
      <c r="A305" s="7"/>
      <c r="B305" s="5"/>
      <c r="C305" s="5"/>
      <c r="D305" s="5"/>
      <c r="E305" s="5"/>
      <c r="F305" s="5"/>
      <c r="G305" s="8"/>
      <c r="H305" s="9"/>
      <c r="I305" s="9"/>
      <c r="J305" s="9"/>
      <c r="K305" s="5"/>
      <c r="L305" s="10"/>
      <c r="M305" s="11" t="str">
        <f t="shared" si="12"/>
        <v/>
      </c>
      <c r="N305" s="11" t="str">
        <f t="shared" si="13"/>
        <v/>
      </c>
      <c r="O305" s="5"/>
      <c r="P305" s="21" t="str">
        <f t="shared" si="14"/>
        <v/>
      </c>
    </row>
    <row r="306" spans="1:16" x14ac:dyDescent="0.25">
      <c r="A306" s="7"/>
      <c r="B306" s="5"/>
      <c r="C306" s="5"/>
      <c r="D306" s="5"/>
      <c r="E306" s="5"/>
      <c r="F306" s="5"/>
      <c r="G306" s="8"/>
      <c r="H306" s="9"/>
      <c r="I306" s="9"/>
      <c r="J306" s="9"/>
      <c r="K306" s="5"/>
      <c r="L306" s="10"/>
      <c r="M306" s="11" t="str">
        <f t="shared" si="12"/>
        <v/>
      </c>
      <c r="N306" s="11" t="str">
        <f t="shared" si="13"/>
        <v/>
      </c>
      <c r="O306" s="5"/>
      <c r="P306" s="21" t="str">
        <f t="shared" si="14"/>
        <v/>
      </c>
    </row>
    <row r="307" spans="1:16" x14ac:dyDescent="0.25">
      <c r="A307" s="7"/>
      <c r="B307" s="5"/>
      <c r="C307" s="5"/>
      <c r="D307" s="5"/>
      <c r="E307" s="5"/>
      <c r="F307" s="5"/>
      <c r="G307" s="8"/>
      <c r="H307" s="9"/>
      <c r="I307" s="9"/>
      <c r="J307" s="9"/>
      <c r="K307" s="5"/>
      <c r="L307" s="10"/>
      <c r="M307" s="11" t="str">
        <f t="shared" si="12"/>
        <v/>
      </c>
      <c r="N307" s="11" t="str">
        <f t="shared" si="13"/>
        <v/>
      </c>
      <c r="O307" s="5"/>
      <c r="P307" s="21" t="str">
        <f t="shared" si="14"/>
        <v/>
      </c>
    </row>
    <row r="308" spans="1:16" x14ac:dyDescent="0.25">
      <c r="A308" s="7"/>
      <c r="B308" s="5"/>
      <c r="C308" s="5"/>
      <c r="D308" s="5"/>
      <c r="E308" s="5"/>
      <c r="F308" s="5"/>
      <c r="G308" s="8"/>
      <c r="H308" s="9"/>
      <c r="I308" s="9"/>
      <c r="J308" s="9"/>
      <c r="K308" s="5"/>
      <c r="L308" s="10"/>
      <c r="M308" s="11" t="str">
        <f t="shared" si="12"/>
        <v/>
      </c>
      <c r="N308" s="11" t="str">
        <f t="shared" si="13"/>
        <v/>
      </c>
      <c r="O308" s="5"/>
      <c r="P308" s="21" t="str">
        <f t="shared" si="14"/>
        <v/>
      </c>
    </row>
    <row r="309" spans="1:16" x14ac:dyDescent="0.25">
      <c r="A309" s="7"/>
      <c r="B309" s="5"/>
      <c r="C309" s="5"/>
      <c r="D309" s="5"/>
      <c r="E309" s="5"/>
      <c r="F309" s="5"/>
      <c r="G309" s="8"/>
      <c r="H309" s="9"/>
      <c r="I309" s="9"/>
      <c r="J309" s="9"/>
      <c r="K309" s="5"/>
      <c r="L309" s="10"/>
      <c r="M309" s="11" t="str">
        <f t="shared" si="12"/>
        <v/>
      </c>
      <c r="N309" s="11" t="str">
        <f t="shared" si="13"/>
        <v/>
      </c>
      <c r="O309" s="5"/>
      <c r="P309" s="21" t="str">
        <f t="shared" si="14"/>
        <v/>
      </c>
    </row>
    <row r="310" spans="1:16" x14ac:dyDescent="0.25">
      <c r="A310" s="7"/>
      <c r="B310" s="5"/>
      <c r="C310" s="5"/>
      <c r="D310" s="5"/>
      <c r="E310" s="5"/>
      <c r="F310" s="5"/>
      <c r="G310" s="8"/>
      <c r="H310" s="9"/>
      <c r="I310" s="9"/>
      <c r="J310" s="9"/>
      <c r="K310" s="5"/>
      <c r="L310" s="10"/>
      <c r="M310" s="11" t="str">
        <f t="shared" si="12"/>
        <v/>
      </c>
      <c r="N310" s="11" t="str">
        <f t="shared" si="13"/>
        <v/>
      </c>
      <c r="O310" s="5"/>
      <c r="P310" s="21" t="str">
        <f t="shared" si="14"/>
        <v/>
      </c>
    </row>
    <row r="311" spans="1:16" x14ac:dyDescent="0.25">
      <c r="A311" s="7"/>
      <c r="B311" s="5"/>
      <c r="C311" s="5"/>
      <c r="D311" s="5"/>
      <c r="E311" s="5"/>
      <c r="F311" s="5"/>
      <c r="G311" s="8"/>
      <c r="H311" s="9"/>
      <c r="I311" s="9"/>
      <c r="J311" s="9"/>
      <c r="K311" s="5"/>
      <c r="L311" s="10"/>
      <c r="M311" s="11" t="str">
        <f t="shared" si="12"/>
        <v/>
      </c>
      <c r="N311" s="11" t="str">
        <f t="shared" si="13"/>
        <v/>
      </c>
      <c r="O311" s="5"/>
      <c r="P311" s="21" t="str">
        <f t="shared" si="14"/>
        <v/>
      </c>
    </row>
    <row r="312" spans="1:16" x14ac:dyDescent="0.25">
      <c r="A312" s="7"/>
      <c r="B312" s="5"/>
      <c r="C312" s="5"/>
      <c r="D312" s="5"/>
      <c r="E312" s="5"/>
      <c r="F312" s="5"/>
      <c r="G312" s="8"/>
      <c r="H312" s="9"/>
      <c r="I312" s="9"/>
      <c r="J312" s="9"/>
      <c r="K312" s="5"/>
      <c r="L312" s="10"/>
      <c r="M312" s="11" t="str">
        <f t="shared" si="12"/>
        <v/>
      </c>
      <c r="N312" s="11" t="str">
        <f t="shared" si="13"/>
        <v/>
      </c>
      <c r="O312" s="5"/>
      <c r="P312" s="21" t="str">
        <f t="shared" si="14"/>
        <v/>
      </c>
    </row>
    <row r="313" spans="1:16" x14ac:dyDescent="0.25">
      <c r="A313" s="7"/>
      <c r="B313" s="5"/>
      <c r="C313" s="5"/>
      <c r="D313" s="5"/>
      <c r="E313" s="5"/>
      <c r="F313" s="5"/>
      <c r="G313" s="8"/>
      <c r="H313" s="9"/>
      <c r="I313" s="9"/>
      <c r="J313" s="9"/>
      <c r="K313" s="5"/>
      <c r="L313" s="10"/>
      <c r="M313" s="11" t="str">
        <f t="shared" si="12"/>
        <v/>
      </c>
      <c r="N313" s="11" t="str">
        <f t="shared" si="13"/>
        <v/>
      </c>
      <c r="O313" s="5"/>
      <c r="P313" s="21" t="str">
        <f t="shared" si="14"/>
        <v/>
      </c>
    </row>
    <row r="314" spans="1:16" x14ac:dyDescent="0.25">
      <c r="A314" s="7"/>
      <c r="B314" s="5"/>
      <c r="C314" s="5"/>
      <c r="D314" s="5"/>
      <c r="E314" s="5"/>
      <c r="F314" s="5"/>
      <c r="G314" s="8"/>
      <c r="H314" s="9"/>
      <c r="I314" s="9"/>
      <c r="J314" s="9"/>
      <c r="K314" s="5"/>
      <c r="L314" s="10"/>
      <c r="M314" s="11" t="str">
        <f t="shared" si="12"/>
        <v/>
      </c>
      <c r="N314" s="11" t="str">
        <f t="shared" si="13"/>
        <v/>
      </c>
      <c r="O314" s="5"/>
      <c r="P314" s="21" t="str">
        <f t="shared" si="14"/>
        <v/>
      </c>
    </row>
    <row r="315" spans="1:16" x14ac:dyDescent="0.25">
      <c r="A315" s="7"/>
      <c r="B315" s="5"/>
      <c r="C315" s="5"/>
      <c r="D315" s="5"/>
      <c r="E315" s="5"/>
      <c r="F315" s="5"/>
      <c r="G315" s="8"/>
      <c r="H315" s="9"/>
      <c r="I315" s="9"/>
      <c r="J315" s="9"/>
      <c r="K315" s="5"/>
      <c r="L315" s="10"/>
      <c r="M315" s="11" t="str">
        <f t="shared" si="12"/>
        <v/>
      </c>
      <c r="N315" s="11" t="str">
        <f t="shared" si="13"/>
        <v/>
      </c>
      <c r="O315" s="5"/>
      <c r="P315" s="21" t="str">
        <f t="shared" si="14"/>
        <v/>
      </c>
    </row>
    <row r="316" spans="1:16" x14ac:dyDescent="0.25">
      <c r="A316" s="7"/>
      <c r="B316" s="5"/>
      <c r="C316" s="5"/>
      <c r="D316" s="5"/>
      <c r="E316" s="5"/>
      <c r="F316" s="5"/>
      <c r="G316" s="8"/>
      <c r="H316" s="9"/>
      <c r="I316" s="9"/>
      <c r="J316" s="9"/>
      <c r="K316" s="5"/>
      <c r="L316" s="10"/>
      <c r="M316" s="11" t="str">
        <f t="shared" si="12"/>
        <v/>
      </c>
      <c r="N316" s="11" t="str">
        <f t="shared" si="13"/>
        <v/>
      </c>
      <c r="O316" s="5"/>
      <c r="P316" s="21" t="str">
        <f t="shared" si="14"/>
        <v/>
      </c>
    </row>
    <row r="317" spans="1:16" x14ac:dyDescent="0.25">
      <c r="A317" s="7"/>
      <c r="B317" s="5"/>
      <c r="C317" s="5"/>
      <c r="D317" s="5"/>
      <c r="E317" s="5"/>
      <c r="F317" s="5"/>
      <c r="G317" s="8"/>
      <c r="H317" s="9"/>
      <c r="I317" s="9"/>
      <c r="J317" s="9"/>
      <c r="K317" s="5"/>
      <c r="L317" s="10"/>
      <c r="M317" s="11" t="str">
        <f t="shared" si="12"/>
        <v/>
      </c>
      <c r="N317" s="11" t="str">
        <f t="shared" si="13"/>
        <v/>
      </c>
      <c r="O317" s="5"/>
      <c r="P317" s="21" t="str">
        <f t="shared" si="14"/>
        <v/>
      </c>
    </row>
    <row r="318" spans="1:16" x14ac:dyDescent="0.25">
      <c r="A318" s="7"/>
      <c r="B318" s="5"/>
      <c r="C318" s="5"/>
      <c r="D318" s="5"/>
      <c r="E318" s="5"/>
      <c r="F318" s="5"/>
      <c r="G318" s="8"/>
      <c r="H318" s="9"/>
      <c r="I318" s="9"/>
      <c r="J318" s="9"/>
      <c r="K318" s="5"/>
      <c r="L318" s="10"/>
      <c r="M318" s="11" t="str">
        <f t="shared" si="12"/>
        <v/>
      </c>
      <c r="N318" s="11" t="str">
        <f t="shared" si="13"/>
        <v/>
      </c>
      <c r="O318" s="5"/>
      <c r="P318" s="21" t="str">
        <f t="shared" si="14"/>
        <v/>
      </c>
    </row>
    <row r="319" spans="1:16" x14ac:dyDescent="0.25">
      <c r="A319" s="7"/>
      <c r="B319" s="5"/>
      <c r="C319" s="5"/>
      <c r="D319" s="5"/>
      <c r="E319" s="5"/>
      <c r="F319" s="5"/>
      <c r="G319" s="8"/>
      <c r="H319" s="9"/>
      <c r="I319" s="9"/>
      <c r="J319" s="9"/>
      <c r="K319" s="5"/>
      <c r="L319" s="10"/>
      <c r="M319" s="11" t="str">
        <f t="shared" si="12"/>
        <v/>
      </c>
      <c r="N319" s="11" t="str">
        <f t="shared" si="13"/>
        <v/>
      </c>
      <c r="O319" s="5"/>
      <c r="P319" s="21" t="str">
        <f t="shared" si="14"/>
        <v/>
      </c>
    </row>
    <row r="320" spans="1:16" x14ac:dyDescent="0.25">
      <c r="A320" s="7"/>
      <c r="B320" s="5"/>
      <c r="C320" s="5"/>
      <c r="D320" s="5"/>
      <c r="E320" s="5"/>
      <c r="F320" s="5"/>
      <c r="G320" s="8"/>
      <c r="H320" s="9"/>
      <c r="I320" s="9"/>
      <c r="J320" s="9"/>
      <c r="K320" s="5"/>
      <c r="L320" s="10"/>
      <c r="M320" s="11" t="str">
        <f t="shared" si="12"/>
        <v/>
      </c>
      <c r="N320" s="11" t="str">
        <f t="shared" si="13"/>
        <v/>
      </c>
      <c r="O320" s="5"/>
      <c r="P320" s="21" t="str">
        <f t="shared" si="14"/>
        <v/>
      </c>
    </row>
    <row r="321" spans="1:16" x14ac:dyDescent="0.25">
      <c r="A321" s="7"/>
      <c r="B321" s="5"/>
      <c r="C321" s="5"/>
      <c r="D321" s="5"/>
      <c r="E321" s="5"/>
      <c r="F321" s="5"/>
      <c r="G321" s="8"/>
      <c r="H321" s="9"/>
      <c r="I321" s="9"/>
      <c r="J321" s="9"/>
      <c r="K321" s="5"/>
      <c r="L321" s="10"/>
      <c r="M321" s="11" t="str">
        <f t="shared" si="12"/>
        <v/>
      </c>
      <c r="N321" s="11" t="str">
        <f t="shared" si="13"/>
        <v/>
      </c>
      <c r="O321" s="5"/>
      <c r="P321" s="21" t="str">
        <f t="shared" si="14"/>
        <v/>
      </c>
    </row>
    <row r="322" spans="1:16" x14ac:dyDescent="0.25">
      <c r="A322" s="7"/>
      <c r="B322" s="5"/>
      <c r="C322" s="5"/>
      <c r="D322" s="5"/>
      <c r="E322" s="5"/>
      <c r="F322" s="5"/>
      <c r="G322" s="8"/>
      <c r="H322" s="9"/>
      <c r="I322" s="9"/>
      <c r="J322" s="9"/>
      <c r="K322" s="5"/>
      <c r="L322" s="10"/>
      <c r="M322" s="11" t="str">
        <f t="shared" ref="M322:M385" si="15">IF($F322="","",IF(OR($F322="Kauf",$F322="Verkauf"),$G322*$H322*$L322,$H322*$L322))</f>
        <v/>
      </c>
      <c r="N322" s="11" t="str">
        <f t="shared" ref="N322:N385" si="16">IF($F322="","",IF($F322="Kauf",-$M322-$I322-$J322,IF($F322="Verkauf",$M322-$I322-$J322,IF($F322="Dividende",$M322-$I322-$J322,IF($F322="Einzahlung",$M322,IF($F322="Auszahlung",-$M322,IF($F322="Gebühr",-$M322,IF($F322="Steuer",-IF($J322&gt;0,$J322,$M322),0))))))))</f>
        <v/>
      </c>
      <c r="O322" s="5"/>
      <c r="P322" s="21" t="str">
        <f t="shared" ref="P322:P385" si="17">IF($A322="","",DATE(VALUE(RIGHT($A322,4)),VALUE(MID($A322,4,2)),VALUE(LEFT($A322,2))))</f>
        <v/>
      </c>
    </row>
    <row r="323" spans="1:16" x14ac:dyDescent="0.25">
      <c r="A323" s="7"/>
      <c r="B323" s="5"/>
      <c r="C323" s="5"/>
      <c r="D323" s="5"/>
      <c r="E323" s="5"/>
      <c r="F323" s="5"/>
      <c r="G323" s="8"/>
      <c r="H323" s="9"/>
      <c r="I323" s="9"/>
      <c r="J323" s="9"/>
      <c r="K323" s="5"/>
      <c r="L323" s="10"/>
      <c r="M323" s="11" t="str">
        <f t="shared" si="15"/>
        <v/>
      </c>
      <c r="N323" s="11" t="str">
        <f t="shared" si="16"/>
        <v/>
      </c>
      <c r="O323" s="5"/>
      <c r="P323" s="21" t="str">
        <f t="shared" si="17"/>
        <v/>
      </c>
    </row>
    <row r="324" spans="1:16" x14ac:dyDescent="0.25">
      <c r="A324" s="7"/>
      <c r="B324" s="5"/>
      <c r="C324" s="5"/>
      <c r="D324" s="5"/>
      <c r="E324" s="5"/>
      <c r="F324" s="5"/>
      <c r="G324" s="8"/>
      <c r="H324" s="9"/>
      <c r="I324" s="9"/>
      <c r="J324" s="9"/>
      <c r="K324" s="5"/>
      <c r="L324" s="10"/>
      <c r="M324" s="11" t="str">
        <f t="shared" si="15"/>
        <v/>
      </c>
      <c r="N324" s="11" t="str">
        <f t="shared" si="16"/>
        <v/>
      </c>
      <c r="O324" s="5"/>
      <c r="P324" s="21" t="str">
        <f t="shared" si="17"/>
        <v/>
      </c>
    </row>
    <row r="325" spans="1:16" x14ac:dyDescent="0.25">
      <c r="A325" s="7"/>
      <c r="B325" s="5"/>
      <c r="C325" s="5"/>
      <c r="D325" s="5"/>
      <c r="E325" s="5"/>
      <c r="F325" s="5"/>
      <c r="G325" s="8"/>
      <c r="H325" s="9"/>
      <c r="I325" s="9"/>
      <c r="J325" s="9"/>
      <c r="K325" s="5"/>
      <c r="L325" s="10"/>
      <c r="M325" s="11" t="str">
        <f t="shared" si="15"/>
        <v/>
      </c>
      <c r="N325" s="11" t="str">
        <f t="shared" si="16"/>
        <v/>
      </c>
      <c r="O325" s="5"/>
      <c r="P325" s="21" t="str">
        <f t="shared" si="17"/>
        <v/>
      </c>
    </row>
    <row r="326" spans="1:16" x14ac:dyDescent="0.25">
      <c r="A326" s="7"/>
      <c r="B326" s="5"/>
      <c r="C326" s="5"/>
      <c r="D326" s="5"/>
      <c r="E326" s="5"/>
      <c r="F326" s="5"/>
      <c r="G326" s="8"/>
      <c r="H326" s="9"/>
      <c r="I326" s="9"/>
      <c r="J326" s="9"/>
      <c r="K326" s="5"/>
      <c r="L326" s="10"/>
      <c r="M326" s="11" t="str">
        <f t="shared" si="15"/>
        <v/>
      </c>
      <c r="N326" s="11" t="str">
        <f t="shared" si="16"/>
        <v/>
      </c>
      <c r="O326" s="5"/>
      <c r="P326" s="21" t="str">
        <f t="shared" si="17"/>
        <v/>
      </c>
    </row>
    <row r="327" spans="1:16" x14ac:dyDescent="0.25">
      <c r="A327" s="7"/>
      <c r="B327" s="5"/>
      <c r="C327" s="5"/>
      <c r="D327" s="5"/>
      <c r="E327" s="5"/>
      <c r="F327" s="5"/>
      <c r="G327" s="8"/>
      <c r="H327" s="9"/>
      <c r="I327" s="9"/>
      <c r="J327" s="9"/>
      <c r="K327" s="5"/>
      <c r="L327" s="10"/>
      <c r="M327" s="11" t="str">
        <f t="shared" si="15"/>
        <v/>
      </c>
      <c r="N327" s="11" t="str">
        <f t="shared" si="16"/>
        <v/>
      </c>
      <c r="O327" s="5"/>
      <c r="P327" s="21" t="str">
        <f t="shared" si="17"/>
        <v/>
      </c>
    </row>
    <row r="328" spans="1:16" x14ac:dyDescent="0.25">
      <c r="A328" s="7"/>
      <c r="B328" s="5"/>
      <c r="C328" s="5"/>
      <c r="D328" s="5"/>
      <c r="E328" s="5"/>
      <c r="F328" s="5"/>
      <c r="G328" s="8"/>
      <c r="H328" s="9"/>
      <c r="I328" s="9"/>
      <c r="J328" s="9"/>
      <c r="K328" s="5"/>
      <c r="L328" s="10"/>
      <c r="M328" s="11" t="str">
        <f t="shared" si="15"/>
        <v/>
      </c>
      <c r="N328" s="11" t="str">
        <f t="shared" si="16"/>
        <v/>
      </c>
      <c r="O328" s="5"/>
      <c r="P328" s="21" t="str">
        <f t="shared" si="17"/>
        <v/>
      </c>
    </row>
    <row r="329" spans="1:16" x14ac:dyDescent="0.25">
      <c r="A329" s="7"/>
      <c r="B329" s="5"/>
      <c r="C329" s="5"/>
      <c r="D329" s="5"/>
      <c r="E329" s="5"/>
      <c r="F329" s="5"/>
      <c r="G329" s="8"/>
      <c r="H329" s="9"/>
      <c r="I329" s="9"/>
      <c r="J329" s="9"/>
      <c r="K329" s="5"/>
      <c r="L329" s="10"/>
      <c r="M329" s="11" t="str">
        <f t="shared" si="15"/>
        <v/>
      </c>
      <c r="N329" s="11" t="str">
        <f t="shared" si="16"/>
        <v/>
      </c>
      <c r="O329" s="5"/>
      <c r="P329" s="21" t="str">
        <f t="shared" si="17"/>
        <v/>
      </c>
    </row>
    <row r="330" spans="1:16" x14ac:dyDescent="0.25">
      <c r="A330" s="7"/>
      <c r="B330" s="5"/>
      <c r="C330" s="5"/>
      <c r="D330" s="5"/>
      <c r="E330" s="5"/>
      <c r="F330" s="5"/>
      <c r="G330" s="8"/>
      <c r="H330" s="9"/>
      <c r="I330" s="9"/>
      <c r="J330" s="9"/>
      <c r="K330" s="5"/>
      <c r="L330" s="10"/>
      <c r="M330" s="11" t="str">
        <f t="shared" si="15"/>
        <v/>
      </c>
      <c r="N330" s="11" t="str">
        <f t="shared" si="16"/>
        <v/>
      </c>
      <c r="O330" s="5"/>
      <c r="P330" s="21" t="str">
        <f t="shared" si="17"/>
        <v/>
      </c>
    </row>
    <row r="331" spans="1:16" x14ac:dyDescent="0.25">
      <c r="A331" s="7"/>
      <c r="B331" s="5"/>
      <c r="C331" s="5"/>
      <c r="D331" s="5"/>
      <c r="E331" s="5"/>
      <c r="F331" s="5"/>
      <c r="G331" s="8"/>
      <c r="H331" s="9"/>
      <c r="I331" s="9"/>
      <c r="J331" s="9"/>
      <c r="K331" s="5"/>
      <c r="L331" s="10"/>
      <c r="M331" s="11" t="str">
        <f t="shared" si="15"/>
        <v/>
      </c>
      <c r="N331" s="11" t="str">
        <f t="shared" si="16"/>
        <v/>
      </c>
      <c r="O331" s="5"/>
      <c r="P331" s="21" t="str">
        <f t="shared" si="17"/>
        <v/>
      </c>
    </row>
    <row r="332" spans="1:16" x14ac:dyDescent="0.25">
      <c r="A332" s="7"/>
      <c r="B332" s="5"/>
      <c r="C332" s="5"/>
      <c r="D332" s="5"/>
      <c r="E332" s="5"/>
      <c r="F332" s="5"/>
      <c r="G332" s="8"/>
      <c r="H332" s="9"/>
      <c r="I332" s="9"/>
      <c r="J332" s="9"/>
      <c r="K332" s="5"/>
      <c r="L332" s="10"/>
      <c r="M332" s="11" t="str">
        <f t="shared" si="15"/>
        <v/>
      </c>
      <c r="N332" s="11" t="str">
        <f t="shared" si="16"/>
        <v/>
      </c>
      <c r="O332" s="5"/>
      <c r="P332" s="21" t="str">
        <f t="shared" si="17"/>
        <v/>
      </c>
    </row>
    <row r="333" spans="1:16" x14ac:dyDescent="0.25">
      <c r="A333" s="7"/>
      <c r="B333" s="5"/>
      <c r="C333" s="5"/>
      <c r="D333" s="5"/>
      <c r="E333" s="5"/>
      <c r="F333" s="5"/>
      <c r="G333" s="8"/>
      <c r="H333" s="9"/>
      <c r="I333" s="9"/>
      <c r="J333" s="9"/>
      <c r="K333" s="5"/>
      <c r="L333" s="10"/>
      <c r="M333" s="11" t="str">
        <f t="shared" si="15"/>
        <v/>
      </c>
      <c r="N333" s="11" t="str">
        <f t="shared" si="16"/>
        <v/>
      </c>
      <c r="O333" s="5"/>
      <c r="P333" s="21" t="str">
        <f t="shared" si="17"/>
        <v/>
      </c>
    </row>
    <row r="334" spans="1:16" x14ac:dyDescent="0.25">
      <c r="A334" s="7"/>
      <c r="B334" s="5"/>
      <c r="C334" s="5"/>
      <c r="D334" s="5"/>
      <c r="E334" s="5"/>
      <c r="F334" s="5"/>
      <c r="G334" s="8"/>
      <c r="H334" s="9"/>
      <c r="I334" s="9"/>
      <c r="J334" s="9"/>
      <c r="K334" s="5"/>
      <c r="L334" s="10"/>
      <c r="M334" s="11" t="str">
        <f t="shared" si="15"/>
        <v/>
      </c>
      <c r="N334" s="11" t="str">
        <f t="shared" si="16"/>
        <v/>
      </c>
      <c r="O334" s="5"/>
      <c r="P334" s="21" t="str">
        <f t="shared" si="17"/>
        <v/>
      </c>
    </row>
    <row r="335" spans="1:16" x14ac:dyDescent="0.25">
      <c r="A335" s="7"/>
      <c r="B335" s="5"/>
      <c r="C335" s="5"/>
      <c r="D335" s="5"/>
      <c r="E335" s="5"/>
      <c r="F335" s="5"/>
      <c r="G335" s="8"/>
      <c r="H335" s="9"/>
      <c r="I335" s="9"/>
      <c r="J335" s="9"/>
      <c r="K335" s="5"/>
      <c r="L335" s="10"/>
      <c r="M335" s="11" t="str">
        <f t="shared" si="15"/>
        <v/>
      </c>
      <c r="N335" s="11" t="str">
        <f t="shared" si="16"/>
        <v/>
      </c>
      <c r="O335" s="5"/>
      <c r="P335" s="21" t="str">
        <f t="shared" si="17"/>
        <v/>
      </c>
    </row>
    <row r="336" spans="1:16" x14ac:dyDescent="0.25">
      <c r="A336" s="7"/>
      <c r="B336" s="5"/>
      <c r="C336" s="5"/>
      <c r="D336" s="5"/>
      <c r="E336" s="5"/>
      <c r="F336" s="5"/>
      <c r="G336" s="8"/>
      <c r="H336" s="9"/>
      <c r="I336" s="9"/>
      <c r="J336" s="9"/>
      <c r="K336" s="5"/>
      <c r="L336" s="10"/>
      <c r="M336" s="11" t="str">
        <f t="shared" si="15"/>
        <v/>
      </c>
      <c r="N336" s="11" t="str">
        <f t="shared" si="16"/>
        <v/>
      </c>
      <c r="O336" s="5"/>
      <c r="P336" s="21" t="str">
        <f t="shared" si="17"/>
        <v/>
      </c>
    </row>
    <row r="337" spans="1:16" x14ac:dyDescent="0.25">
      <c r="A337" s="7"/>
      <c r="B337" s="5"/>
      <c r="C337" s="5"/>
      <c r="D337" s="5"/>
      <c r="E337" s="5"/>
      <c r="F337" s="5"/>
      <c r="G337" s="8"/>
      <c r="H337" s="9"/>
      <c r="I337" s="9"/>
      <c r="J337" s="9"/>
      <c r="K337" s="5"/>
      <c r="L337" s="10"/>
      <c r="M337" s="11" t="str">
        <f t="shared" si="15"/>
        <v/>
      </c>
      <c r="N337" s="11" t="str">
        <f t="shared" si="16"/>
        <v/>
      </c>
      <c r="O337" s="5"/>
      <c r="P337" s="21" t="str">
        <f t="shared" si="17"/>
        <v/>
      </c>
    </row>
    <row r="338" spans="1:16" x14ac:dyDescent="0.25">
      <c r="A338" s="7"/>
      <c r="B338" s="5"/>
      <c r="C338" s="5"/>
      <c r="D338" s="5"/>
      <c r="E338" s="5"/>
      <c r="F338" s="5"/>
      <c r="G338" s="8"/>
      <c r="H338" s="9"/>
      <c r="I338" s="9"/>
      <c r="J338" s="9"/>
      <c r="K338" s="5"/>
      <c r="L338" s="10"/>
      <c r="M338" s="11" t="str">
        <f t="shared" si="15"/>
        <v/>
      </c>
      <c r="N338" s="11" t="str">
        <f t="shared" si="16"/>
        <v/>
      </c>
      <c r="O338" s="5"/>
      <c r="P338" s="21" t="str">
        <f t="shared" si="17"/>
        <v/>
      </c>
    </row>
    <row r="339" spans="1:16" x14ac:dyDescent="0.25">
      <c r="A339" s="7"/>
      <c r="B339" s="5"/>
      <c r="C339" s="5"/>
      <c r="D339" s="5"/>
      <c r="E339" s="5"/>
      <c r="F339" s="5"/>
      <c r="G339" s="8"/>
      <c r="H339" s="9"/>
      <c r="I339" s="9"/>
      <c r="J339" s="9"/>
      <c r="K339" s="5"/>
      <c r="L339" s="10"/>
      <c r="M339" s="11" t="str">
        <f t="shared" si="15"/>
        <v/>
      </c>
      <c r="N339" s="11" t="str">
        <f t="shared" si="16"/>
        <v/>
      </c>
      <c r="O339" s="5"/>
      <c r="P339" s="21" t="str">
        <f t="shared" si="17"/>
        <v/>
      </c>
    </row>
    <row r="340" spans="1:16" x14ac:dyDescent="0.25">
      <c r="A340" s="7"/>
      <c r="B340" s="5"/>
      <c r="C340" s="5"/>
      <c r="D340" s="5"/>
      <c r="E340" s="5"/>
      <c r="F340" s="5"/>
      <c r="G340" s="8"/>
      <c r="H340" s="9"/>
      <c r="I340" s="9"/>
      <c r="J340" s="9"/>
      <c r="K340" s="5"/>
      <c r="L340" s="10"/>
      <c r="M340" s="11" t="str">
        <f t="shared" si="15"/>
        <v/>
      </c>
      <c r="N340" s="11" t="str">
        <f t="shared" si="16"/>
        <v/>
      </c>
      <c r="O340" s="5"/>
      <c r="P340" s="21" t="str">
        <f t="shared" si="17"/>
        <v/>
      </c>
    </row>
    <row r="341" spans="1:16" x14ac:dyDescent="0.25">
      <c r="A341" s="7"/>
      <c r="B341" s="5"/>
      <c r="C341" s="5"/>
      <c r="D341" s="5"/>
      <c r="E341" s="5"/>
      <c r="F341" s="5"/>
      <c r="G341" s="8"/>
      <c r="H341" s="9"/>
      <c r="I341" s="9"/>
      <c r="J341" s="9"/>
      <c r="K341" s="5"/>
      <c r="L341" s="10"/>
      <c r="M341" s="11" t="str">
        <f t="shared" si="15"/>
        <v/>
      </c>
      <c r="N341" s="11" t="str">
        <f t="shared" si="16"/>
        <v/>
      </c>
      <c r="O341" s="5"/>
      <c r="P341" s="21" t="str">
        <f t="shared" si="17"/>
        <v/>
      </c>
    </row>
    <row r="342" spans="1:16" x14ac:dyDescent="0.25">
      <c r="A342" s="7"/>
      <c r="B342" s="5"/>
      <c r="C342" s="5"/>
      <c r="D342" s="5"/>
      <c r="E342" s="5"/>
      <c r="F342" s="5"/>
      <c r="G342" s="8"/>
      <c r="H342" s="9"/>
      <c r="I342" s="9"/>
      <c r="J342" s="9"/>
      <c r="K342" s="5"/>
      <c r="L342" s="10"/>
      <c r="M342" s="11" t="str">
        <f t="shared" si="15"/>
        <v/>
      </c>
      <c r="N342" s="11" t="str">
        <f t="shared" si="16"/>
        <v/>
      </c>
      <c r="O342" s="5"/>
      <c r="P342" s="21" t="str">
        <f t="shared" si="17"/>
        <v/>
      </c>
    </row>
    <row r="343" spans="1:16" x14ac:dyDescent="0.25">
      <c r="A343" s="7"/>
      <c r="B343" s="5"/>
      <c r="C343" s="5"/>
      <c r="D343" s="5"/>
      <c r="E343" s="5"/>
      <c r="F343" s="5"/>
      <c r="G343" s="8"/>
      <c r="H343" s="9"/>
      <c r="I343" s="9"/>
      <c r="J343" s="9"/>
      <c r="K343" s="5"/>
      <c r="L343" s="10"/>
      <c r="M343" s="11" t="str">
        <f t="shared" si="15"/>
        <v/>
      </c>
      <c r="N343" s="11" t="str">
        <f t="shared" si="16"/>
        <v/>
      </c>
      <c r="O343" s="5"/>
      <c r="P343" s="21" t="str">
        <f t="shared" si="17"/>
        <v/>
      </c>
    </row>
    <row r="344" spans="1:16" x14ac:dyDescent="0.25">
      <c r="A344" s="7"/>
      <c r="B344" s="5"/>
      <c r="C344" s="5"/>
      <c r="D344" s="5"/>
      <c r="E344" s="5"/>
      <c r="F344" s="5"/>
      <c r="G344" s="8"/>
      <c r="H344" s="9"/>
      <c r="I344" s="9"/>
      <c r="J344" s="9"/>
      <c r="K344" s="5"/>
      <c r="L344" s="10"/>
      <c r="M344" s="11" t="str">
        <f t="shared" si="15"/>
        <v/>
      </c>
      <c r="N344" s="11" t="str">
        <f t="shared" si="16"/>
        <v/>
      </c>
      <c r="O344" s="5"/>
      <c r="P344" s="21" t="str">
        <f t="shared" si="17"/>
        <v/>
      </c>
    </row>
    <row r="345" spans="1:16" x14ac:dyDescent="0.25">
      <c r="A345" s="7"/>
      <c r="B345" s="5"/>
      <c r="C345" s="5"/>
      <c r="D345" s="5"/>
      <c r="E345" s="5"/>
      <c r="F345" s="5"/>
      <c r="G345" s="8"/>
      <c r="H345" s="9"/>
      <c r="I345" s="9"/>
      <c r="J345" s="9"/>
      <c r="K345" s="5"/>
      <c r="L345" s="10"/>
      <c r="M345" s="11" t="str">
        <f t="shared" si="15"/>
        <v/>
      </c>
      <c r="N345" s="11" t="str">
        <f t="shared" si="16"/>
        <v/>
      </c>
      <c r="O345" s="5"/>
      <c r="P345" s="21" t="str">
        <f t="shared" si="17"/>
        <v/>
      </c>
    </row>
    <row r="346" spans="1:16" x14ac:dyDescent="0.25">
      <c r="A346" s="7"/>
      <c r="B346" s="5"/>
      <c r="C346" s="5"/>
      <c r="D346" s="5"/>
      <c r="E346" s="5"/>
      <c r="F346" s="5"/>
      <c r="G346" s="8"/>
      <c r="H346" s="9"/>
      <c r="I346" s="9"/>
      <c r="J346" s="9"/>
      <c r="K346" s="5"/>
      <c r="L346" s="10"/>
      <c r="M346" s="11" t="str">
        <f t="shared" si="15"/>
        <v/>
      </c>
      <c r="N346" s="11" t="str">
        <f t="shared" si="16"/>
        <v/>
      </c>
      <c r="O346" s="5"/>
      <c r="P346" s="21" t="str">
        <f t="shared" si="17"/>
        <v/>
      </c>
    </row>
    <row r="347" spans="1:16" x14ac:dyDescent="0.25">
      <c r="A347" s="7"/>
      <c r="B347" s="5"/>
      <c r="C347" s="5"/>
      <c r="D347" s="5"/>
      <c r="E347" s="5"/>
      <c r="F347" s="5"/>
      <c r="G347" s="8"/>
      <c r="H347" s="9"/>
      <c r="I347" s="9"/>
      <c r="J347" s="9"/>
      <c r="K347" s="5"/>
      <c r="L347" s="10"/>
      <c r="M347" s="11" t="str">
        <f t="shared" si="15"/>
        <v/>
      </c>
      <c r="N347" s="11" t="str">
        <f t="shared" si="16"/>
        <v/>
      </c>
      <c r="O347" s="5"/>
      <c r="P347" s="21" t="str">
        <f t="shared" si="17"/>
        <v/>
      </c>
    </row>
    <row r="348" spans="1:16" x14ac:dyDescent="0.25">
      <c r="A348" s="7"/>
      <c r="B348" s="5"/>
      <c r="C348" s="5"/>
      <c r="D348" s="5"/>
      <c r="E348" s="5"/>
      <c r="F348" s="5"/>
      <c r="G348" s="8"/>
      <c r="H348" s="9"/>
      <c r="I348" s="9"/>
      <c r="J348" s="9"/>
      <c r="K348" s="5"/>
      <c r="L348" s="10"/>
      <c r="M348" s="11" t="str">
        <f t="shared" si="15"/>
        <v/>
      </c>
      <c r="N348" s="11" t="str">
        <f t="shared" si="16"/>
        <v/>
      </c>
      <c r="O348" s="5"/>
      <c r="P348" s="21" t="str">
        <f t="shared" si="17"/>
        <v/>
      </c>
    </row>
    <row r="349" spans="1:16" x14ac:dyDescent="0.25">
      <c r="A349" s="7"/>
      <c r="B349" s="5"/>
      <c r="C349" s="5"/>
      <c r="D349" s="5"/>
      <c r="E349" s="5"/>
      <c r="F349" s="5"/>
      <c r="G349" s="8"/>
      <c r="H349" s="9"/>
      <c r="I349" s="9"/>
      <c r="J349" s="9"/>
      <c r="K349" s="5"/>
      <c r="L349" s="10"/>
      <c r="M349" s="11" t="str">
        <f t="shared" si="15"/>
        <v/>
      </c>
      <c r="N349" s="11" t="str">
        <f t="shared" si="16"/>
        <v/>
      </c>
      <c r="O349" s="5"/>
      <c r="P349" s="21" t="str">
        <f t="shared" si="17"/>
        <v/>
      </c>
    </row>
    <row r="350" spans="1:16" x14ac:dyDescent="0.25">
      <c r="A350" s="7"/>
      <c r="B350" s="5"/>
      <c r="C350" s="5"/>
      <c r="D350" s="5"/>
      <c r="E350" s="5"/>
      <c r="F350" s="5"/>
      <c r="G350" s="8"/>
      <c r="H350" s="9"/>
      <c r="I350" s="9"/>
      <c r="J350" s="9"/>
      <c r="K350" s="5"/>
      <c r="L350" s="10"/>
      <c r="M350" s="11" t="str">
        <f t="shared" si="15"/>
        <v/>
      </c>
      <c r="N350" s="11" t="str">
        <f t="shared" si="16"/>
        <v/>
      </c>
      <c r="O350" s="5"/>
      <c r="P350" s="21" t="str">
        <f t="shared" si="17"/>
        <v/>
      </c>
    </row>
    <row r="351" spans="1:16" x14ac:dyDescent="0.25">
      <c r="A351" s="7"/>
      <c r="B351" s="5"/>
      <c r="C351" s="5"/>
      <c r="D351" s="5"/>
      <c r="E351" s="5"/>
      <c r="F351" s="5"/>
      <c r="G351" s="8"/>
      <c r="H351" s="9"/>
      <c r="I351" s="9"/>
      <c r="J351" s="9"/>
      <c r="K351" s="5"/>
      <c r="L351" s="10"/>
      <c r="M351" s="11" t="str">
        <f t="shared" si="15"/>
        <v/>
      </c>
      <c r="N351" s="11" t="str">
        <f t="shared" si="16"/>
        <v/>
      </c>
      <c r="O351" s="5"/>
      <c r="P351" s="21" t="str">
        <f t="shared" si="17"/>
        <v/>
      </c>
    </row>
    <row r="352" spans="1:16" x14ac:dyDescent="0.25">
      <c r="A352" s="7"/>
      <c r="B352" s="5"/>
      <c r="C352" s="5"/>
      <c r="D352" s="5"/>
      <c r="E352" s="5"/>
      <c r="F352" s="5"/>
      <c r="G352" s="8"/>
      <c r="H352" s="9"/>
      <c r="I352" s="9"/>
      <c r="J352" s="9"/>
      <c r="K352" s="5"/>
      <c r="L352" s="10"/>
      <c r="M352" s="11" t="str">
        <f t="shared" si="15"/>
        <v/>
      </c>
      <c r="N352" s="11" t="str">
        <f t="shared" si="16"/>
        <v/>
      </c>
      <c r="O352" s="5"/>
      <c r="P352" s="21" t="str">
        <f t="shared" si="17"/>
        <v/>
      </c>
    </row>
    <row r="353" spans="1:16" x14ac:dyDescent="0.25">
      <c r="A353" s="7"/>
      <c r="B353" s="5"/>
      <c r="C353" s="5"/>
      <c r="D353" s="5"/>
      <c r="E353" s="5"/>
      <c r="F353" s="5"/>
      <c r="G353" s="8"/>
      <c r="H353" s="9"/>
      <c r="I353" s="9"/>
      <c r="J353" s="9"/>
      <c r="K353" s="5"/>
      <c r="L353" s="10"/>
      <c r="M353" s="11" t="str">
        <f t="shared" si="15"/>
        <v/>
      </c>
      <c r="N353" s="11" t="str">
        <f t="shared" si="16"/>
        <v/>
      </c>
      <c r="O353" s="5"/>
      <c r="P353" s="21" t="str">
        <f t="shared" si="17"/>
        <v/>
      </c>
    </row>
    <row r="354" spans="1:16" x14ac:dyDescent="0.25">
      <c r="A354" s="7"/>
      <c r="B354" s="5"/>
      <c r="C354" s="5"/>
      <c r="D354" s="5"/>
      <c r="E354" s="5"/>
      <c r="F354" s="5"/>
      <c r="G354" s="8"/>
      <c r="H354" s="9"/>
      <c r="I354" s="9"/>
      <c r="J354" s="9"/>
      <c r="K354" s="5"/>
      <c r="L354" s="10"/>
      <c r="M354" s="11" t="str">
        <f t="shared" si="15"/>
        <v/>
      </c>
      <c r="N354" s="11" t="str">
        <f t="shared" si="16"/>
        <v/>
      </c>
      <c r="O354" s="5"/>
      <c r="P354" s="21" t="str">
        <f t="shared" si="17"/>
        <v/>
      </c>
    </row>
    <row r="355" spans="1:16" x14ac:dyDescent="0.25">
      <c r="A355" s="7"/>
      <c r="B355" s="5"/>
      <c r="C355" s="5"/>
      <c r="D355" s="5"/>
      <c r="E355" s="5"/>
      <c r="F355" s="5"/>
      <c r="G355" s="8"/>
      <c r="H355" s="9"/>
      <c r="I355" s="9"/>
      <c r="J355" s="9"/>
      <c r="K355" s="5"/>
      <c r="L355" s="10"/>
      <c r="M355" s="11" t="str">
        <f t="shared" si="15"/>
        <v/>
      </c>
      <c r="N355" s="11" t="str">
        <f t="shared" si="16"/>
        <v/>
      </c>
      <c r="O355" s="5"/>
      <c r="P355" s="21" t="str">
        <f t="shared" si="17"/>
        <v/>
      </c>
    </row>
    <row r="356" spans="1:16" x14ac:dyDescent="0.25">
      <c r="A356" s="7"/>
      <c r="B356" s="5"/>
      <c r="C356" s="5"/>
      <c r="D356" s="5"/>
      <c r="E356" s="5"/>
      <c r="F356" s="5"/>
      <c r="G356" s="8"/>
      <c r="H356" s="9"/>
      <c r="I356" s="9"/>
      <c r="J356" s="9"/>
      <c r="K356" s="5"/>
      <c r="L356" s="10"/>
      <c r="M356" s="11" t="str">
        <f t="shared" si="15"/>
        <v/>
      </c>
      <c r="N356" s="11" t="str">
        <f t="shared" si="16"/>
        <v/>
      </c>
      <c r="O356" s="5"/>
      <c r="P356" s="21" t="str">
        <f t="shared" si="17"/>
        <v/>
      </c>
    </row>
    <row r="357" spans="1:16" x14ac:dyDescent="0.25">
      <c r="A357" s="7"/>
      <c r="B357" s="5"/>
      <c r="C357" s="5"/>
      <c r="D357" s="5"/>
      <c r="E357" s="5"/>
      <c r="F357" s="5"/>
      <c r="G357" s="8"/>
      <c r="H357" s="9"/>
      <c r="I357" s="9"/>
      <c r="J357" s="9"/>
      <c r="K357" s="5"/>
      <c r="L357" s="10"/>
      <c r="M357" s="11" t="str">
        <f t="shared" si="15"/>
        <v/>
      </c>
      <c r="N357" s="11" t="str">
        <f t="shared" si="16"/>
        <v/>
      </c>
      <c r="O357" s="5"/>
      <c r="P357" s="21" t="str">
        <f t="shared" si="17"/>
        <v/>
      </c>
    </row>
    <row r="358" spans="1:16" x14ac:dyDescent="0.25">
      <c r="A358" s="7"/>
      <c r="B358" s="5"/>
      <c r="C358" s="5"/>
      <c r="D358" s="5"/>
      <c r="E358" s="5"/>
      <c r="F358" s="5"/>
      <c r="G358" s="8"/>
      <c r="H358" s="9"/>
      <c r="I358" s="9"/>
      <c r="J358" s="9"/>
      <c r="K358" s="5"/>
      <c r="L358" s="10"/>
      <c r="M358" s="11" t="str">
        <f t="shared" si="15"/>
        <v/>
      </c>
      <c r="N358" s="11" t="str">
        <f t="shared" si="16"/>
        <v/>
      </c>
      <c r="O358" s="5"/>
      <c r="P358" s="21" t="str">
        <f t="shared" si="17"/>
        <v/>
      </c>
    </row>
    <row r="359" spans="1:16" x14ac:dyDescent="0.25">
      <c r="A359" s="7"/>
      <c r="B359" s="5"/>
      <c r="C359" s="5"/>
      <c r="D359" s="5"/>
      <c r="E359" s="5"/>
      <c r="F359" s="5"/>
      <c r="G359" s="8"/>
      <c r="H359" s="9"/>
      <c r="I359" s="9"/>
      <c r="J359" s="9"/>
      <c r="K359" s="5"/>
      <c r="L359" s="10"/>
      <c r="M359" s="11" t="str">
        <f t="shared" si="15"/>
        <v/>
      </c>
      <c r="N359" s="11" t="str">
        <f t="shared" si="16"/>
        <v/>
      </c>
      <c r="O359" s="5"/>
      <c r="P359" s="21" t="str">
        <f t="shared" si="17"/>
        <v/>
      </c>
    </row>
    <row r="360" spans="1:16" x14ac:dyDescent="0.25">
      <c r="A360" s="7"/>
      <c r="B360" s="5"/>
      <c r="C360" s="5"/>
      <c r="D360" s="5"/>
      <c r="E360" s="5"/>
      <c r="F360" s="5"/>
      <c r="G360" s="8"/>
      <c r="H360" s="9"/>
      <c r="I360" s="9"/>
      <c r="J360" s="9"/>
      <c r="K360" s="5"/>
      <c r="L360" s="10"/>
      <c r="M360" s="11" t="str">
        <f t="shared" si="15"/>
        <v/>
      </c>
      <c r="N360" s="11" t="str">
        <f t="shared" si="16"/>
        <v/>
      </c>
      <c r="O360" s="5"/>
      <c r="P360" s="21" t="str">
        <f t="shared" si="17"/>
        <v/>
      </c>
    </row>
    <row r="361" spans="1:16" x14ac:dyDescent="0.25">
      <c r="A361" s="7"/>
      <c r="B361" s="5"/>
      <c r="C361" s="5"/>
      <c r="D361" s="5"/>
      <c r="E361" s="5"/>
      <c r="F361" s="5"/>
      <c r="G361" s="8"/>
      <c r="H361" s="9"/>
      <c r="I361" s="9"/>
      <c r="J361" s="9"/>
      <c r="K361" s="5"/>
      <c r="L361" s="10"/>
      <c r="M361" s="11" t="str">
        <f t="shared" si="15"/>
        <v/>
      </c>
      <c r="N361" s="11" t="str">
        <f t="shared" si="16"/>
        <v/>
      </c>
      <c r="O361" s="5"/>
      <c r="P361" s="21" t="str">
        <f t="shared" si="17"/>
        <v/>
      </c>
    </row>
    <row r="362" spans="1:16" x14ac:dyDescent="0.25">
      <c r="A362" s="7"/>
      <c r="B362" s="5"/>
      <c r="C362" s="5"/>
      <c r="D362" s="5"/>
      <c r="E362" s="5"/>
      <c r="F362" s="5"/>
      <c r="G362" s="8"/>
      <c r="H362" s="9"/>
      <c r="I362" s="9"/>
      <c r="J362" s="9"/>
      <c r="K362" s="5"/>
      <c r="L362" s="10"/>
      <c r="M362" s="11" t="str">
        <f t="shared" si="15"/>
        <v/>
      </c>
      <c r="N362" s="11" t="str">
        <f t="shared" si="16"/>
        <v/>
      </c>
      <c r="O362" s="5"/>
      <c r="P362" s="21" t="str">
        <f t="shared" si="17"/>
        <v/>
      </c>
    </row>
    <row r="363" spans="1:16" x14ac:dyDescent="0.25">
      <c r="A363" s="7"/>
      <c r="B363" s="5"/>
      <c r="C363" s="5"/>
      <c r="D363" s="5"/>
      <c r="E363" s="5"/>
      <c r="F363" s="5"/>
      <c r="G363" s="8"/>
      <c r="H363" s="9"/>
      <c r="I363" s="9"/>
      <c r="J363" s="9"/>
      <c r="K363" s="5"/>
      <c r="L363" s="10"/>
      <c r="M363" s="11" t="str">
        <f t="shared" si="15"/>
        <v/>
      </c>
      <c r="N363" s="11" t="str">
        <f t="shared" si="16"/>
        <v/>
      </c>
      <c r="O363" s="5"/>
      <c r="P363" s="21" t="str">
        <f t="shared" si="17"/>
        <v/>
      </c>
    </row>
    <row r="364" spans="1:16" x14ac:dyDescent="0.25">
      <c r="A364" s="7"/>
      <c r="B364" s="5"/>
      <c r="C364" s="5"/>
      <c r="D364" s="5"/>
      <c r="E364" s="5"/>
      <c r="F364" s="5"/>
      <c r="G364" s="8"/>
      <c r="H364" s="9"/>
      <c r="I364" s="9"/>
      <c r="J364" s="9"/>
      <c r="K364" s="5"/>
      <c r="L364" s="10"/>
      <c r="M364" s="11" t="str">
        <f t="shared" si="15"/>
        <v/>
      </c>
      <c r="N364" s="11" t="str">
        <f t="shared" si="16"/>
        <v/>
      </c>
      <c r="O364" s="5"/>
      <c r="P364" s="21" t="str">
        <f t="shared" si="17"/>
        <v/>
      </c>
    </row>
    <row r="365" spans="1:16" x14ac:dyDescent="0.25">
      <c r="A365" s="7"/>
      <c r="B365" s="5"/>
      <c r="C365" s="5"/>
      <c r="D365" s="5"/>
      <c r="E365" s="5"/>
      <c r="F365" s="5"/>
      <c r="G365" s="8"/>
      <c r="H365" s="9"/>
      <c r="I365" s="9"/>
      <c r="J365" s="9"/>
      <c r="K365" s="5"/>
      <c r="L365" s="10"/>
      <c r="M365" s="11" t="str">
        <f t="shared" si="15"/>
        <v/>
      </c>
      <c r="N365" s="11" t="str">
        <f t="shared" si="16"/>
        <v/>
      </c>
      <c r="O365" s="5"/>
      <c r="P365" s="21" t="str">
        <f t="shared" si="17"/>
        <v/>
      </c>
    </row>
    <row r="366" spans="1:16" x14ac:dyDescent="0.25">
      <c r="A366" s="7"/>
      <c r="B366" s="5"/>
      <c r="C366" s="5"/>
      <c r="D366" s="5"/>
      <c r="E366" s="5"/>
      <c r="F366" s="5"/>
      <c r="G366" s="8"/>
      <c r="H366" s="9"/>
      <c r="I366" s="9"/>
      <c r="J366" s="9"/>
      <c r="K366" s="5"/>
      <c r="L366" s="10"/>
      <c r="M366" s="11" t="str">
        <f t="shared" si="15"/>
        <v/>
      </c>
      <c r="N366" s="11" t="str">
        <f t="shared" si="16"/>
        <v/>
      </c>
      <c r="O366" s="5"/>
      <c r="P366" s="21" t="str">
        <f t="shared" si="17"/>
        <v/>
      </c>
    </row>
    <row r="367" spans="1:16" x14ac:dyDescent="0.25">
      <c r="A367" s="7"/>
      <c r="B367" s="5"/>
      <c r="C367" s="5"/>
      <c r="D367" s="5"/>
      <c r="E367" s="5"/>
      <c r="F367" s="5"/>
      <c r="G367" s="8"/>
      <c r="H367" s="9"/>
      <c r="I367" s="9"/>
      <c r="J367" s="9"/>
      <c r="K367" s="5"/>
      <c r="L367" s="10"/>
      <c r="M367" s="11" t="str">
        <f t="shared" si="15"/>
        <v/>
      </c>
      <c r="N367" s="11" t="str">
        <f t="shared" si="16"/>
        <v/>
      </c>
      <c r="O367" s="5"/>
      <c r="P367" s="21" t="str">
        <f t="shared" si="17"/>
        <v/>
      </c>
    </row>
    <row r="368" spans="1:16" x14ac:dyDescent="0.25">
      <c r="A368" s="7"/>
      <c r="B368" s="5"/>
      <c r="C368" s="5"/>
      <c r="D368" s="5"/>
      <c r="E368" s="5"/>
      <c r="F368" s="5"/>
      <c r="G368" s="8"/>
      <c r="H368" s="9"/>
      <c r="I368" s="9"/>
      <c r="J368" s="9"/>
      <c r="K368" s="5"/>
      <c r="L368" s="10"/>
      <c r="M368" s="11" t="str">
        <f t="shared" si="15"/>
        <v/>
      </c>
      <c r="N368" s="11" t="str">
        <f t="shared" si="16"/>
        <v/>
      </c>
      <c r="O368" s="5"/>
      <c r="P368" s="21" t="str">
        <f t="shared" si="17"/>
        <v/>
      </c>
    </row>
    <row r="369" spans="1:16" x14ac:dyDescent="0.25">
      <c r="A369" s="7"/>
      <c r="B369" s="5"/>
      <c r="C369" s="5"/>
      <c r="D369" s="5"/>
      <c r="E369" s="5"/>
      <c r="F369" s="5"/>
      <c r="G369" s="8"/>
      <c r="H369" s="9"/>
      <c r="I369" s="9"/>
      <c r="J369" s="9"/>
      <c r="K369" s="5"/>
      <c r="L369" s="10"/>
      <c r="M369" s="11" t="str">
        <f t="shared" si="15"/>
        <v/>
      </c>
      <c r="N369" s="11" t="str">
        <f t="shared" si="16"/>
        <v/>
      </c>
      <c r="O369" s="5"/>
      <c r="P369" s="21" t="str">
        <f t="shared" si="17"/>
        <v/>
      </c>
    </row>
    <row r="370" spans="1:16" x14ac:dyDescent="0.25">
      <c r="A370" s="7"/>
      <c r="B370" s="5"/>
      <c r="C370" s="5"/>
      <c r="D370" s="5"/>
      <c r="E370" s="5"/>
      <c r="F370" s="5"/>
      <c r="G370" s="8"/>
      <c r="H370" s="9"/>
      <c r="I370" s="9"/>
      <c r="J370" s="9"/>
      <c r="K370" s="5"/>
      <c r="L370" s="10"/>
      <c r="M370" s="11" t="str">
        <f t="shared" si="15"/>
        <v/>
      </c>
      <c r="N370" s="11" t="str">
        <f t="shared" si="16"/>
        <v/>
      </c>
      <c r="O370" s="5"/>
      <c r="P370" s="21" t="str">
        <f t="shared" si="17"/>
        <v/>
      </c>
    </row>
    <row r="371" spans="1:16" x14ac:dyDescent="0.25">
      <c r="A371" s="7"/>
      <c r="B371" s="5"/>
      <c r="C371" s="5"/>
      <c r="D371" s="5"/>
      <c r="E371" s="5"/>
      <c r="F371" s="5"/>
      <c r="G371" s="8"/>
      <c r="H371" s="9"/>
      <c r="I371" s="9"/>
      <c r="J371" s="9"/>
      <c r="K371" s="5"/>
      <c r="L371" s="10"/>
      <c r="M371" s="11" t="str">
        <f t="shared" si="15"/>
        <v/>
      </c>
      <c r="N371" s="11" t="str">
        <f t="shared" si="16"/>
        <v/>
      </c>
      <c r="O371" s="5"/>
      <c r="P371" s="21" t="str">
        <f t="shared" si="17"/>
        <v/>
      </c>
    </row>
    <row r="372" spans="1:16" x14ac:dyDescent="0.25">
      <c r="A372" s="7"/>
      <c r="B372" s="5"/>
      <c r="C372" s="5"/>
      <c r="D372" s="5"/>
      <c r="E372" s="5"/>
      <c r="F372" s="5"/>
      <c r="G372" s="8"/>
      <c r="H372" s="9"/>
      <c r="I372" s="9"/>
      <c r="J372" s="9"/>
      <c r="K372" s="5"/>
      <c r="L372" s="10"/>
      <c r="M372" s="11" t="str">
        <f t="shared" si="15"/>
        <v/>
      </c>
      <c r="N372" s="11" t="str">
        <f t="shared" si="16"/>
        <v/>
      </c>
      <c r="O372" s="5"/>
      <c r="P372" s="21" t="str">
        <f t="shared" si="17"/>
        <v/>
      </c>
    </row>
    <row r="373" spans="1:16" x14ac:dyDescent="0.25">
      <c r="A373" s="7"/>
      <c r="B373" s="5"/>
      <c r="C373" s="5"/>
      <c r="D373" s="5"/>
      <c r="E373" s="5"/>
      <c r="F373" s="5"/>
      <c r="G373" s="8"/>
      <c r="H373" s="9"/>
      <c r="I373" s="9"/>
      <c r="J373" s="9"/>
      <c r="K373" s="5"/>
      <c r="L373" s="10"/>
      <c r="M373" s="11" t="str">
        <f t="shared" si="15"/>
        <v/>
      </c>
      <c r="N373" s="11" t="str">
        <f t="shared" si="16"/>
        <v/>
      </c>
      <c r="O373" s="5"/>
      <c r="P373" s="21" t="str">
        <f t="shared" si="17"/>
        <v/>
      </c>
    </row>
    <row r="374" spans="1:16" x14ac:dyDescent="0.25">
      <c r="A374" s="7"/>
      <c r="B374" s="5"/>
      <c r="C374" s="5"/>
      <c r="D374" s="5"/>
      <c r="E374" s="5"/>
      <c r="F374" s="5"/>
      <c r="G374" s="8"/>
      <c r="H374" s="9"/>
      <c r="I374" s="9"/>
      <c r="J374" s="9"/>
      <c r="K374" s="5"/>
      <c r="L374" s="10"/>
      <c r="M374" s="11" t="str">
        <f t="shared" si="15"/>
        <v/>
      </c>
      <c r="N374" s="11" t="str">
        <f t="shared" si="16"/>
        <v/>
      </c>
      <c r="O374" s="5"/>
      <c r="P374" s="21" t="str">
        <f t="shared" si="17"/>
        <v/>
      </c>
    </row>
    <row r="375" spans="1:16" x14ac:dyDescent="0.25">
      <c r="A375" s="7"/>
      <c r="B375" s="5"/>
      <c r="C375" s="5"/>
      <c r="D375" s="5"/>
      <c r="E375" s="5"/>
      <c r="F375" s="5"/>
      <c r="G375" s="8"/>
      <c r="H375" s="9"/>
      <c r="I375" s="9"/>
      <c r="J375" s="9"/>
      <c r="K375" s="5"/>
      <c r="L375" s="10"/>
      <c r="M375" s="11" t="str">
        <f t="shared" si="15"/>
        <v/>
      </c>
      <c r="N375" s="11" t="str">
        <f t="shared" si="16"/>
        <v/>
      </c>
      <c r="O375" s="5"/>
      <c r="P375" s="21" t="str">
        <f t="shared" si="17"/>
        <v/>
      </c>
    </row>
    <row r="376" spans="1:16" x14ac:dyDescent="0.25">
      <c r="A376" s="7"/>
      <c r="B376" s="5"/>
      <c r="C376" s="5"/>
      <c r="D376" s="5"/>
      <c r="E376" s="5"/>
      <c r="F376" s="5"/>
      <c r="G376" s="8"/>
      <c r="H376" s="9"/>
      <c r="I376" s="9"/>
      <c r="J376" s="9"/>
      <c r="K376" s="5"/>
      <c r="L376" s="10"/>
      <c r="M376" s="11" t="str">
        <f t="shared" si="15"/>
        <v/>
      </c>
      <c r="N376" s="11" t="str">
        <f t="shared" si="16"/>
        <v/>
      </c>
      <c r="O376" s="5"/>
      <c r="P376" s="21" t="str">
        <f t="shared" si="17"/>
        <v/>
      </c>
    </row>
    <row r="377" spans="1:16" x14ac:dyDescent="0.25">
      <c r="A377" s="7"/>
      <c r="B377" s="5"/>
      <c r="C377" s="5"/>
      <c r="D377" s="5"/>
      <c r="E377" s="5"/>
      <c r="F377" s="5"/>
      <c r="G377" s="8"/>
      <c r="H377" s="9"/>
      <c r="I377" s="9"/>
      <c r="J377" s="9"/>
      <c r="K377" s="5"/>
      <c r="L377" s="10"/>
      <c r="M377" s="11" t="str">
        <f t="shared" si="15"/>
        <v/>
      </c>
      <c r="N377" s="11" t="str">
        <f t="shared" si="16"/>
        <v/>
      </c>
      <c r="O377" s="5"/>
      <c r="P377" s="21" t="str">
        <f t="shared" si="17"/>
        <v/>
      </c>
    </row>
    <row r="378" spans="1:16" x14ac:dyDescent="0.25">
      <c r="A378" s="7"/>
      <c r="B378" s="5"/>
      <c r="C378" s="5"/>
      <c r="D378" s="5"/>
      <c r="E378" s="5"/>
      <c r="F378" s="5"/>
      <c r="G378" s="8"/>
      <c r="H378" s="9"/>
      <c r="I378" s="9"/>
      <c r="J378" s="9"/>
      <c r="K378" s="5"/>
      <c r="L378" s="10"/>
      <c r="M378" s="11" t="str">
        <f t="shared" si="15"/>
        <v/>
      </c>
      <c r="N378" s="11" t="str">
        <f t="shared" si="16"/>
        <v/>
      </c>
      <c r="O378" s="5"/>
      <c r="P378" s="21" t="str">
        <f t="shared" si="17"/>
        <v/>
      </c>
    </row>
    <row r="379" spans="1:16" x14ac:dyDescent="0.25">
      <c r="A379" s="7"/>
      <c r="B379" s="5"/>
      <c r="C379" s="5"/>
      <c r="D379" s="5"/>
      <c r="E379" s="5"/>
      <c r="F379" s="5"/>
      <c r="G379" s="8"/>
      <c r="H379" s="9"/>
      <c r="I379" s="9"/>
      <c r="J379" s="9"/>
      <c r="K379" s="5"/>
      <c r="L379" s="10"/>
      <c r="M379" s="11" t="str">
        <f t="shared" si="15"/>
        <v/>
      </c>
      <c r="N379" s="11" t="str">
        <f t="shared" si="16"/>
        <v/>
      </c>
      <c r="O379" s="5"/>
      <c r="P379" s="21" t="str">
        <f t="shared" si="17"/>
        <v/>
      </c>
    </row>
    <row r="380" spans="1:16" x14ac:dyDescent="0.25">
      <c r="A380" s="7"/>
      <c r="B380" s="5"/>
      <c r="C380" s="5"/>
      <c r="D380" s="5"/>
      <c r="E380" s="5"/>
      <c r="F380" s="5"/>
      <c r="G380" s="8"/>
      <c r="H380" s="9"/>
      <c r="I380" s="9"/>
      <c r="J380" s="9"/>
      <c r="K380" s="5"/>
      <c r="L380" s="10"/>
      <c r="M380" s="11" t="str">
        <f t="shared" si="15"/>
        <v/>
      </c>
      <c r="N380" s="11" t="str">
        <f t="shared" si="16"/>
        <v/>
      </c>
      <c r="O380" s="5"/>
      <c r="P380" s="21" t="str">
        <f t="shared" si="17"/>
        <v/>
      </c>
    </row>
    <row r="381" spans="1:16" x14ac:dyDescent="0.25">
      <c r="A381" s="7"/>
      <c r="B381" s="5"/>
      <c r="C381" s="5"/>
      <c r="D381" s="5"/>
      <c r="E381" s="5"/>
      <c r="F381" s="5"/>
      <c r="G381" s="8"/>
      <c r="H381" s="9"/>
      <c r="I381" s="9"/>
      <c r="J381" s="9"/>
      <c r="K381" s="5"/>
      <c r="L381" s="10"/>
      <c r="M381" s="11" t="str">
        <f t="shared" si="15"/>
        <v/>
      </c>
      <c r="N381" s="11" t="str">
        <f t="shared" si="16"/>
        <v/>
      </c>
      <c r="O381" s="5"/>
      <c r="P381" s="21" t="str">
        <f t="shared" si="17"/>
        <v/>
      </c>
    </row>
    <row r="382" spans="1:16" x14ac:dyDescent="0.25">
      <c r="A382" s="7"/>
      <c r="B382" s="5"/>
      <c r="C382" s="5"/>
      <c r="D382" s="5"/>
      <c r="E382" s="5"/>
      <c r="F382" s="5"/>
      <c r="G382" s="8"/>
      <c r="H382" s="9"/>
      <c r="I382" s="9"/>
      <c r="J382" s="9"/>
      <c r="K382" s="5"/>
      <c r="L382" s="10"/>
      <c r="M382" s="11" t="str">
        <f t="shared" si="15"/>
        <v/>
      </c>
      <c r="N382" s="11" t="str">
        <f t="shared" si="16"/>
        <v/>
      </c>
      <c r="O382" s="5"/>
      <c r="P382" s="21" t="str">
        <f t="shared" si="17"/>
        <v/>
      </c>
    </row>
    <row r="383" spans="1:16" x14ac:dyDescent="0.25">
      <c r="A383" s="7"/>
      <c r="B383" s="5"/>
      <c r="C383" s="5"/>
      <c r="D383" s="5"/>
      <c r="E383" s="5"/>
      <c r="F383" s="5"/>
      <c r="G383" s="8"/>
      <c r="H383" s="9"/>
      <c r="I383" s="9"/>
      <c r="J383" s="9"/>
      <c r="K383" s="5"/>
      <c r="L383" s="10"/>
      <c r="M383" s="11" t="str">
        <f t="shared" si="15"/>
        <v/>
      </c>
      <c r="N383" s="11" t="str">
        <f t="shared" si="16"/>
        <v/>
      </c>
      <c r="O383" s="5"/>
      <c r="P383" s="21" t="str">
        <f t="shared" si="17"/>
        <v/>
      </c>
    </row>
    <row r="384" spans="1:16" x14ac:dyDescent="0.25">
      <c r="A384" s="7"/>
      <c r="B384" s="5"/>
      <c r="C384" s="5"/>
      <c r="D384" s="5"/>
      <c r="E384" s="5"/>
      <c r="F384" s="5"/>
      <c r="G384" s="8"/>
      <c r="H384" s="9"/>
      <c r="I384" s="9"/>
      <c r="J384" s="9"/>
      <c r="K384" s="5"/>
      <c r="L384" s="10"/>
      <c r="M384" s="11" t="str">
        <f t="shared" si="15"/>
        <v/>
      </c>
      <c r="N384" s="11" t="str">
        <f t="shared" si="16"/>
        <v/>
      </c>
      <c r="O384" s="5"/>
      <c r="P384" s="21" t="str">
        <f t="shared" si="17"/>
        <v/>
      </c>
    </row>
    <row r="385" spans="1:16" x14ac:dyDescent="0.25">
      <c r="A385" s="7"/>
      <c r="B385" s="5"/>
      <c r="C385" s="5"/>
      <c r="D385" s="5"/>
      <c r="E385" s="5"/>
      <c r="F385" s="5"/>
      <c r="G385" s="8"/>
      <c r="H385" s="9"/>
      <c r="I385" s="9"/>
      <c r="J385" s="9"/>
      <c r="K385" s="5"/>
      <c r="L385" s="10"/>
      <c r="M385" s="11" t="str">
        <f t="shared" si="15"/>
        <v/>
      </c>
      <c r="N385" s="11" t="str">
        <f t="shared" si="16"/>
        <v/>
      </c>
      <c r="O385" s="5"/>
      <c r="P385" s="21" t="str">
        <f t="shared" si="17"/>
        <v/>
      </c>
    </row>
    <row r="386" spans="1:16" x14ac:dyDescent="0.25">
      <c r="A386" s="7"/>
      <c r="B386" s="5"/>
      <c r="C386" s="5"/>
      <c r="D386" s="5"/>
      <c r="E386" s="5"/>
      <c r="F386" s="5"/>
      <c r="G386" s="8"/>
      <c r="H386" s="9"/>
      <c r="I386" s="9"/>
      <c r="J386" s="9"/>
      <c r="K386" s="5"/>
      <c r="L386" s="10"/>
      <c r="M386" s="11" t="str">
        <f t="shared" ref="M386:M449" si="18">IF($F386="","",IF(OR($F386="Kauf",$F386="Verkauf"),$G386*$H386*$L386,$H386*$L386))</f>
        <v/>
      </c>
      <c r="N386" s="11" t="str">
        <f t="shared" ref="N386:N449" si="19">IF($F386="","",IF($F386="Kauf",-$M386-$I386-$J386,IF($F386="Verkauf",$M386-$I386-$J386,IF($F386="Dividende",$M386-$I386-$J386,IF($F386="Einzahlung",$M386,IF($F386="Auszahlung",-$M386,IF($F386="Gebühr",-$M386,IF($F386="Steuer",-IF($J386&gt;0,$J386,$M386),0))))))))</f>
        <v/>
      </c>
      <c r="O386" s="5"/>
      <c r="P386" s="21" t="str">
        <f t="shared" ref="P386:P449" si="20">IF($A386="","",DATE(VALUE(RIGHT($A386,4)),VALUE(MID($A386,4,2)),VALUE(LEFT($A386,2))))</f>
        <v/>
      </c>
    </row>
    <row r="387" spans="1:16" x14ac:dyDescent="0.25">
      <c r="A387" s="7"/>
      <c r="B387" s="5"/>
      <c r="C387" s="5"/>
      <c r="D387" s="5"/>
      <c r="E387" s="5"/>
      <c r="F387" s="5"/>
      <c r="G387" s="8"/>
      <c r="H387" s="9"/>
      <c r="I387" s="9"/>
      <c r="J387" s="9"/>
      <c r="K387" s="5"/>
      <c r="L387" s="10"/>
      <c r="M387" s="11" t="str">
        <f t="shared" si="18"/>
        <v/>
      </c>
      <c r="N387" s="11" t="str">
        <f t="shared" si="19"/>
        <v/>
      </c>
      <c r="O387" s="5"/>
      <c r="P387" s="21" t="str">
        <f t="shared" si="20"/>
        <v/>
      </c>
    </row>
    <row r="388" spans="1:16" x14ac:dyDescent="0.25">
      <c r="A388" s="7"/>
      <c r="B388" s="5"/>
      <c r="C388" s="5"/>
      <c r="D388" s="5"/>
      <c r="E388" s="5"/>
      <c r="F388" s="5"/>
      <c r="G388" s="8"/>
      <c r="H388" s="9"/>
      <c r="I388" s="9"/>
      <c r="J388" s="9"/>
      <c r="K388" s="5"/>
      <c r="L388" s="10"/>
      <c r="M388" s="11" t="str">
        <f t="shared" si="18"/>
        <v/>
      </c>
      <c r="N388" s="11" t="str">
        <f t="shared" si="19"/>
        <v/>
      </c>
      <c r="O388" s="5"/>
      <c r="P388" s="21" t="str">
        <f t="shared" si="20"/>
        <v/>
      </c>
    </row>
    <row r="389" spans="1:16" x14ac:dyDescent="0.25">
      <c r="A389" s="7"/>
      <c r="B389" s="5"/>
      <c r="C389" s="5"/>
      <c r="D389" s="5"/>
      <c r="E389" s="5"/>
      <c r="F389" s="5"/>
      <c r="G389" s="8"/>
      <c r="H389" s="9"/>
      <c r="I389" s="9"/>
      <c r="J389" s="9"/>
      <c r="K389" s="5"/>
      <c r="L389" s="10"/>
      <c r="M389" s="11" t="str">
        <f t="shared" si="18"/>
        <v/>
      </c>
      <c r="N389" s="11" t="str">
        <f t="shared" si="19"/>
        <v/>
      </c>
      <c r="O389" s="5"/>
      <c r="P389" s="21" t="str">
        <f t="shared" si="20"/>
        <v/>
      </c>
    </row>
    <row r="390" spans="1:16" x14ac:dyDescent="0.25">
      <c r="A390" s="7"/>
      <c r="B390" s="5"/>
      <c r="C390" s="5"/>
      <c r="D390" s="5"/>
      <c r="E390" s="5"/>
      <c r="F390" s="5"/>
      <c r="G390" s="8"/>
      <c r="H390" s="9"/>
      <c r="I390" s="9"/>
      <c r="J390" s="9"/>
      <c r="K390" s="5"/>
      <c r="L390" s="10"/>
      <c r="M390" s="11" t="str">
        <f t="shared" si="18"/>
        <v/>
      </c>
      <c r="N390" s="11" t="str">
        <f t="shared" si="19"/>
        <v/>
      </c>
      <c r="O390" s="5"/>
      <c r="P390" s="21" t="str">
        <f t="shared" si="20"/>
        <v/>
      </c>
    </row>
    <row r="391" spans="1:16" x14ac:dyDescent="0.25">
      <c r="A391" s="7"/>
      <c r="B391" s="5"/>
      <c r="C391" s="5"/>
      <c r="D391" s="5"/>
      <c r="E391" s="5"/>
      <c r="F391" s="5"/>
      <c r="G391" s="8"/>
      <c r="H391" s="9"/>
      <c r="I391" s="9"/>
      <c r="J391" s="9"/>
      <c r="K391" s="5"/>
      <c r="L391" s="10"/>
      <c r="M391" s="11" t="str">
        <f t="shared" si="18"/>
        <v/>
      </c>
      <c r="N391" s="11" t="str">
        <f t="shared" si="19"/>
        <v/>
      </c>
      <c r="O391" s="5"/>
      <c r="P391" s="21" t="str">
        <f t="shared" si="20"/>
        <v/>
      </c>
    </row>
    <row r="392" spans="1:16" x14ac:dyDescent="0.25">
      <c r="A392" s="7"/>
      <c r="B392" s="5"/>
      <c r="C392" s="5"/>
      <c r="D392" s="5"/>
      <c r="E392" s="5"/>
      <c r="F392" s="5"/>
      <c r="G392" s="8"/>
      <c r="H392" s="9"/>
      <c r="I392" s="9"/>
      <c r="J392" s="9"/>
      <c r="K392" s="5"/>
      <c r="L392" s="10"/>
      <c r="M392" s="11" t="str">
        <f t="shared" si="18"/>
        <v/>
      </c>
      <c r="N392" s="11" t="str">
        <f t="shared" si="19"/>
        <v/>
      </c>
      <c r="O392" s="5"/>
      <c r="P392" s="21" t="str">
        <f t="shared" si="20"/>
        <v/>
      </c>
    </row>
    <row r="393" spans="1:16" x14ac:dyDescent="0.25">
      <c r="A393" s="7"/>
      <c r="B393" s="5"/>
      <c r="C393" s="5"/>
      <c r="D393" s="5"/>
      <c r="E393" s="5"/>
      <c r="F393" s="5"/>
      <c r="G393" s="8"/>
      <c r="H393" s="9"/>
      <c r="I393" s="9"/>
      <c r="J393" s="9"/>
      <c r="K393" s="5"/>
      <c r="L393" s="10"/>
      <c r="M393" s="11" t="str">
        <f t="shared" si="18"/>
        <v/>
      </c>
      <c r="N393" s="11" t="str">
        <f t="shared" si="19"/>
        <v/>
      </c>
      <c r="O393" s="5"/>
      <c r="P393" s="21" t="str">
        <f t="shared" si="20"/>
        <v/>
      </c>
    </row>
    <row r="394" spans="1:16" x14ac:dyDescent="0.25">
      <c r="A394" s="7"/>
      <c r="B394" s="5"/>
      <c r="C394" s="5"/>
      <c r="D394" s="5"/>
      <c r="E394" s="5"/>
      <c r="F394" s="5"/>
      <c r="G394" s="8"/>
      <c r="H394" s="9"/>
      <c r="I394" s="9"/>
      <c r="J394" s="9"/>
      <c r="K394" s="5"/>
      <c r="L394" s="10"/>
      <c r="M394" s="11" t="str">
        <f t="shared" si="18"/>
        <v/>
      </c>
      <c r="N394" s="11" t="str">
        <f t="shared" si="19"/>
        <v/>
      </c>
      <c r="O394" s="5"/>
      <c r="P394" s="21" t="str">
        <f t="shared" si="20"/>
        <v/>
      </c>
    </row>
    <row r="395" spans="1:16" x14ac:dyDescent="0.25">
      <c r="A395" s="7"/>
      <c r="B395" s="5"/>
      <c r="C395" s="5"/>
      <c r="D395" s="5"/>
      <c r="E395" s="5"/>
      <c r="F395" s="5"/>
      <c r="G395" s="8"/>
      <c r="H395" s="9"/>
      <c r="I395" s="9"/>
      <c r="J395" s="9"/>
      <c r="K395" s="5"/>
      <c r="L395" s="10"/>
      <c r="M395" s="11" t="str">
        <f t="shared" si="18"/>
        <v/>
      </c>
      <c r="N395" s="11" t="str">
        <f t="shared" si="19"/>
        <v/>
      </c>
      <c r="O395" s="5"/>
      <c r="P395" s="21" t="str">
        <f t="shared" si="20"/>
        <v/>
      </c>
    </row>
    <row r="396" spans="1:16" x14ac:dyDescent="0.25">
      <c r="A396" s="7"/>
      <c r="B396" s="5"/>
      <c r="C396" s="5"/>
      <c r="D396" s="5"/>
      <c r="E396" s="5"/>
      <c r="F396" s="5"/>
      <c r="G396" s="8"/>
      <c r="H396" s="9"/>
      <c r="I396" s="9"/>
      <c r="J396" s="9"/>
      <c r="K396" s="5"/>
      <c r="L396" s="10"/>
      <c r="M396" s="11" t="str">
        <f t="shared" si="18"/>
        <v/>
      </c>
      <c r="N396" s="11" t="str">
        <f t="shared" si="19"/>
        <v/>
      </c>
      <c r="O396" s="5"/>
      <c r="P396" s="21" t="str">
        <f t="shared" si="20"/>
        <v/>
      </c>
    </row>
    <row r="397" spans="1:16" x14ac:dyDescent="0.25">
      <c r="A397" s="7"/>
      <c r="B397" s="5"/>
      <c r="C397" s="5"/>
      <c r="D397" s="5"/>
      <c r="E397" s="5"/>
      <c r="F397" s="5"/>
      <c r="G397" s="8"/>
      <c r="H397" s="9"/>
      <c r="I397" s="9"/>
      <c r="J397" s="9"/>
      <c r="K397" s="5"/>
      <c r="L397" s="10"/>
      <c r="M397" s="11" t="str">
        <f t="shared" si="18"/>
        <v/>
      </c>
      <c r="N397" s="11" t="str">
        <f t="shared" si="19"/>
        <v/>
      </c>
      <c r="O397" s="5"/>
      <c r="P397" s="21" t="str">
        <f t="shared" si="20"/>
        <v/>
      </c>
    </row>
    <row r="398" spans="1:16" x14ac:dyDescent="0.25">
      <c r="A398" s="7"/>
      <c r="B398" s="5"/>
      <c r="C398" s="5"/>
      <c r="D398" s="5"/>
      <c r="E398" s="5"/>
      <c r="F398" s="5"/>
      <c r="G398" s="8"/>
      <c r="H398" s="9"/>
      <c r="I398" s="9"/>
      <c r="J398" s="9"/>
      <c r="K398" s="5"/>
      <c r="L398" s="10"/>
      <c r="M398" s="11" t="str">
        <f t="shared" si="18"/>
        <v/>
      </c>
      <c r="N398" s="11" t="str">
        <f t="shared" si="19"/>
        <v/>
      </c>
      <c r="O398" s="5"/>
      <c r="P398" s="21" t="str">
        <f t="shared" si="20"/>
        <v/>
      </c>
    </row>
    <row r="399" spans="1:16" x14ac:dyDescent="0.25">
      <c r="A399" s="7"/>
      <c r="B399" s="5"/>
      <c r="C399" s="5"/>
      <c r="D399" s="5"/>
      <c r="E399" s="5"/>
      <c r="F399" s="5"/>
      <c r="G399" s="8"/>
      <c r="H399" s="9"/>
      <c r="I399" s="9"/>
      <c r="J399" s="9"/>
      <c r="K399" s="5"/>
      <c r="L399" s="10"/>
      <c r="M399" s="11" t="str">
        <f t="shared" si="18"/>
        <v/>
      </c>
      <c r="N399" s="11" t="str">
        <f t="shared" si="19"/>
        <v/>
      </c>
      <c r="O399" s="5"/>
      <c r="P399" s="21" t="str">
        <f t="shared" si="20"/>
        <v/>
      </c>
    </row>
    <row r="400" spans="1:16" x14ac:dyDescent="0.25">
      <c r="A400" s="7"/>
      <c r="B400" s="5"/>
      <c r="C400" s="5"/>
      <c r="D400" s="5"/>
      <c r="E400" s="5"/>
      <c r="F400" s="5"/>
      <c r="G400" s="8"/>
      <c r="H400" s="9"/>
      <c r="I400" s="9"/>
      <c r="J400" s="9"/>
      <c r="K400" s="5"/>
      <c r="L400" s="10"/>
      <c r="M400" s="11" t="str">
        <f t="shared" si="18"/>
        <v/>
      </c>
      <c r="N400" s="11" t="str">
        <f t="shared" si="19"/>
        <v/>
      </c>
      <c r="O400" s="5"/>
      <c r="P400" s="21" t="str">
        <f t="shared" si="20"/>
        <v/>
      </c>
    </row>
    <row r="401" spans="1:16" x14ac:dyDescent="0.25">
      <c r="A401" s="7"/>
      <c r="B401" s="5"/>
      <c r="C401" s="5"/>
      <c r="D401" s="5"/>
      <c r="E401" s="5"/>
      <c r="F401" s="5"/>
      <c r="G401" s="8"/>
      <c r="H401" s="9"/>
      <c r="I401" s="9"/>
      <c r="J401" s="9"/>
      <c r="K401" s="5"/>
      <c r="L401" s="10"/>
      <c r="M401" s="11" t="str">
        <f t="shared" si="18"/>
        <v/>
      </c>
      <c r="N401" s="11" t="str">
        <f t="shared" si="19"/>
        <v/>
      </c>
      <c r="O401" s="5"/>
      <c r="P401" s="21" t="str">
        <f t="shared" si="20"/>
        <v/>
      </c>
    </row>
    <row r="402" spans="1:16" x14ac:dyDescent="0.25">
      <c r="A402" s="7"/>
      <c r="B402" s="5"/>
      <c r="C402" s="5"/>
      <c r="D402" s="5"/>
      <c r="E402" s="5"/>
      <c r="F402" s="5"/>
      <c r="G402" s="8"/>
      <c r="H402" s="9"/>
      <c r="I402" s="9"/>
      <c r="J402" s="9"/>
      <c r="K402" s="5"/>
      <c r="L402" s="10"/>
      <c r="M402" s="11" t="str">
        <f t="shared" si="18"/>
        <v/>
      </c>
      <c r="N402" s="11" t="str">
        <f t="shared" si="19"/>
        <v/>
      </c>
      <c r="O402" s="5"/>
      <c r="P402" s="21" t="str">
        <f t="shared" si="20"/>
        <v/>
      </c>
    </row>
    <row r="403" spans="1:16" x14ac:dyDescent="0.25">
      <c r="A403" s="7"/>
      <c r="B403" s="5"/>
      <c r="C403" s="5"/>
      <c r="D403" s="5"/>
      <c r="E403" s="5"/>
      <c r="F403" s="5"/>
      <c r="G403" s="8"/>
      <c r="H403" s="9"/>
      <c r="I403" s="9"/>
      <c r="J403" s="9"/>
      <c r="K403" s="5"/>
      <c r="L403" s="10"/>
      <c r="M403" s="11" t="str">
        <f t="shared" si="18"/>
        <v/>
      </c>
      <c r="N403" s="11" t="str">
        <f t="shared" si="19"/>
        <v/>
      </c>
      <c r="O403" s="5"/>
      <c r="P403" s="21" t="str">
        <f t="shared" si="20"/>
        <v/>
      </c>
    </row>
    <row r="404" spans="1:16" x14ac:dyDescent="0.25">
      <c r="A404" s="7"/>
      <c r="B404" s="5"/>
      <c r="C404" s="5"/>
      <c r="D404" s="5"/>
      <c r="E404" s="5"/>
      <c r="F404" s="5"/>
      <c r="G404" s="8"/>
      <c r="H404" s="9"/>
      <c r="I404" s="9"/>
      <c r="J404" s="9"/>
      <c r="K404" s="5"/>
      <c r="L404" s="10"/>
      <c r="M404" s="11" t="str">
        <f t="shared" si="18"/>
        <v/>
      </c>
      <c r="N404" s="11" t="str">
        <f t="shared" si="19"/>
        <v/>
      </c>
      <c r="O404" s="5"/>
      <c r="P404" s="21" t="str">
        <f t="shared" si="20"/>
        <v/>
      </c>
    </row>
    <row r="405" spans="1:16" x14ac:dyDescent="0.25">
      <c r="A405" s="7"/>
      <c r="B405" s="5"/>
      <c r="C405" s="5"/>
      <c r="D405" s="5"/>
      <c r="E405" s="5"/>
      <c r="F405" s="5"/>
      <c r="G405" s="8"/>
      <c r="H405" s="9"/>
      <c r="I405" s="9"/>
      <c r="J405" s="9"/>
      <c r="K405" s="5"/>
      <c r="L405" s="10"/>
      <c r="M405" s="11" t="str">
        <f t="shared" si="18"/>
        <v/>
      </c>
      <c r="N405" s="11" t="str">
        <f t="shared" si="19"/>
        <v/>
      </c>
      <c r="O405" s="5"/>
      <c r="P405" s="21" t="str">
        <f t="shared" si="20"/>
        <v/>
      </c>
    </row>
    <row r="406" spans="1:16" x14ac:dyDescent="0.25">
      <c r="A406" s="7"/>
      <c r="B406" s="5"/>
      <c r="C406" s="5"/>
      <c r="D406" s="5"/>
      <c r="E406" s="5"/>
      <c r="F406" s="5"/>
      <c r="G406" s="8"/>
      <c r="H406" s="9"/>
      <c r="I406" s="9"/>
      <c r="J406" s="9"/>
      <c r="K406" s="5"/>
      <c r="L406" s="10"/>
      <c r="M406" s="11" t="str">
        <f t="shared" si="18"/>
        <v/>
      </c>
      <c r="N406" s="11" t="str">
        <f t="shared" si="19"/>
        <v/>
      </c>
      <c r="O406" s="5"/>
      <c r="P406" s="21" t="str">
        <f t="shared" si="20"/>
        <v/>
      </c>
    </row>
    <row r="407" spans="1:16" x14ac:dyDescent="0.25">
      <c r="A407" s="7"/>
      <c r="B407" s="5"/>
      <c r="C407" s="5"/>
      <c r="D407" s="5"/>
      <c r="E407" s="5"/>
      <c r="F407" s="5"/>
      <c r="G407" s="8"/>
      <c r="H407" s="9"/>
      <c r="I407" s="9"/>
      <c r="J407" s="9"/>
      <c r="K407" s="5"/>
      <c r="L407" s="10"/>
      <c r="M407" s="11" t="str">
        <f t="shared" si="18"/>
        <v/>
      </c>
      <c r="N407" s="11" t="str">
        <f t="shared" si="19"/>
        <v/>
      </c>
      <c r="O407" s="5"/>
      <c r="P407" s="21" t="str">
        <f t="shared" si="20"/>
        <v/>
      </c>
    </row>
    <row r="408" spans="1:16" x14ac:dyDescent="0.25">
      <c r="A408" s="7"/>
      <c r="B408" s="5"/>
      <c r="C408" s="5"/>
      <c r="D408" s="5"/>
      <c r="E408" s="5"/>
      <c r="F408" s="5"/>
      <c r="G408" s="8"/>
      <c r="H408" s="9"/>
      <c r="I408" s="9"/>
      <c r="J408" s="9"/>
      <c r="K408" s="5"/>
      <c r="L408" s="10"/>
      <c r="M408" s="11" t="str">
        <f t="shared" si="18"/>
        <v/>
      </c>
      <c r="N408" s="11" t="str">
        <f t="shared" si="19"/>
        <v/>
      </c>
      <c r="O408" s="5"/>
      <c r="P408" s="21" t="str">
        <f t="shared" si="20"/>
        <v/>
      </c>
    </row>
    <row r="409" spans="1:16" x14ac:dyDescent="0.25">
      <c r="A409" s="7"/>
      <c r="B409" s="5"/>
      <c r="C409" s="5"/>
      <c r="D409" s="5"/>
      <c r="E409" s="5"/>
      <c r="F409" s="5"/>
      <c r="G409" s="8"/>
      <c r="H409" s="9"/>
      <c r="I409" s="9"/>
      <c r="J409" s="9"/>
      <c r="K409" s="5"/>
      <c r="L409" s="10"/>
      <c r="M409" s="11" t="str">
        <f t="shared" si="18"/>
        <v/>
      </c>
      <c r="N409" s="11" t="str">
        <f t="shared" si="19"/>
        <v/>
      </c>
      <c r="O409" s="5"/>
      <c r="P409" s="21" t="str">
        <f t="shared" si="20"/>
        <v/>
      </c>
    </row>
    <row r="410" spans="1:16" x14ac:dyDescent="0.25">
      <c r="A410" s="7"/>
      <c r="B410" s="5"/>
      <c r="C410" s="5"/>
      <c r="D410" s="5"/>
      <c r="E410" s="5"/>
      <c r="F410" s="5"/>
      <c r="G410" s="8"/>
      <c r="H410" s="9"/>
      <c r="I410" s="9"/>
      <c r="J410" s="9"/>
      <c r="K410" s="5"/>
      <c r="L410" s="10"/>
      <c r="M410" s="11" t="str">
        <f t="shared" si="18"/>
        <v/>
      </c>
      <c r="N410" s="11" t="str">
        <f t="shared" si="19"/>
        <v/>
      </c>
      <c r="O410" s="5"/>
      <c r="P410" s="21" t="str">
        <f t="shared" si="20"/>
        <v/>
      </c>
    </row>
    <row r="411" spans="1:16" x14ac:dyDescent="0.25">
      <c r="A411" s="7"/>
      <c r="B411" s="5"/>
      <c r="C411" s="5"/>
      <c r="D411" s="5"/>
      <c r="E411" s="5"/>
      <c r="F411" s="5"/>
      <c r="G411" s="8"/>
      <c r="H411" s="9"/>
      <c r="I411" s="9"/>
      <c r="J411" s="9"/>
      <c r="K411" s="5"/>
      <c r="L411" s="10"/>
      <c r="M411" s="11" t="str">
        <f t="shared" si="18"/>
        <v/>
      </c>
      <c r="N411" s="11" t="str">
        <f t="shared" si="19"/>
        <v/>
      </c>
      <c r="O411" s="5"/>
      <c r="P411" s="21" t="str">
        <f t="shared" si="20"/>
        <v/>
      </c>
    </row>
    <row r="412" spans="1:16" x14ac:dyDescent="0.25">
      <c r="A412" s="7"/>
      <c r="B412" s="5"/>
      <c r="C412" s="5"/>
      <c r="D412" s="5"/>
      <c r="E412" s="5"/>
      <c r="F412" s="5"/>
      <c r="G412" s="8"/>
      <c r="H412" s="9"/>
      <c r="I412" s="9"/>
      <c r="J412" s="9"/>
      <c r="K412" s="5"/>
      <c r="L412" s="10"/>
      <c r="M412" s="11" t="str">
        <f t="shared" si="18"/>
        <v/>
      </c>
      <c r="N412" s="11" t="str">
        <f t="shared" si="19"/>
        <v/>
      </c>
      <c r="O412" s="5"/>
      <c r="P412" s="21" t="str">
        <f t="shared" si="20"/>
        <v/>
      </c>
    </row>
    <row r="413" spans="1:16" x14ac:dyDescent="0.25">
      <c r="A413" s="7"/>
      <c r="B413" s="5"/>
      <c r="C413" s="5"/>
      <c r="D413" s="5"/>
      <c r="E413" s="5"/>
      <c r="F413" s="5"/>
      <c r="G413" s="8"/>
      <c r="H413" s="9"/>
      <c r="I413" s="9"/>
      <c r="J413" s="9"/>
      <c r="K413" s="5"/>
      <c r="L413" s="10"/>
      <c r="M413" s="11" t="str">
        <f t="shared" si="18"/>
        <v/>
      </c>
      <c r="N413" s="11" t="str">
        <f t="shared" si="19"/>
        <v/>
      </c>
      <c r="O413" s="5"/>
      <c r="P413" s="21" t="str">
        <f t="shared" si="20"/>
        <v/>
      </c>
    </row>
    <row r="414" spans="1:16" x14ac:dyDescent="0.25">
      <c r="A414" s="7"/>
      <c r="B414" s="5"/>
      <c r="C414" s="5"/>
      <c r="D414" s="5"/>
      <c r="E414" s="5"/>
      <c r="F414" s="5"/>
      <c r="G414" s="8"/>
      <c r="H414" s="9"/>
      <c r="I414" s="9"/>
      <c r="J414" s="9"/>
      <c r="K414" s="5"/>
      <c r="L414" s="10"/>
      <c r="M414" s="11" t="str">
        <f t="shared" si="18"/>
        <v/>
      </c>
      <c r="N414" s="11" t="str">
        <f t="shared" si="19"/>
        <v/>
      </c>
      <c r="O414" s="5"/>
      <c r="P414" s="21" t="str">
        <f t="shared" si="20"/>
        <v/>
      </c>
    </row>
    <row r="415" spans="1:16" x14ac:dyDescent="0.25">
      <c r="A415" s="7"/>
      <c r="B415" s="5"/>
      <c r="C415" s="5"/>
      <c r="D415" s="5"/>
      <c r="E415" s="5"/>
      <c r="F415" s="5"/>
      <c r="G415" s="8"/>
      <c r="H415" s="9"/>
      <c r="I415" s="9"/>
      <c r="J415" s="9"/>
      <c r="K415" s="5"/>
      <c r="L415" s="10"/>
      <c r="M415" s="11" t="str">
        <f t="shared" si="18"/>
        <v/>
      </c>
      <c r="N415" s="11" t="str">
        <f t="shared" si="19"/>
        <v/>
      </c>
      <c r="O415" s="5"/>
      <c r="P415" s="21" t="str">
        <f t="shared" si="20"/>
        <v/>
      </c>
    </row>
    <row r="416" spans="1:16" x14ac:dyDescent="0.25">
      <c r="A416" s="7"/>
      <c r="B416" s="5"/>
      <c r="C416" s="5"/>
      <c r="D416" s="5"/>
      <c r="E416" s="5"/>
      <c r="F416" s="5"/>
      <c r="G416" s="8"/>
      <c r="H416" s="9"/>
      <c r="I416" s="9"/>
      <c r="J416" s="9"/>
      <c r="K416" s="5"/>
      <c r="L416" s="10"/>
      <c r="M416" s="11" t="str">
        <f t="shared" si="18"/>
        <v/>
      </c>
      <c r="N416" s="11" t="str">
        <f t="shared" si="19"/>
        <v/>
      </c>
      <c r="O416" s="5"/>
      <c r="P416" s="21" t="str">
        <f t="shared" si="20"/>
        <v/>
      </c>
    </row>
    <row r="417" spans="1:16" x14ac:dyDescent="0.25">
      <c r="A417" s="7"/>
      <c r="B417" s="5"/>
      <c r="C417" s="5"/>
      <c r="D417" s="5"/>
      <c r="E417" s="5"/>
      <c r="F417" s="5"/>
      <c r="G417" s="8"/>
      <c r="H417" s="9"/>
      <c r="I417" s="9"/>
      <c r="J417" s="9"/>
      <c r="K417" s="5"/>
      <c r="L417" s="10"/>
      <c r="M417" s="11" t="str">
        <f t="shared" si="18"/>
        <v/>
      </c>
      <c r="N417" s="11" t="str">
        <f t="shared" si="19"/>
        <v/>
      </c>
      <c r="O417" s="5"/>
      <c r="P417" s="21" t="str">
        <f t="shared" si="20"/>
        <v/>
      </c>
    </row>
    <row r="418" spans="1:16" x14ac:dyDescent="0.25">
      <c r="A418" s="7"/>
      <c r="B418" s="5"/>
      <c r="C418" s="5"/>
      <c r="D418" s="5"/>
      <c r="E418" s="5"/>
      <c r="F418" s="5"/>
      <c r="G418" s="8"/>
      <c r="H418" s="9"/>
      <c r="I418" s="9"/>
      <c r="J418" s="9"/>
      <c r="K418" s="5"/>
      <c r="L418" s="10"/>
      <c r="M418" s="11" t="str">
        <f t="shared" si="18"/>
        <v/>
      </c>
      <c r="N418" s="11" t="str">
        <f t="shared" si="19"/>
        <v/>
      </c>
      <c r="O418" s="5"/>
      <c r="P418" s="21" t="str">
        <f t="shared" si="20"/>
        <v/>
      </c>
    </row>
    <row r="419" spans="1:16" x14ac:dyDescent="0.25">
      <c r="A419" s="7"/>
      <c r="B419" s="5"/>
      <c r="C419" s="5"/>
      <c r="D419" s="5"/>
      <c r="E419" s="5"/>
      <c r="F419" s="5"/>
      <c r="G419" s="8"/>
      <c r="H419" s="9"/>
      <c r="I419" s="9"/>
      <c r="J419" s="9"/>
      <c r="K419" s="5"/>
      <c r="L419" s="10"/>
      <c r="M419" s="11" t="str">
        <f t="shared" si="18"/>
        <v/>
      </c>
      <c r="N419" s="11" t="str">
        <f t="shared" si="19"/>
        <v/>
      </c>
      <c r="O419" s="5"/>
      <c r="P419" s="21" t="str">
        <f t="shared" si="20"/>
        <v/>
      </c>
    </row>
    <row r="420" spans="1:16" x14ac:dyDescent="0.25">
      <c r="A420" s="7"/>
      <c r="B420" s="5"/>
      <c r="C420" s="5"/>
      <c r="D420" s="5"/>
      <c r="E420" s="5"/>
      <c r="F420" s="5"/>
      <c r="G420" s="8"/>
      <c r="H420" s="9"/>
      <c r="I420" s="9"/>
      <c r="J420" s="9"/>
      <c r="K420" s="5"/>
      <c r="L420" s="10"/>
      <c r="M420" s="11" t="str">
        <f t="shared" si="18"/>
        <v/>
      </c>
      <c r="N420" s="11" t="str">
        <f t="shared" si="19"/>
        <v/>
      </c>
      <c r="O420" s="5"/>
      <c r="P420" s="21" t="str">
        <f t="shared" si="20"/>
        <v/>
      </c>
    </row>
    <row r="421" spans="1:16" x14ac:dyDescent="0.25">
      <c r="A421" s="7"/>
      <c r="B421" s="5"/>
      <c r="C421" s="5"/>
      <c r="D421" s="5"/>
      <c r="E421" s="5"/>
      <c r="F421" s="5"/>
      <c r="G421" s="8"/>
      <c r="H421" s="9"/>
      <c r="I421" s="9"/>
      <c r="J421" s="9"/>
      <c r="K421" s="5"/>
      <c r="L421" s="10"/>
      <c r="M421" s="11" t="str">
        <f t="shared" si="18"/>
        <v/>
      </c>
      <c r="N421" s="11" t="str">
        <f t="shared" si="19"/>
        <v/>
      </c>
      <c r="O421" s="5"/>
      <c r="P421" s="21" t="str">
        <f t="shared" si="20"/>
        <v/>
      </c>
    </row>
    <row r="422" spans="1:16" x14ac:dyDescent="0.25">
      <c r="A422" s="7"/>
      <c r="B422" s="5"/>
      <c r="C422" s="5"/>
      <c r="D422" s="5"/>
      <c r="E422" s="5"/>
      <c r="F422" s="5"/>
      <c r="G422" s="8"/>
      <c r="H422" s="9"/>
      <c r="I422" s="9"/>
      <c r="J422" s="9"/>
      <c r="K422" s="5"/>
      <c r="L422" s="10"/>
      <c r="M422" s="11" t="str">
        <f t="shared" si="18"/>
        <v/>
      </c>
      <c r="N422" s="11" t="str">
        <f t="shared" si="19"/>
        <v/>
      </c>
      <c r="O422" s="5"/>
      <c r="P422" s="21" t="str">
        <f t="shared" si="20"/>
        <v/>
      </c>
    </row>
    <row r="423" spans="1:16" x14ac:dyDescent="0.25">
      <c r="A423" s="7"/>
      <c r="B423" s="5"/>
      <c r="C423" s="5"/>
      <c r="D423" s="5"/>
      <c r="E423" s="5"/>
      <c r="F423" s="5"/>
      <c r="G423" s="8"/>
      <c r="H423" s="9"/>
      <c r="I423" s="9"/>
      <c r="J423" s="9"/>
      <c r="K423" s="5"/>
      <c r="L423" s="10"/>
      <c r="M423" s="11" t="str">
        <f t="shared" si="18"/>
        <v/>
      </c>
      <c r="N423" s="11" t="str">
        <f t="shared" si="19"/>
        <v/>
      </c>
      <c r="O423" s="5"/>
      <c r="P423" s="21" t="str">
        <f t="shared" si="20"/>
        <v/>
      </c>
    </row>
    <row r="424" spans="1:16" x14ac:dyDescent="0.25">
      <c r="A424" s="7"/>
      <c r="B424" s="5"/>
      <c r="C424" s="5"/>
      <c r="D424" s="5"/>
      <c r="E424" s="5"/>
      <c r="F424" s="5"/>
      <c r="G424" s="8"/>
      <c r="H424" s="9"/>
      <c r="I424" s="9"/>
      <c r="J424" s="9"/>
      <c r="K424" s="5"/>
      <c r="L424" s="10"/>
      <c r="M424" s="11" t="str">
        <f t="shared" si="18"/>
        <v/>
      </c>
      <c r="N424" s="11" t="str">
        <f t="shared" si="19"/>
        <v/>
      </c>
      <c r="O424" s="5"/>
      <c r="P424" s="21" t="str">
        <f t="shared" si="20"/>
        <v/>
      </c>
    </row>
    <row r="425" spans="1:16" x14ac:dyDescent="0.25">
      <c r="A425" s="7"/>
      <c r="B425" s="5"/>
      <c r="C425" s="5"/>
      <c r="D425" s="5"/>
      <c r="E425" s="5"/>
      <c r="F425" s="5"/>
      <c r="G425" s="8"/>
      <c r="H425" s="9"/>
      <c r="I425" s="9"/>
      <c r="J425" s="9"/>
      <c r="K425" s="5"/>
      <c r="L425" s="10"/>
      <c r="M425" s="11" t="str">
        <f t="shared" si="18"/>
        <v/>
      </c>
      <c r="N425" s="11" t="str">
        <f t="shared" si="19"/>
        <v/>
      </c>
      <c r="O425" s="5"/>
      <c r="P425" s="21" t="str">
        <f t="shared" si="20"/>
        <v/>
      </c>
    </row>
    <row r="426" spans="1:16" x14ac:dyDescent="0.25">
      <c r="A426" s="7"/>
      <c r="B426" s="5"/>
      <c r="C426" s="5"/>
      <c r="D426" s="5"/>
      <c r="E426" s="5"/>
      <c r="F426" s="5"/>
      <c r="G426" s="8"/>
      <c r="H426" s="9"/>
      <c r="I426" s="9"/>
      <c r="J426" s="9"/>
      <c r="K426" s="5"/>
      <c r="L426" s="10"/>
      <c r="M426" s="11" t="str">
        <f t="shared" si="18"/>
        <v/>
      </c>
      <c r="N426" s="11" t="str">
        <f t="shared" si="19"/>
        <v/>
      </c>
      <c r="O426" s="5"/>
      <c r="P426" s="21" t="str">
        <f t="shared" si="20"/>
        <v/>
      </c>
    </row>
    <row r="427" spans="1:16" x14ac:dyDescent="0.25">
      <c r="A427" s="7"/>
      <c r="B427" s="5"/>
      <c r="C427" s="5"/>
      <c r="D427" s="5"/>
      <c r="E427" s="5"/>
      <c r="F427" s="5"/>
      <c r="G427" s="8"/>
      <c r="H427" s="9"/>
      <c r="I427" s="9"/>
      <c r="J427" s="9"/>
      <c r="K427" s="5"/>
      <c r="L427" s="10"/>
      <c r="M427" s="11" t="str">
        <f t="shared" si="18"/>
        <v/>
      </c>
      <c r="N427" s="11" t="str">
        <f t="shared" si="19"/>
        <v/>
      </c>
      <c r="O427" s="5"/>
      <c r="P427" s="21" t="str">
        <f t="shared" si="20"/>
        <v/>
      </c>
    </row>
    <row r="428" spans="1:16" x14ac:dyDescent="0.25">
      <c r="A428" s="7"/>
      <c r="B428" s="5"/>
      <c r="C428" s="5"/>
      <c r="D428" s="5"/>
      <c r="E428" s="5"/>
      <c r="F428" s="5"/>
      <c r="G428" s="8"/>
      <c r="H428" s="9"/>
      <c r="I428" s="9"/>
      <c r="J428" s="9"/>
      <c r="K428" s="5"/>
      <c r="L428" s="10"/>
      <c r="M428" s="11" t="str">
        <f t="shared" si="18"/>
        <v/>
      </c>
      <c r="N428" s="11" t="str">
        <f t="shared" si="19"/>
        <v/>
      </c>
      <c r="O428" s="5"/>
      <c r="P428" s="21" t="str">
        <f t="shared" si="20"/>
        <v/>
      </c>
    </row>
    <row r="429" spans="1:16" x14ac:dyDescent="0.25">
      <c r="A429" s="7"/>
      <c r="B429" s="5"/>
      <c r="C429" s="5"/>
      <c r="D429" s="5"/>
      <c r="E429" s="5"/>
      <c r="F429" s="5"/>
      <c r="G429" s="8"/>
      <c r="H429" s="9"/>
      <c r="I429" s="9"/>
      <c r="J429" s="9"/>
      <c r="K429" s="5"/>
      <c r="L429" s="10"/>
      <c r="M429" s="11" t="str">
        <f t="shared" si="18"/>
        <v/>
      </c>
      <c r="N429" s="11" t="str">
        <f t="shared" si="19"/>
        <v/>
      </c>
      <c r="O429" s="5"/>
      <c r="P429" s="21" t="str">
        <f t="shared" si="20"/>
        <v/>
      </c>
    </row>
    <row r="430" spans="1:16" x14ac:dyDescent="0.25">
      <c r="A430" s="7"/>
      <c r="B430" s="5"/>
      <c r="C430" s="5"/>
      <c r="D430" s="5"/>
      <c r="E430" s="5"/>
      <c r="F430" s="5"/>
      <c r="G430" s="8"/>
      <c r="H430" s="9"/>
      <c r="I430" s="9"/>
      <c r="J430" s="9"/>
      <c r="K430" s="5"/>
      <c r="L430" s="10"/>
      <c r="M430" s="11" t="str">
        <f t="shared" si="18"/>
        <v/>
      </c>
      <c r="N430" s="11" t="str">
        <f t="shared" si="19"/>
        <v/>
      </c>
      <c r="O430" s="5"/>
      <c r="P430" s="21" t="str">
        <f t="shared" si="20"/>
        <v/>
      </c>
    </row>
    <row r="431" spans="1:16" x14ac:dyDescent="0.25">
      <c r="A431" s="7"/>
      <c r="B431" s="5"/>
      <c r="C431" s="5"/>
      <c r="D431" s="5"/>
      <c r="E431" s="5"/>
      <c r="F431" s="5"/>
      <c r="G431" s="8"/>
      <c r="H431" s="9"/>
      <c r="I431" s="9"/>
      <c r="J431" s="9"/>
      <c r="K431" s="5"/>
      <c r="L431" s="10"/>
      <c r="M431" s="11" t="str">
        <f t="shared" si="18"/>
        <v/>
      </c>
      <c r="N431" s="11" t="str">
        <f t="shared" si="19"/>
        <v/>
      </c>
      <c r="O431" s="5"/>
      <c r="P431" s="21" t="str">
        <f t="shared" si="20"/>
        <v/>
      </c>
    </row>
    <row r="432" spans="1:16" x14ac:dyDescent="0.25">
      <c r="A432" s="7"/>
      <c r="B432" s="5"/>
      <c r="C432" s="5"/>
      <c r="D432" s="5"/>
      <c r="E432" s="5"/>
      <c r="F432" s="5"/>
      <c r="G432" s="8"/>
      <c r="H432" s="9"/>
      <c r="I432" s="9"/>
      <c r="J432" s="9"/>
      <c r="K432" s="5"/>
      <c r="L432" s="10"/>
      <c r="M432" s="11" t="str">
        <f t="shared" si="18"/>
        <v/>
      </c>
      <c r="N432" s="11" t="str">
        <f t="shared" si="19"/>
        <v/>
      </c>
      <c r="O432" s="5"/>
      <c r="P432" s="21" t="str">
        <f t="shared" si="20"/>
        <v/>
      </c>
    </row>
    <row r="433" spans="1:16" x14ac:dyDescent="0.25">
      <c r="A433" s="7"/>
      <c r="B433" s="5"/>
      <c r="C433" s="5"/>
      <c r="D433" s="5"/>
      <c r="E433" s="5"/>
      <c r="F433" s="5"/>
      <c r="G433" s="8"/>
      <c r="H433" s="9"/>
      <c r="I433" s="9"/>
      <c r="J433" s="9"/>
      <c r="K433" s="5"/>
      <c r="L433" s="10"/>
      <c r="M433" s="11" t="str">
        <f t="shared" si="18"/>
        <v/>
      </c>
      <c r="N433" s="11" t="str">
        <f t="shared" si="19"/>
        <v/>
      </c>
      <c r="O433" s="5"/>
      <c r="P433" s="21" t="str">
        <f t="shared" si="20"/>
        <v/>
      </c>
    </row>
    <row r="434" spans="1:16" x14ac:dyDescent="0.25">
      <c r="A434" s="7"/>
      <c r="B434" s="5"/>
      <c r="C434" s="5"/>
      <c r="D434" s="5"/>
      <c r="E434" s="5"/>
      <c r="F434" s="5"/>
      <c r="G434" s="8"/>
      <c r="H434" s="9"/>
      <c r="I434" s="9"/>
      <c r="J434" s="9"/>
      <c r="K434" s="5"/>
      <c r="L434" s="10"/>
      <c r="M434" s="11" t="str">
        <f t="shared" si="18"/>
        <v/>
      </c>
      <c r="N434" s="11" t="str">
        <f t="shared" si="19"/>
        <v/>
      </c>
      <c r="O434" s="5"/>
      <c r="P434" s="21" t="str">
        <f t="shared" si="20"/>
        <v/>
      </c>
    </row>
    <row r="435" spans="1:16" x14ac:dyDescent="0.25">
      <c r="A435" s="7"/>
      <c r="B435" s="5"/>
      <c r="C435" s="5"/>
      <c r="D435" s="5"/>
      <c r="E435" s="5"/>
      <c r="F435" s="5"/>
      <c r="G435" s="8"/>
      <c r="H435" s="9"/>
      <c r="I435" s="9"/>
      <c r="J435" s="9"/>
      <c r="K435" s="5"/>
      <c r="L435" s="10"/>
      <c r="M435" s="11" t="str">
        <f t="shared" si="18"/>
        <v/>
      </c>
      <c r="N435" s="11" t="str">
        <f t="shared" si="19"/>
        <v/>
      </c>
      <c r="O435" s="5"/>
      <c r="P435" s="21" t="str">
        <f t="shared" si="20"/>
        <v/>
      </c>
    </row>
    <row r="436" spans="1:16" x14ac:dyDescent="0.25">
      <c r="A436" s="7"/>
      <c r="B436" s="5"/>
      <c r="C436" s="5"/>
      <c r="D436" s="5"/>
      <c r="E436" s="5"/>
      <c r="F436" s="5"/>
      <c r="G436" s="8"/>
      <c r="H436" s="9"/>
      <c r="I436" s="9"/>
      <c r="J436" s="9"/>
      <c r="K436" s="5"/>
      <c r="L436" s="10"/>
      <c r="M436" s="11" t="str">
        <f t="shared" si="18"/>
        <v/>
      </c>
      <c r="N436" s="11" t="str">
        <f t="shared" si="19"/>
        <v/>
      </c>
      <c r="O436" s="5"/>
      <c r="P436" s="21" t="str">
        <f t="shared" si="20"/>
        <v/>
      </c>
    </row>
    <row r="437" spans="1:16" x14ac:dyDescent="0.25">
      <c r="A437" s="7"/>
      <c r="B437" s="5"/>
      <c r="C437" s="5"/>
      <c r="D437" s="5"/>
      <c r="E437" s="5"/>
      <c r="F437" s="5"/>
      <c r="G437" s="8"/>
      <c r="H437" s="9"/>
      <c r="I437" s="9"/>
      <c r="J437" s="9"/>
      <c r="K437" s="5"/>
      <c r="L437" s="10"/>
      <c r="M437" s="11" t="str">
        <f t="shared" si="18"/>
        <v/>
      </c>
      <c r="N437" s="11" t="str">
        <f t="shared" si="19"/>
        <v/>
      </c>
      <c r="O437" s="5"/>
      <c r="P437" s="21" t="str">
        <f t="shared" si="20"/>
        <v/>
      </c>
    </row>
    <row r="438" spans="1:16" x14ac:dyDescent="0.25">
      <c r="A438" s="7"/>
      <c r="B438" s="5"/>
      <c r="C438" s="5"/>
      <c r="D438" s="5"/>
      <c r="E438" s="5"/>
      <c r="F438" s="5"/>
      <c r="G438" s="8"/>
      <c r="H438" s="9"/>
      <c r="I438" s="9"/>
      <c r="J438" s="9"/>
      <c r="K438" s="5"/>
      <c r="L438" s="10"/>
      <c r="M438" s="11" t="str">
        <f t="shared" si="18"/>
        <v/>
      </c>
      <c r="N438" s="11" t="str">
        <f t="shared" si="19"/>
        <v/>
      </c>
      <c r="O438" s="5"/>
      <c r="P438" s="21" t="str">
        <f t="shared" si="20"/>
        <v/>
      </c>
    </row>
    <row r="439" spans="1:16" x14ac:dyDescent="0.25">
      <c r="A439" s="7"/>
      <c r="B439" s="5"/>
      <c r="C439" s="5"/>
      <c r="D439" s="5"/>
      <c r="E439" s="5"/>
      <c r="F439" s="5"/>
      <c r="G439" s="8"/>
      <c r="H439" s="9"/>
      <c r="I439" s="9"/>
      <c r="J439" s="9"/>
      <c r="K439" s="5"/>
      <c r="L439" s="10"/>
      <c r="M439" s="11" t="str">
        <f t="shared" si="18"/>
        <v/>
      </c>
      <c r="N439" s="11" t="str">
        <f t="shared" si="19"/>
        <v/>
      </c>
      <c r="O439" s="5"/>
      <c r="P439" s="21" t="str">
        <f t="shared" si="20"/>
        <v/>
      </c>
    </row>
    <row r="440" spans="1:16" x14ac:dyDescent="0.25">
      <c r="A440" s="7"/>
      <c r="B440" s="5"/>
      <c r="C440" s="5"/>
      <c r="D440" s="5"/>
      <c r="E440" s="5"/>
      <c r="F440" s="5"/>
      <c r="G440" s="8"/>
      <c r="H440" s="9"/>
      <c r="I440" s="9"/>
      <c r="J440" s="9"/>
      <c r="K440" s="5"/>
      <c r="L440" s="10"/>
      <c r="M440" s="11" t="str">
        <f t="shared" si="18"/>
        <v/>
      </c>
      <c r="N440" s="11" t="str">
        <f t="shared" si="19"/>
        <v/>
      </c>
      <c r="O440" s="5"/>
      <c r="P440" s="21" t="str">
        <f t="shared" si="20"/>
        <v/>
      </c>
    </row>
    <row r="441" spans="1:16" x14ac:dyDescent="0.25">
      <c r="A441" s="7"/>
      <c r="B441" s="5"/>
      <c r="C441" s="5"/>
      <c r="D441" s="5"/>
      <c r="E441" s="5"/>
      <c r="F441" s="5"/>
      <c r="G441" s="8"/>
      <c r="H441" s="9"/>
      <c r="I441" s="9"/>
      <c r="J441" s="9"/>
      <c r="K441" s="5"/>
      <c r="L441" s="10"/>
      <c r="M441" s="11" t="str">
        <f t="shared" si="18"/>
        <v/>
      </c>
      <c r="N441" s="11" t="str">
        <f t="shared" si="19"/>
        <v/>
      </c>
      <c r="O441" s="5"/>
      <c r="P441" s="21" t="str">
        <f t="shared" si="20"/>
        <v/>
      </c>
    </row>
    <row r="442" spans="1:16" x14ac:dyDescent="0.25">
      <c r="A442" s="7"/>
      <c r="B442" s="5"/>
      <c r="C442" s="5"/>
      <c r="D442" s="5"/>
      <c r="E442" s="5"/>
      <c r="F442" s="5"/>
      <c r="G442" s="8"/>
      <c r="H442" s="9"/>
      <c r="I442" s="9"/>
      <c r="J442" s="9"/>
      <c r="K442" s="5"/>
      <c r="L442" s="10"/>
      <c r="M442" s="11" t="str">
        <f t="shared" si="18"/>
        <v/>
      </c>
      <c r="N442" s="11" t="str">
        <f t="shared" si="19"/>
        <v/>
      </c>
      <c r="O442" s="5"/>
      <c r="P442" s="21" t="str">
        <f t="shared" si="20"/>
        <v/>
      </c>
    </row>
    <row r="443" spans="1:16" x14ac:dyDescent="0.25">
      <c r="A443" s="7"/>
      <c r="B443" s="5"/>
      <c r="C443" s="5"/>
      <c r="D443" s="5"/>
      <c r="E443" s="5"/>
      <c r="F443" s="5"/>
      <c r="G443" s="8"/>
      <c r="H443" s="9"/>
      <c r="I443" s="9"/>
      <c r="J443" s="9"/>
      <c r="K443" s="5"/>
      <c r="L443" s="10"/>
      <c r="M443" s="11" t="str">
        <f t="shared" si="18"/>
        <v/>
      </c>
      <c r="N443" s="11" t="str">
        <f t="shared" si="19"/>
        <v/>
      </c>
      <c r="O443" s="5"/>
      <c r="P443" s="21" t="str">
        <f t="shared" si="20"/>
        <v/>
      </c>
    </row>
    <row r="444" spans="1:16" x14ac:dyDescent="0.25">
      <c r="A444" s="7"/>
      <c r="B444" s="5"/>
      <c r="C444" s="5"/>
      <c r="D444" s="5"/>
      <c r="E444" s="5"/>
      <c r="F444" s="5"/>
      <c r="G444" s="8"/>
      <c r="H444" s="9"/>
      <c r="I444" s="9"/>
      <c r="J444" s="9"/>
      <c r="K444" s="5"/>
      <c r="L444" s="10"/>
      <c r="M444" s="11" t="str">
        <f t="shared" si="18"/>
        <v/>
      </c>
      <c r="N444" s="11" t="str">
        <f t="shared" si="19"/>
        <v/>
      </c>
      <c r="O444" s="5"/>
      <c r="P444" s="21" t="str">
        <f t="shared" si="20"/>
        <v/>
      </c>
    </row>
    <row r="445" spans="1:16" x14ac:dyDescent="0.25">
      <c r="A445" s="7"/>
      <c r="B445" s="5"/>
      <c r="C445" s="5"/>
      <c r="D445" s="5"/>
      <c r="E445" s="5"/>
      <c r="F445" s="5"/>
      <c r="G445" s="8"/>
      <c r="H445" s="9"/>
      <c r="I445" s="9"/>
      <c r="J445" s="9"/>
      <c r="K445" s="5"/>
      <c r="L445" s="10"/>
      <c r="M445" s="11" t="str">
        <f t="shared" si="18"/>
        <v/>
      </c>
      <c r="N445" s="11" t="str">
        <f t="shared" si="19"/>
        <v/>
      </c>
      <c r="O445" s="5"/>
      <c r="P445" s="21" t="str">
        <f t="shared" si="20"/>
        <v/>
      </c>
    </row>
    <row r="446" spans="1:16" x14ac:dyDescent="0.25">
      <c r="A446" s="7"/>
      <c r="B446" s="5"/>
      <c r="C446" s="5"/>
      <c r="D446" s="5"/>
      <c r="E446" s="5"/>
      <c r="F446" s="5"/>
      <c r="G446" s="8"/>
      <c r="H446" s="9"/>
      <c r="I446" s="9"/>
      <c r="J446" s="9"/>
      <c r="K446" s="5"/>
      <c r="L446" s="10"/>
      <c r="M446" s="11" t="str">
        <f t="shared" si="18"/>
        <v/>
      </c>
      <c r="N446" s="11" t="str">
        <f t="shared" si="19"/>
        <v/>
      </c>
      <c r="O446" s="5"/>
      <c r="P446" s="21" t="str">
        <f t="shared" si="20"/>
        <v/>
      </c>
    </row>
    <row r="447" spans="1:16" x14ac:dyDescent="0.25">
      <c r="A447" s="7"/>
      <c r="B447" s="5"/>
      <c r="C447" s="5"/>
      <c r="D447" s="5"/>
      <c r="E447" s="5"/>
      <c r="F447" s="5"/>
      <c r="G447" s="8"/>
      <c r="H447" s="9"/>
      <c r="I447" s="9"/>
      <c r="J447" s="9"/>
      <c r="K447" s="5"/>
      <c r="L447" s="10"/>
      <c r="M447" s="11" t="str">
        <f t="shared" si="18"/>
        <v/>
      </c>
      <c r="N447" s="11" t="str">
        <f t="shared" si="19"/>
        <v/>
      </c>
      <c r="O447" s="5"/>
      <c r="P447" s="21" t="str">
        <f t="shared" si="20"/>
        <v/>
      </c>
    </row>
    <row r="448" spans="1:16" x14ac:dyDescent="0.25">
      <c r="A448" s="7"/>
      <c r="B448" s="5"/>
      <c r="C448" s="5"/>
      <c r="D448" s="5"/>
      <c r="E448" s="5"/>
      <c r="F448" s="5"/>
      <c r="G448" s="8"/>
      <c r="H448" s="9"/>
      <c r="I448" s="9"/>
      <c r="J448" s="9"/>
      <c r="K448" s="5"/>
      <c r="L448" s="10"/>
      <c r="M448" s="11" t="str">
        <f t="shared" si="18"/>
        <v/>
      </c>
      <c r="N448" s="11" t="str">
        <f t="shared" si="19"/>
        <v/>
      </c>
      <c r="O448" s="5"/>
      <c r="P448" s="21" t="str">
        <f t="shared" si="20"/>
        <v/>
      </c>
    </row>
    <row r="449" spans="1:16" x14ac:dyDescent="0.25">
      <c r="A449" s="7"/>
      <c r="B449" s="5"/>
      <c r="C449" s="5"/>
      <c r="D449" s="5"/>
      <c r="E449" s="5"/>
      <c r="F449" s="5"/>
      <c r="G449" s="8"/>
      <c r="H449" s="9"/>
      <c r="I449" s="9"/>
      <c r="J449" s="9"/>
      <c r="K449" s="5"/>
      <c r="L449" s="10"/>
      <c r="M449" s="11" t="str">
        <f t="shared" si="18"/>
        <v/>
      </c>
      <c r="N449" s="11" t="str">
        <f t="shared" si="19"/>
        <v/>
      </c>
      <c r="O449" s="5"/>
      <c r="P449" s="21" t="str">
        <f t="shared" si="20"/>
        <v/>
      </c>
    </row>
    <row r="450" spans="1:16" x14ac:dyDescent="0.25">
      <c r="A450" s="7"/>
      <c r="B450" s="5"/>
      <c r="C450" s="5"/>
      <c r="D450" s="5"/>
      <c r="E450" s="5"/>
      <c r="F450" s="5"/>
      <c r="G450" s="8"/>
      <c r="H450" s="9"/>
      <c r="I450" s="9"/>
      <c r="J450" s="9"/>
      <c r="K450" s="5"/>
      <c r="L450" s="10"/>
      <c r="M450" s="11" t="str">
        <f t="shared" ref="M450:M501" si="21">IF($F450="","",IF(OR($F450="Kauf",$F450="Verkauf"),$G450*$H450*$L450,$H450*$L450))</f>
        <v/>
      </c>
      <c r="N450" s="11" t="str">
        <f t="shared" ref="N450:N501" si="22">IF($F450="","",IF($F450="Kauf",-$M450-$I450-$J450,IF($F450="Verkauf",$M450-$I450-$J450,IF($F450="Dividende",$M450-$I450-$J450,IF($F450="Einzahlung",$M450,IF($F450="Auszahlung",-$M450,IF($F450="Gebühr",-$M450,IF($F450="Steuer",-IF($J450&gt;0,$J450,$M450),0))))))))</f>
        <v/>
      </c>
      <c r="O450" s="5"/>
      <c r="P450" s="21" t="str">
        <f t="shared" ref="P450:P501" si="23">IF($A450="","",DATE(VALUE(RIGHT($A450,4)),VALUE(MID($A450,4,2)),VALUE(LEFT($A450,2))))</f>
        <v/>
      </c>
    </row>
    <row r="451" spans="1:16" x14ac:dyDescent="0.25">
      <c r="A451" s="7"/>
      <c r="B451" s="5"/>
      <c r="C451" s="5"/>
      <c r="D451" s="5"/>
      <c r="E451" s="5"/>
      <c r="F451" s="5"/>
      <c r="G451" s="8"/>
      <c r="H451" s="9"/>
      <c r="I451" s="9"/>
      <c r="J451" s="9"/>
      <c r="K451" s="5"/>
      <c r="L451" s="10"/>
      <c r="M451" s="11" t="str">
        <f t="shared" si="21"/>
        <v/>
      </c>
      <c r="N451" s="11" t="str">
        <f t="shared" si="22"/>
        <v/>
      </c>
      <c r="O451" s="5"/>
      <c r="P451" s="21" t="str">
        <f t="shared" si="23"/>
        <v/>
      </c>
    </row>
    <row r="452" spans="1:16" x14ac:dyDescent="0.25">
      <c r="A452" s="7"/>
      <c r="B452" s="5"/>
      <c r="C452" s="5"/>
      <c r="D452" s="5"/>
      <c r="E452" s="5"/>
      <c r="F452" s="5"/>
      <c r="G452" s="8"/>
      <c r="H452" s="9"/>
      <c r="I452" s="9"/>
      <c r="J452" s="9"/>
      <c r="K452" s="5"/>
      <c r="L452" s="10"/>
      <c r="M452" s="11" t="str">
        <f t="shared" si="21"/>
        <v/>
      </c>
      <c r="N452" s="11" t="str">
        <f t="shared" si="22"/>
        <v/>
      </c>
      <c r="O452" s="5"/>
      <c r="P452" s="21" t="str">
        <f t="shared" si="23"/>
        <v/>
      </c>
    </row>
    <row r="453" spans="1:16" x14ac:dyDescent="0.25">
      <c r="A453" s="7"/>
      <c r="B453" s="5"/>
      <c r="C453" s="5"/>
      <c r="D453" s="5"/>
      <c r="E453" s="5"/>
      <c r="F453" s="5"/>
      <c r="G453" s="8"/>
      <c r="H453" s="9"/>
      <c r="I453" s="9"/>
      <c r="J453" s="9"/>
      <c r="K453" s="5"/>
      <c r="L453" s="10"/>
      <c r="M453" s="11" t="str">
        <f t="shared" si="21"/>
        <v/>
      </c>
      <c r="N453" s="11" t="str">
        <f t="shared" si="22"/>
        <v/>
      </c>
      <c r="O453" s="5"/>
      <c r="P453" s="21" t="str">
        <f t="shared" si="23"/>
        <v/>
      </c>
    </row>
    <row r="454" spans="1:16" x14ac:dyDescent="0.25">
      <c r="A454" s="7"/>
      <c r="B454" s="5"/>
      <c r="C454" s="5"/>
      <c r="D454" s="5"/>
      <c r="E454" s="5"/>
      <c r="F454" s="5"/>
      <c r="G454" s="8"/>
      <c r="H454" s="9"/>
      <c r="I454" s="9"/>
      <c r="J454" s="9"/>
      <c r="K454" s="5"/>
      <c r="L454" s="10"/>
      <c r="M454" s="11" t="str">
        <f t="shared" si="21"/>
        <v/>
      </c>
      <c r="N454" s="11" t="str">
        <f t="shared" si="22"/>
        <v/>
      </c>
      <c r="O454" s="5"/>
      <c r="P454" s="21" t="str">
        <f t="shared" si="23"/>
        <v/>
      </c>
    </row>
    <row r="455" spans="1:16" x14ac:dyDescent="0.25">
      <c r="A455" s="7"/>
      <c r="B455" s="5"/>
      <c r="C455" s="5"/>
      <c r="D455" s="5"/>
      <c r="E455" s="5"/>
      <c r="F455" s="5"/>
      <c r="G455" s="8"/>
      <c r="H455" s="9"/>
      <c r="I455" s="9"/>
      <c r="J455" s="9"/>
      <c r="K455" s="5"/>
      <c r="L455" s="10"/>
      <c r="M455" s="11" t="str">
        <f t="shared" si="21"/>
        <v/>
      </c>
      <c r="N455" s="11" t="str">
        <f t="shared" si="22"/>
        <v/>
      </c>
      <c r="O455" s="5"/>
      <c r="P455" s="21" t="str">
        <f t="shared" si="23"/>
        <v/>
      </c>
    </row>
    <row r="456" spans="1:16" x14ac:dyDescent="0.25">
      <c r="A456" s="7"/>
      <c r="B456" s="5"/>
      <c r="C456" s="5"/>
      <c r="D456" s="5"/>
      <c r="E456" s="5"/>
      <c r="F456" s="5"/>
      <c r="G456" s="8"/>
      <c r="H456" s="9"/>
      <c r="I456" s="9"/>
      <c r="J456" s="9"/>
      <c r="K456" s="5"/>
      <c r="L456" s="10"/>
      <c r="M456" s="11" t="str">
        <f t="shared" si="21"/>
        <v/>
      </c>
      <c r="N456" s="11" t="str">
        <f t="shared" si="22"/>
        <v/>
      </c>
      <c r="O456" s="5"/>
      <c r="P456" s="21" t="str">
        <f t="shared" si="23"/>
        <v/>
      </c>
    </row>
    <row r="457" spans="1:16" x14ac:dyDescent="0.25">
      <c r="A457" s="7"/>
      <c r="B457" s="5"/>
      <c r="C457" s="5"/>
      <c r="D457" s="5"/>
      <c r="E457" s="5"/>
      <c r="F457" s="5"/>
      <c r="G457" s="8"/>
      <c r="H457" s="9"/>
      <c r="I457" s="9"/>
      <c r="J457" s="9"/>
      <c r="K457" s="5"/>
      <c r="L457" s="10"/>
      <c r="M457" s="11" t="str">
        <f t="shared" si="21"/>
        <v/>
      </c>
      <c r="N457" s="11" t="str">
        <f t="shared" si="22"/>
        <v/>
      </c>
      <c r="O457" s="5"/>
      <c r="P457" s="21" t="str">
        <f t="shared" si="23"/>
        <v/>
      </c>
    </row>
    <row r="458" spans="1:16" x14ac:dyDescent="0.25">
      <c r="A458" s="7"/>
      <c r="B458" s="5"/>
      <c r="C458" s="5"/>
      <c r="D458" s="5"/>
      <c r="E458" s="5"/>
      <c r="F458" s="5"/>
      <c r="G458" s="8"/>
      <c r="H458" s="9"/>
      <c r="I458" s="9"/>
      <c r="J458" s="9"/>
      <c r="K458" s="5"/>
      <c r="L458" s="10"/>
      <c r="M458" s="11" t="str">
        <f t="shared" si="21"/>
        <v/>
      </c>
      <c r="N458" s="11" t="str">
        <f t="shared" si="22"/>
        <v/>
      </c>
      <c r="O458" s="5"/>
      <c r="P458" s="21" t="str">
        <f t="shared" si="23"/>
        <v/>
      </c>
    </row>
    <row r="459" spans="1:16" x14ac:dyDescent="0.25">
      <c r="A459" s="7"/>
      <c r="B459" s="5"/>
      <c r="C459" s="5"/>
      <c r="D459" s="5"/>
      <c r="E459" s="5"/>
      <c r="F459" s="5"/>
      <c r="G459" s="8"/>
      <c r="H459" s="9"/>
      <c r="I459" s="9"/>
      <c r="J459" s="9"/>
      <c r="K459" s="5"/>
      <c r="L459" s="10"/>
      <c r="M459" s="11" t="str">
        <f t="shared" si="21"/>
        <v/>
      </c>
      <c r="N459" s="11" t="str">
        <f t="shared" si="22"/>
        <v/>
      </c>
      <c r="O459" s="5"/>
      <c r="P459" s="21" t="str">
        <f t="shared" si="23"/>
        <v/>
      </c>
    </row>
    <row r="460" spans="1:16" x14ac:dyDescent="0.25">
      <c r="A460" s="7"/>
      <c r="B460" s="5"/>
      <c r="C460" s="5"/>
      <c r="D460" s="5"/>
      <c r="E460" s="5"/>
      <c r="F460" s="5"/>
      <c r="G460" s="8"/>
      <c r="H460" s="9"/>
      <c r="I460" s="9"/>
      <c r="J460" s="9"/>
      <c r="K460" s="5"/>
      <c r="L460" s="10"/>
      <c r="M460" s="11" t="str">
        <f t="shared" si="21"/>
        <v/>
      </c>
      <c r="N460" s="11" t="str">
        <f t="shared" si="22"/>
        <v/>
      </c>
      <c r="O460" s="5"/>
      <c r="P460" s="21" t="str">
        <f t="shared" si="23"/>
        <v/>
      </c>
    </row>
    <row r="461" spans="1:16" x14ac:dyDescent="0.25">
      <c r="A461" s="7"/>
      <c r="B461" s="5"/>
      <c r="C461" s="5"/>
      <c r="D461" s="5"/>
      <c r="E461" s="5"/>
      <c r="F461" s="5"/>
      <c r="G461" s="8"/>
      <c r="H461" s="9"/>
      <c r="I461" s="9"/>
      <c r="J461" s="9"/>
      <c r="K461" s="5"/>
      <c r="L461" s="10"/>
      <c r="M461" s="11" t="str">
        <f t="shared" si="21"/>
        <v/>
      </c>
      <c r="N461" s="11" t="str">
        <f t="shared" si="22"/>
        <v/>
      </c>
      <c r="O461" s="5"/>
      <c r="P461" s="21" t="str">
        <f t="shared" si="23"/>
        <v/>
      </c>
    </row>
    <row r="462" spans="1:16" x14ac:dyDescent="0.25">
      <c r="A462" s="7"/>
      <c r="B462" s="5"/>
      <c r="C462" s="5"/>
      <c r="D462" s="5"/>
      <c r="E462" s="5"/>
      <c r="F462" s="5"/>
      <c r="G462" s="8"/>
      <c r="H462" s="9"/>
      <c r="I462" s="9"/>
      <c r="J462" s="9"/>
      <c r="K462" s="5"/>
      <c r="L462" s="10"/>
      <c r="M462" s="11" t="str">
        <f t="shared" si="21"/>
        <v/>
      </c>
      <c r="N462" s="11" t="str">
        <f t="shared" si="22"/>
        <v/>
      </c>
      <c r="O462" s="5"/>
      <c r="P462" s="21" t="str">
        <f t="shared" si="23"/>
        <v/>
      </c>
    </row>
    <row r="463" spans="1:16" x14ac:dyDescent="0.25">
      <c r="A463" s="7"/>
      <c r="B463" s="5"/>
      <c r="C463" s="5"/>
      <c r="D463" s="5"/>
      <c r="E463" s="5"/>
      <c r="F463" s="5"/>
      <c r="G463" s="8"/>
      <c r="H463" s="9"/>
      <c r="I463" s="9"/>
      <c r="J463" s="9"/>
      <c r="K463" s="5"/>
      <c r="L463" s="10"/>
      <c r="M463" s="11" t="str">
        <f t="shared" si="21"/>
        <v/>
      </c>
      <c r="N463" s="11" t="str">
        <f t="shared" si="22"/>
        <v/>
      </c>
      <c r="O463" s="5"/>
      <c r="P463" s="21" t="str">
        <f t="shared" si="23"/>
        <v/>
      </c>
    </row>
    <row r="464" spans="1:16" x14ac:dyDescent="0.25">
      <c r="A464" s="7"/>
      <c r="B464" s="5"/>
      <c r="C464" s="5"/>
      <c r="D464" s="5"/>
      <c r="E464" s="5"/>
      <c r="F464" s="5"/>
      <c r="G464" s="8"/>
      <c r="H464" s="9"/>
      <c r="I464" s="9"/>
      <c r="J464" s="9"/>
      <c r="K464" s="5"/>
      <c r="L464" s="10"/>
      <c r="M464" s="11" t="str">
        <f t="shared" si="21"/>
        <v/>
      </c>
      <c r="N464" s="11" t="str">
        <f t="shared" si="22"/>
        <v/>
      </c>
      <c r="O464" s="5"/>
      <c r="P464" s="21" t="str">
        <f t="shared" si="23"/>
        <v/>
      </c>
    </row>
    <row r="465" spans="1:16" x14ac:dyDescent="0.25">
      <c r="A465" s="7"/>
      <c r="B465" s="5"/>
      <c r="C465" s="5"/>
      <c r="D465" s="5"/>
      <c r="E465" s="5"/>
      <c r="F465" s="5"/>
      <c r="G465" s="8"/>
      <c r="H465" s="9"/>
      <c r="I465" s="9"/>
      <c r="J465" s="9"/>
      <c r="K465" s="5"/>
      <c r="L465" s="10"/>
      <c r="M465" s="11" t="str">
        <f t="shared" si="21"/>
        <v/>
      </c>
      <c r="N465" s="11" t="str">
        <f t="shared" si="22"/>
        <v/>
      </c>
      <c r="O465" s="5"/>
      <c r="P465" s="21" t="str">
        <f t="shared" si="23"/>
        <v/>
      </c>
    </row>
    <row r="466" spans="1:16" x14ac:dyDescent="0.25">
      <c r="A466" s="7"/>
      <c r="B466" s="5"/>
      <c r="C466" s="5"/>
      <c r="D466" s="5"/>
      <c r="E466" s="5"/>
      <c r="F466" s="5"/>
      <c r="G466" s="8"/>
      <c r="H466" s="9"/>
      <c r="I466" s="9"/>
      <c r="J466" s="9"/>
      <c r="K466" s="5"/>
      <c r="L466" s="10"/>
      <c r="M466" s="11" t="str">
        <f t="shared" si="21"/>
        <v/>
      </c>
      <c r="N466" s="11" t="str">
        <f t="shared" si="22"/>
        <v/>
      </c>
      <c r="O466" s="5"/>
      <c r="P466" s="21" t="str">
        <f t="shared" si="23"/>
        <v/>
      </c>
    </row>
    <row r="467" spans="1:16" x14ac:dyDescent="0.25">
      <c r="A467" s="7"/>
      <c r="B467" s="5"/>
      <c r="C467" s="5"/>
      <c r="D467" s="5"/>
      <c r="E467" s="5"/>
      <c r="F467" s="5"/>
      <c r="G467" s="8"/>
      <c r="H467" s="9"/>
      <c r="I467" s="9"/>
      <c r="J467" s="9"/>
      <c r="K467" s="5"/>
      <c r="L467" s="10"/>
      <c r="M467" s="11" t="str">
        <f t="shared" si="21"/>
        <v/>
      </c>
      <c r="N467" s="11" t="str">
        <f t="shared" si="22"/>
        <v/>
      </c>
      <c r="O467" s="5"/>
      <c r="P467" s="21" t="str">
        <f t="shared" si="23"/>
        <v/>
      </c>
    </row>
    <row r="468" spans="1:16" x14ac:dyDescent="0.25">
      <c r="A468" s="7"/>
      <c r="B468" s="5"/>
      <c r="C468" s="5"/>
      <c r="D468" s="5"/>
      <c r="E468" s="5"/>
      <c r="F468" s="5"/>
      <c r="G468" s="8"/>
      <c r="H468" s="9"/>
      <c r="I468" s="9"/>
      <c r="J468" s="9"/>
      <c r="K468" s="5"/>
      <c r="L468" s="10"/>
      <c r="M468" s="11" t="str">
        <f t="shared" si="21"/>
        <v/>
      </c>
      <c r="N468" s="11" t="str">
        <f t="shared" si="22"/>
        <v/>
      </c>
      <c r="O468" s="5"/>
      <c r="P468" s="21" t="str">
        <f t="shared" si="23"/>
        <v/>
      </c>
    </row>
    <row r="469" spans="1:16" x14ac:dyDescent="0.25">
      <c r="A469" s="7"/>
      <c r="B469" s="5"/>
      <c r="C469" s="5"/>
      <c r="D469" s="5"/>
      <c r="E469" s="5"/>
      <c r="F469" s="5"/>
      <c r="G469" s="8"/>
      <c r="H469" s="9"/>
      <c r="I469" s="9"/>
      <c r="J469" s="9"/>
      <c r="K469" s="5"/>
      <c r="L469" s="10"/>
      <c r="M469" s="11" t="str">
        <f t="shared" si="21"/>
        <v/>
      </c>
      <c r="N469" s="11" t="str">
        <f t="shared" si="22"/>
        <v/>
      </c>
      <c r="O469" s="5"/>
      <c r="P469" s="21" t="str">
        <f t="shared" si="23"/>
        <v/>
      </c>
    </row>
    <row r="470" spans="1:16" x14ac:dyDescent="0.25">
      <c r="A470" s="7"/>
      <c r="B470" s="5"/>
      <c r="C470" s="5"/>
      <c r="D470" s="5"/>
      <c r="E470" s="5"/>
      <c r="F470" s="5"/>
      <c r="G470" s="8"/>
      <c r="H470" s="9"/>
      <c r="I470" s="9"/>
      <c r="J470" s="9"/>
      <c r="K470" s="5"/>
      <c r="L470" s="10"/>
      <c r="M470" s="11" t="str">
        <f t="shared" si="21"/>
        <v/>
      </c>
      <c r="N470" s="11" t="str">
        <f t="shared" si="22"/>
        <v/>
      </c>
      <c r="O470" s="5"/>
      <c r="P470" s="21" t="str">
        <f t="shared" si="23"/>
        <v/>
      </c>
    </row>
    <row r="471" spans="1:16" x14ac:dyDescent="0.25">
      <c r="A471" s="7"/>
      <c r="B471" s="5"/>
      <c r="C471" s="5"/>
      <c r="D471" s="5"/>
      <c r="E471" s="5"/>
      <c r="F471" s="5"/>
      <c r="G471" s="8"/>
      <c r="H471" s="9"/>
      <c r="I471" s="9"/>
      <c r="J471" s="9"/>
      <c r="K471" s="5"/>
      <c r="L471" s="10"/>
      <c r="M471" s="11" t="str">
        <f t="shared" si="21"/>
        <v/>
      </c>
      <c r="N471" s="11" t="str">
        <f t="shared" si="22"/>
        <v/>
      </c>
      <c r="O471" s="5"/>
      <c r="P471" s="21" t="str">
        <f t="shared" si="23"/>
        <v/>
      </c>
    </row>
    <row r="472" spans="1:16" x14ac:dyDescent="0.25">
      <c r="A472" s="7"/>
      <c r="B472" s="5"/>
      <c r="C472" s="5"/>
      <c r="D472" s="5"/>
      <c r="E472" s="5"/>
      <c r="F472" s="5"/>
      <c r="G472" s="8"/>
      <c r="H472" s="9"/>
      <c r="I472" s="9"/>
      <c r="J472" s="9"/>
      <c r="K472" s="5"/>
      <c r="L472" s="10"/>
      <c r="M472" s="11" t="str">
        <f t="shared" si="21"/>
        <v/>
      </c>
      <c r="N472" s="11" t="str">
        <f t="shared" si="22"/>
        <v/>
      </c>
      <c r="O472" s="5"/>
      <c r="P472" s="21" t="str">
        <f t="shared" si="23"/>
        <v/>
      </c>
    </row>
    <row r="473" spans="1:16" x14ac:dyDescent="0.25">
      <c r="A473" s="7"/>
      <c r="B473" s="5"/>
      <c r="C473" s="5"/>
      <c r="D473" s="5"/>
      <c r="E473" s="5"/>
      <c r="F473" s="5"/>
      <c r="G473" s="8"/>
      <c r="H473" s="9"/>
      <c r="I473" s="9"/>
      <c r="J473" s="9"/>
      <c r="K473" s="5"/>
      <c r="L473" s="10"/>
      <c r="M473" s="11" t="str">
        <f t="shared" si="21"/>
        <v/>
      </c>
      <c r="N473" s="11" t="str">
        <f t="shared" si="22"/>
        <v/>
      </c>
      <c r="O473" s="5"/>
      <c r="P473" s="21" t="str">
        <f t="shared" si="23"/>
        <v/>
      </c>
    </row>
    <row r="474" spans="1:16" x14ac:dyDescent="0.25">
      <c r="A474" s="7"/>
      <c r="B474" s="5"/>
      <c r="C474" s="5"/>
      <c r="D474" s="5"/>
      <c r="E474" s="5"/>
      <c r="F474" s="5"/>
      <c r="G474" s="8"/>
      <c r="H474" s="9"/>
      <c r="I474" s="9"/>
      <c r="J474" s="9"/>
      <c r="K474" s="5"/>
      <c r="L474" s="10"/>
      <c r="M474" s="11" t="str">
        <f t="shared" si="21"/>
        <v/>
      </c>
      <c r="N474" s="11" t="str">
        <f t="shared" si="22"/>
        <v/>
      </c>
      <c r="O474" s="5"/>
      <c r="P474" s="21" t="str">
        <f t="shared" si="23"/>
        <v/>
      </c>
    </row>
    <row r="475" spans="1:16" x14ac:dyDescent="0.25">
      <c r="A475" s="7"/>
      <c r="B475" s="5"/>
      <c r="C475" s="5"/>
      <c r="D475" s="5"/>
      <c r="E475" s="5"/>
      <c r="F475" s="5"/>
      <c r="G475" s="8"/>
      <c r="H475" s="9"/>
      <c r="I475" s="9"/>
      <c r="J475" s="9"/>
      <c r="K475" s="5"/>
      <c r="L475" s="10"/>
      <c r="M475" s="11" t="str">
        <f t="shared" si="21"/>
        <v/>
      </c>
      <c r="N475" s="11" t="str">
        <f t="shared" si="22"/>
        <v/>
      </c>
      <c r="O475" s="5"/>
      <c r="P475" s="21" t="str">
        <f t="shared" si="23"/>
        <v/>
      </c>
    </row>
    <row r="476" spans="1:16" x14ac:dyDescent="0.25">
      <c r="A476" s="7"/>
      <c r="B476" s="5"/>
      <c r="C476" s="5"/>
      <c r="D476" s="5"/>
      <c r="E476" s="5"/>
      <c r="F476" s="5"/>
      <c r="G476" s="8"/>
      <c r="H476" s="9"/>
      <c r="I476" s="9"/>
      <c r="J476" s="9"/>
      <c r="K476" s="5"/>
      <c r="L476" s="10"/>
      <c r="M476" s="11" t="str">
        <f t="shared" si="21"/>
        <v/>
      </c>
      <c r="N476" s="11" t="str">
        <f t="shared" si="22"/>
        <v/>
      </c>
      <c r="O476" s="5"/>
      <c r="P476" s="21" t="str">
        <f t="shared" si="23"/>
        <v/>
      </c>
    </row>
    <row r="477" spans="1:16" x14ac:dyDescent="0.25">
      <c r="A477" s="7"/>
      <c r="B477" s="5"/>
      <c r="C477" s="5"/>
      <c r="D477" s="5"/>
      <c r="E477" s="5"/>
      <c r="F477" s="5"/>
      <c r="G477" s="8"/>
      <c r="H477" s="9"/>
      <c r="I477" s="9"/>
      <c r="J477" s="9"/>
      <c r="K477" s="5"/>
      <c r="L477" s="10"/>
      <c r="M477" s="11" t="str">
        <f t="shared" si="21"/>
        <v/>
      </c>
      <c r="N477" s="11" t="str">
        <f t="shared" si="22"/>
        <v/>
      </c>
      <c r="O477" s="5"/>
      <c r="P477" s="21" t="str">
        <f t="shared" si="23"/>
        <v/>
      </c>
    </row>
    <row r="478" spans="1:16" x14ac:dyDescent="0.25">
      <c r="A478" s="7"/>
      <c r="B478" s="5"/>
      <c r="C478" s="5"/>
      <c r="D478" s="5"/>
      <c r="E478" s="5"/>
      <c r="F478" s="5"/>
      <c r="G478" s="8"/>
      <c r="H478" s="9"/>
      <c r="I478" s="9"/>
      <c r="J478" s="9"/>
      <c r="K478" s="5"/>
      <c r="L478" s="10"/>
      <c r="M478" s="11" t="str">
        <f t="shared" si="21"/>
        <v/>
      </c>
      <c r="N478" s="11" t="str">
        <f t="shared" si="22"/>
        <v/>
      </c>
      <c r="O478" s="5"/>
      <c r="P478" s="21" t="str">
        <f t="shared" si="23"/>
        <v/>
      </c>
    </row>
    <row r="479" spans="1:16" x14ac:dyDescent="0.25">
      <c r="A479" s="7"/>
      <c r="B479" s="5"/>
      <c r="C479" s="5"/>
      <c r="D479" s="5"/>
      <c r="E479" s="5"/>
      <c r="F479" s="5"/>
      <c r="G479" s="8"/>
      <c r="H479" s="9"/>
      <c r="I479" s="9"/>
      <c r="J479" s="9"/>
      <c r="K479" s="5"/>
      <c r="L479" s="10"/>
      <c r="M479" s="11" t="str">
        <f t="shared" si="21"/>
        <v/>
      </c>
      <c r="N479" s="11" t="str">
        <f t="shared" si="22"/>
        <v/>
      </c>
      <c r="O479" s="5"/>
      <c r="P479" s="21" t="str">
        <f t="shared" si="23"/>
        <v/>
      </c>
    </row>
    <row r="480" spans="1:16" x14ac:dyDescent="0.25">
      <c r="A480" s="7"/>
      <c r="B480" s="5"/>
      <c r="C480" s="5"/>
      <c r="D480" s="5"/>
      <c r="E480" s="5"/>
      <c r="F480" s="5"/>
      <c r="G480" s="8"/>
      <c r="H480" s="9"/>
      <c r="I480" s="9"/>
      <c r="J480" s="9"/>
      <c r="K480" s="5"/>
      <c r="L480" s="10"/>
      <c r="M480" s="11" t="str">
        <f t="shared" si="21"/>
        <v/>
      </c>
      <c r="N480" s="11" t="str">
        <f t="shared" si="22"/>
        <v/>
      </c>
      <c r="O480" s="5"/>
      <c r="P480" s="21" t="str">
        <f t="shared" si="23"/>
        <v/>
      </c>
    </row>
    <row r="481" spans="1:16" x14ac:dyDescent="0.25">
      <c r="A481" s="7"/>
      <c r="B481" s="5"/>
      <c r="C481" s="5"/>
      <c r="D481" s="5"/>
      <c r="E481" s="5"/>
      <c r="F481" s="5"/>
      <c r="G481" s="8"/>
      <c r="H481" s="9"/>
      <c r="I481" s="9"/>
      <c r="J481" s="9"/>
      <c r="K481" s="5"/>
      <c r="L481" s="10"/>
      <c r="M481" s="11" t="str">
        <f t="shared" si="21"/>
        <v/>
      </c>
      <c r="N481" s="11" t="str">
        <f t="shared" si="22"/>
        <v/>
      </c>
      <c r="O481" s="5"/>
      <c r="P481" s="21" t="str">
        <f t="shared" si="23"/>
        <v/>
      </c>
    </row>
    <row r="482" spans="1:16" x14ac:dyDescent="0.25">
      <c r="A482" s="7"/>
      <c r="B482" s="5"/>
      <c r="C482" s="5"/>
      <c r="D482" s="5"/>
      <c r="E482" s="5"/>
      <c r="F482" s="5"/>
      <c r="G482" s="8"/>
      <c r="H482" s="9"/>
      <c r="I482" s="9"/>
      <c r="J482" s="9"/>
      <c r="K482" s="5"/>
      <c r="L482" s="10"/>
      <c r="M482" s="11" t="str">
        <f t="shared" si="21"/>
        <v/>
      </c>
      <c r="N482" s="11" t="str">
        <f t="shared" si="22"/>
        <v/>
      </c>
      <c r="O482" s="5"/>
      <c r="P482" s="21" t="str">
        <f t="shared" si="23"/>
        <v/>
      </c>
    </row>
    <row r="483" spans="1:16" x14ac:dyDescent="0.25">
      <c r="A483" s="7"/>
      <c r="B483" s="5"/>
      <c r="C483" s="5"/>
      <c r="D483" s="5"/>
      <c r="E483" s="5"/>
      <c r="F483" s="5"/>
      <c r="G483" s="8"/>
      <c r="H483" s="9"/>
      <c r="I483" s="9"/>
      <c r="J483" s="9"/>
      <c r="K483" s="5"/>
      <c r="L483" s="10"/>
      <c r="M483" s="11" t="str">
        <f t="shared" si="21"/>
        <v/>
      </c>
      <c r="N483" s="11" t="str">
        <f t="shared" si="22"/>
        <v/>
      </c>
      <c r="O483" s="5"/>
      <c r="P483" s="21" t="str">
        <f t="shared" si="23"/>
        <v/>
      </c>
    </row>
    <row r="484" spans="1:16" x14ac:dyDescent="0.25">
      <c r="A484" s="7"/>
      <c r="B484" s="5"/>
      <c r="C484" s="5"/>
      <c r="D484" s="5"/>
      <c r="E484" s="5"/>
      <c r="F484" s="5"/>
      <c r="G484" s="8"/>
      <c r="H484" s="9"/>
      <c r="I484" s="9"/>
      <c r="J484" s="9"/>
      <c r="K484" s="5"/>
      <c r="L484" s="10"/>
      <c r="M484" s="11" t="str">
        <f t="shared" si="21"/>
        <v/>
      </c>
      <c r="N484" s="11" t="str">
        <f t="shared" si="22"/>
        <v/>
      </c>
      <c r="O484" s="5"/>
      <c r="P484" s="21" t="str">
        <f t="shared" si="23"/>
        <v/>
      </c>
    </row>
    <row r="485" spans="1:16" x14ac:dyDescent="0.25">
      <c r="A485" s="7"/>
      <c r="B485" s="5"/>
      <c r="C485" s="5"/>
      <c r="D485" s="5"/>
      <c r="E485" s="5"/>
      <c r="F485" s="5"/>
      <c r="G485" s="8"/>
      <c r="H485" s="9"/>
      <c r="I485" s="9"/>
      <c r="J485" s="9"/>
      <c r="K485" s="5"/>
      <c r="L485" s="10"/>
      <c r="M485" s="11" t="str">
        <f t="shared" si="21"/>
        <v/>
      </c>
      <c r="N485" s="11" t="str">
        <f t="shared" si="22"/>
        <v/>
      </c>
      <c r="O485" s="5"/>
      <c r="P485" s="21" t="str">
        <f t="shared" si="23"/>
        <v/>
      </c>
    </row>
    <row r="486" spans="1:16" x14ac:dyDescent="0.25">
      <c r="A486" s="7"/>
      <c r="B486" s="5"/>
      <c r="C486" s="5"/>
      <c r="D486" s="5"/>
      <c r="E486" s="5"/>
      <c r="F486" s="5"/>
      <c r="G486" s="8"/>
      <c r="H486" s="9"/>
      <c r="I486" s="9"/>
      <c r="J486" s="9"/>
      <c r="K486" s="5"/>
      <c r="L486" s="10"/>
      <c r="M486" s="11" t="str">
        <f t="shared" si="21"/>
        <v/>
      </c>
      <c r="N486" s="11" t="str">
        <f t="shared" si="22"/>
        <v/>
      </c>
      <c r="O486" s="5"/>
      <c r="P486" s="21" t="str">
        <f t="shared" si="23"/>
        <v/>
      </c>
    </row>
    <row r="487" spans="1:16" x14ac:dyDescent="0.25">
      <c r="A487" s="7"/>
      <c r="B487" s="5"/>
      <c r="C487" s="5"/>
      <c r="D487" s="5"/>
      <c r="E487" s="5"/>
      <c r="F487" s="5"/>
      <c r="G487" s="8"/>
      <c r="H487" s="9"/>
      <c r="I487" s="9"/>
      <c r="J487" s="9"/>
      <c r="K487" s="5"/>
      <c r="L487" s="10"/>
      <c r="M487" s="11" t="str">
        <f t="shared" si="21"/>
        <v/>
      </c>
      <c r="N487" s="11" t="str">
        <f t="shared" si="22"/>
        <v/>
      </c>
      <c r="O487" s="5"/>
      <c r="P487" s="21" t="str">
        <f t="shared" si="23"/>
        <v/>
      </c>
    </row>
    <row r="488" spans="1:16" x14ac:dyDescent="0.25">
      <c r="A488" s="7"/>
      <c r="B488" s="5"/>
      <c r="C488" s="5"/>
      <c r="D488" s="5"/>
      <c r="E488" s="5"/>
      <c r="F488" s="5"/>
      <c r="G488" s="8"/>
      <c r="H488" s="9"/>
      <c r="I488" s="9"/>
      <c r="J488" s="9"/>
      <c r="K488" s="5"/>
      <c r="L488" s="10"/>
      <c r="M488" s="11" t="str">
        <f t="shared" si="21"/>
        <v/>
      </c>
      <c r="N488" s="11" t="str">
        <f t="shared" si="22"/>
        <v/>
      </c>
      <c r="O488" s="5"/>
      <c r="P488" s="21" t="str">
        <f t="shared" si="23"/>
        <v/>
      </c>
    </row>
    <row r="489" spans="1:16" x14ac:dyDescent="0.25">
      <c r="A489" s="7"/>
      <c r="B489" s="5"/>
      <c r="C489" s="5"/>
      <c r="D489" s="5"/>
      <c r="E489" s="5"/>
      <c r="F489" s="5"/>
      <c r="G489" s="8"/>
      <c r="H489" s="9"/>
      <c r="I489" s="9"/>
      <c r="J489" s="9"/>
      <c r="K489" s="5"/>
      <c r="L489" s="10"/>
      <c r="M489" s="11" t="str">
        <f t="shared" si="21"/>
        <v/>
      </c>
      <c r="N489" s="11" t="str">
        <f t="shared" si="22"/>
        <v/>
      </c>
      <c r="O489" s="5"/>
      <c r="P489" s="21" t="str">
        <f t="shared" si="23"/>
        <v/>
      </c>
    </row>
    <row r="490" spans="1:16" x14ac:dyDescent="0.25">
      <c r="A490" s="7"/>
      <c r="B490" s="5"/>
      <c r="C490" s="5"/>
      <c r="D490" s="5"/>
      <c r="E490" s="5"/>
      <c r="F490" s="5"/>
      <c r="G490" s="8"/>
      <c r="H490" s="9"/>
      <c r="I490" s="9"/>
      <c r="J490" s="9"/>
      <c r="K490" s="5"/>
      <c r="L490" s="10"/>
      <c r="M490" s="11" t="str">
        <f t="shared" si="21"/>
        <v/>
      </c>
      <c r="N490" s="11" t="str">
        <f t="shared" si="22"/>
        <v/>
      </c>
      <c r="O490" s="5"/>
      <c r="P490" s="21" t="str">
        <f t="shared" si="23"/>
        <v/>
      </c>
    </row>
    <row r="491" spans="1:16" x14ac:dyDescent="0.25">
      <c r="A491" s="7"/>
      <c r="B491" s="5"/>
      <c r="C491" s="5"/>
      <c r="D491" s="5"/>
      <c r="E491" s="5"/>
      <c r="F491" s="5"/>
      <c r="G491" s="8"/>
      <c r="H491" s="9"/>
      <c r="I491" s="9"/>
      <c r="J491" s="9"/>
      <c r="K491" s="5"/>
      <c r="L491" s="10"/>
      <c r="M491" s="11" t="str">
        <f t="shared" si="21"/>
        <v/>
      </c>
      <c r="N491" s="11" t="str">
        <f t="shared" si="22"/>
        <v/>
      </c>
      <c r="O491" s="5"/>
      <c r="P491" s="21" t="str">
        <f t="shared" si="23"/>
        <v/>
      </c>
    </row>
    <row r="492" spans="1:16" x14ac:dyDescent="0.25">
      <c r="A492" s="7"/>
      <c r="B492" s="5"/>
      <c r="C492" s="5"/>
      <c r="D492" s="5"/>
      <c r="E492" s="5"/>
      <c r="F492" s="5"/>
      <c r="G492" s="8"/>
      <c r="H492" s="9"/>
      <c r="I492" s="9"/>
      <c r="J492" s="9"/>
      <c r="K492" s="5"/>
      <c r="L492" s="10"/>
      <c r="M492" s="11" t="str">
        <f t="shared" si="21"/>
        <v/>
      </c>
      <c r="N492" s="11" t="str">
        <f t="shared" si="22"/>
        <v/>
      </c>
      <c r="O492" s="5"/>
      <c r="P492" s="21" t="str">
        <f t="shared" si="23"/>
        <v/>
      </c>
    </row>
    <row r="493" spans="1:16" x14ac:dyDescent="0.25">
      <c r="A493" s="7"/>
      <c r="B493" s="5"/>
      <c r="C493" s="5"/>
      <c r="D493" s="5"/>
      <c r="E493" s="5"/>
      <c r="F493" s="5"/>
      <c r="G493" s="8"/>
      <c r="H493" s="9"/>
      <c r="I493" s="9"/>
      <c r="J493" s="9"/>
      <c r="K493" s="5"/>
      <c r="L493" s="10"/>
      <c r="M493" s="11" t="str">
        <f t="shared" si="21"/>
        <v/>
      </c>
      <c r="N493" s="11" t="str">
        <f t="shared" si="22"/>
        <v/>
      </c>
      <c r="O493" s="5"/>
      <c r="P493" s="21" t="str">
        <f t="shared" si="23"/>
        <v/>
      </c>
    </row>
    <row r="494" spans="1:16" x14ac:dyDescent="0.25">
      <c r="A494" s="7"/>
      <c r="B494" s="5"/>
      <c r="C494" s="5"/>
      <c r="D494" s="5"/>
      <c r="E494" s="5"/>
      <c r="F494" s="5"/>
      <c r="G494" s="8"/>
      <c r="H494" s="9"/>
      <c r="I494" s="9"/>
      <c r="J494" s="9"/>
      <c r="K494" s="5"/>
      <c r="L494" s="10"/>
      <c r="M494" s="11" t="str">
        <f t="shared" si="21"/>
        <v/>
      </c>
      <c r="N494" s="11" t="str">
        <f t="shared" si="22"/>
        <v/>
      </c>
      <c r="O494" s="5"/>
      <c r="P494" s="21" t="str">
        <f t="shared" si="23"/>
        <v/>
      </c>
    </row>
    <row r="495" spans="1:16" x14ac:dyDescent="0.25">
      <c r="A495" s="7"/>
      <c r="B495" s="5"/>
      <c r="C495" s="5"/>
      <c r="D495" s="5"/>
      <c r="E495" s="5"/>
      <c r="F495" s="5"/>
      <c r="G495" s="8"/>
      <c r="H495" s="9"/>
      <c r="I495" s="9"/>
      <c r="J495" s="9"/>
      <c r="K495" s="5"/>
      <c r="L495" s="10"/>
      <c r="M495" s="11" t="str">
        <f t="shared" si="21"/>
        <v/>
      </c>
      <c r="N495" s="11" t="str">
        <f t="shared" si="22"/>
        <v/>
      </c>
      <c r="O495" s="5"/>
      <c r="P495" s="21" t="str">
        <f t="shared" si="23"/>
        <v/>
      </c>
    </row>
    <row r="496" spans="1:16" x14ac:dyDescent="0.25">
      <c r="A496" s="7"/>
      <c r="B496" s="5"/>
      <c r="C496" s="5"/>
      <c r="D496" s="5"/>
      <c r="E496" s="5"/>
      <c r="F496" s="5"/>
      <c r="G496" s="8"/>
      <c r="H496" s="9"/>
      <c r="I496" s="9"/>
      <c r="J496" s="9"/>
      <c r="K496" s="5"/>
      <c r="L496" s="10"/>
      <c r="M496" s="11" t="str">
        <f t="shared" si="21"/>
        <v/>
      </c>
      <c r="N496" s="11" t="str">
        <f t="shared" si="22"/>
        <v/>
      </c>
      <c r="O496" s="5"/>
      <c r="P496" s="21" t="str">
        <f t="shared" si="23"/>
        <v/>
      </c>
    </row>
    <row r="497" spans="1:16" x14ac:dyDescent="0.25">
      <c r="A497" s="7"/>
      <c r="B497" s="5"/>
      <c r="C497" s="5"/>
      <c r="D497" s="5"/>
      <c r="E497" s="5"/>
      <c r="F497" s="5"/>
      <c r="G497" s="8"/>
      <c r="H497" s="9"/>
      <c r="I497" s="9"/>
      <c r="J497" s="9"/>
      <c r="K497" s="5"/>
      <c r="L497" s="10"/>
      <c r="M497" s="11" t="str">
        <f t="shared" si="21"/>
        <v/>
      </c>
      <c r="N497" s="11" t="str">
        <f t="shared" si="22"/>
        <v/>
      </c>
      <c r="O497" s="5"/>
      <c r="P497" s="21" t="str">
        <f t="shared" si="23"/>
        <v/>
      </c>
    </row>
    <row r="498" spans="1:16" x14ac:dyDescent="0.25">
      <c r="A498" s="7"/>
      <c r="B498" s="5"/>
      <c r="C498" s="5"/>
      <c r="D498" s="5"/>
      <c r="E498" s="5"/>
      <c r="F498" s="5"/>
      <c r="G498" s="8"/>
      <c r="H498" s="9"/>
      <c r="I498" s="9"/>
      <c r="J498" s="9"/>
      <c r="K498" s="5"/>
      <c r="L498" s="10"/>
      <c r="M498" s="11" t="str">
        <f t="shared" si="21"/>
        <v/>
      </c>
      <c r="N498" s="11" t="str">
        <f t="shared" si="22"/>
        <v/>
      </c>
      <c r="O498" s="5"/>
      <c r="P498" s="21" t="str">
        <f t="shared" si="23"/>
        <v/>
      </c>
    </row>
    <row r="499" spans="1:16" x14ac:dyDescent="0.25">
      <c r="A499" s="7"/>
      <c r="B499" s="5"/>
      <c r="C499" s="5"/>
      <c r="D499" s="5"/>
      <c r="E499" s="5"/>
      <c r="F499" s="5"/>
      <c r="G499" s="8"/>
      <c r="H499" s="9"/>
      <c r="I499" s="9"/>
      <c r="J499" s="9"/>
      <c r="K499" s="5"/>
      <c r="L499" s="10"/>
      <c r="M499" s="11" t="str">
        <f t="shared" si="21"/>
        <v/>
      </c>
      <c r="N499" s="11" t="str">
        <f t="shared" si="22"/>
        <v/>
      </c>
      <c r="O499" s="5"/>
      <c r="P499" s="21" t="str">
        <f t="shared" si="23"/>
        <v/>
      </c>
    </row>
    <row r="500" spans="1:16" x14ac:dyDescent="0.25">
      <c r="A500" s="7"/>
      <c r="B500" s="5"/>
      <c r="C500" s="5"/>
      <c r="D500" s="5"/>
      <c r="E500" s="5"/>
      <c r="F500" s="5"/>
      <c r="G500" s="8"/>
      <c r="H500" s="9"/>
      <c r="I500" s="9"/>
      <c r="J500" s="9"/>
      <c r="K500" s="5"/>
      <c r="L500" s="10"/>
      <c r="M500" s="11" t="str">
        <f t="shared" si="21"/>
        <v/>
      </c>
      <c r="N500" s="11" t="str">
        <f t="shared" si="22"/>
        <v/>
      </c>
      <c r="O500" s="5"/>
      <c r="P500" s="21" t="str">
        <f t="shared" si="23"/>
        <v/>
      </c>
    </row>
    <row r="501" spans="1:16" x14ac:dyDescent="0.25">
      <c r="A501" s="7"/>
      <c r="B501" s="5"/>
      <c r="C501" s="5"/>
      <c r="D501" s="5"/>
      <c r="E501" s="5"/>
      <c r="F501" s="5"/>
      <c r="G501" s="8"/>
      <c r="H501" s="9"/>
      <c r="I501" s="9"/>
      <c r="J501" s="9"/>
      <c r="K501" s="5"/>
      <c r="L501" s="10"/>
      <c r="M501" s="11" t="str">
        <f t="shared" si="21"/>
        <v/>
      </c>
      <c r="N501" s="11" t="str">
        <f t="shared" si="22"/>
        <v/>
      </c>
      <c r="O501" s="5"/>
      <c r="P501" s="21" t="str">
        <f t="shared" si="23"/>
        <v/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100-000000000000}">
          <x14:formula1>
            <xm:f>Einstellungen!$G$11:$G$13</xm:f>
          </x14:formula1>
          <xm:sqref>B2:B501</xm:sqref>
        </x14:dataValidation>
        <x14:dataValidation type="list" xr:uid="{00000000-0002-0000-0100-000001000000}">
          <x14:formula1>
            <xm:f>Einstellungen!$C$11:$C$17</xm:f>
          </x14:formula1>
          <xm:sqref>E2:E501</xm:sqref>
        </x14:dataValidation>
        <x14:dataValidation type="list" xr:uid="{00000000-0002-0000-0100-000002000000}">
          <x14:formula1>
            <xm:f>Einstellungen!$A$11:$A$17</xm:f>
          </x14:formula1>
          <xm:sqref>F2:F501</xm:sqref>
        </x14:dataValidation>
        <x14:dataValidation type="list" xr:uid="{00000000-0002-0000-0100-000003000000}">
          <x14:formula1>
            <xm:f>Einstellungen!$E$11:$E$14</xm:f>
          </x14:formula1>
          <xm:sqref>K2:K501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workbookViewId="0"/>
  </sheetViews>
  <sheetFormatPr baseColWidth="10" defaultColWidth="9" defaultRowHeight="15" x14ac:dyDescent="0.25"/>
  <cols>
    <col min="1" max="1" width="28" customWidth="1"/>
    <col min="2" max="2" width="16" customWidth="1"/>
    <col min="3" max="3" width="15" customWidth="1"/>
    <col min="4" max="4" width="12" customWidth="1"/>
    <col min="5" max="5" width="16" customWidth="1"/>
    <col min="6" max="8" width="12" customWidth="1"/>
    <col min="9" max="9" width="16" customWidth="1"/>
    <col min="10" max="10" width="18" customWidth="1"/>
    <col min="11" max="11" width="15" customWidth="1"/>
    <col min="12" max="12" width="16" customWidth="1"/>
    <col min="13" max="13" width="14" customWidth="1"/>
    <col min="14" max="17" width="16" customWidth="1"/>
    <col min="18" max="18" width="14" customWidth="1"/>
    <col min="19" max="19" width="12" customWidth="1"/>
    <col min="20" max="20" width="15" customWidth="1"/>
    <col min="21" max="21" width="16" customWidth="1"/>
    <col min="22" max="22" width="20" customWidth="1"/>
  </cols>
  <sheetData>
    <row r="1" spans="1:22" ht="30" x14ac:dyDescent="0.25">
      <c r="A1" s="2" t="s">
        <v>7</v>
      </c>
      <c r="B1" s="2" t="s">
        <v>34</v>
      </c>
      <c r="C1" s="2" t="s">
        <v>4</v>
      </c>
      <c r="D1" s="2" t="s">
        <v>92</v>
      </c>
      <c r="E1" s="2" t="s">
        <v>93</v>
      </c>
      <c r="F1" s="2" t="s">
        <v>94</v>
      </c>
      <c r="G1" s="2" t="s">
        <v>95</v>
      </c>
      <c r="H1" s="2" t="s">
        <v>96</v>
      </c>
      <c r="I1" s="2" t="s">
        <v>97</v>
      </c>
      <c r="J1" s="2" t="s">
        <v>16</v>
      </c>
      <c r="K1" s="2" t="s">
        <v>5</v>
      </c>
      <c r="L1" s="2" t="s">
        <v>98</v>
      </c>
      <c r="M1" s="2" t="s">
        <v>99</v>
      </c>
      <c r="N1" s="2" t="s">
        <v>20</v>
      </c>
      <c r="O1" s="2" t="s">
        <v>100</v>
      </c>
      <c r="P1" s="2" t="s">
        <v>101</v>
      </c>
      <c r="Q1" s="2" t="s">
        <v>24</v>
      </c>
      <c r="R1" s="2" t="s">
        <v>25</v>
      </c>
      <c r="S1" s="2" t="s">
        <v>8</v>
      </c>
      <c r="T1" s="2" t="s">
        <v>9</v>
      </c>
      <c r="U1" s="2" t="s">
        <v>102</v>
      </c>
      <c r="V1" s="2" t="s">
        <v>103</v>
      </c>
    </row>
    <row r="2" spans="1:22" x14ac:dyDescent="0.25">
      <c r="A2" s="5" t="s">
        <v>54</v>
      </c>
      <c r="B2" s="5" t="s">
        <v>55</v>
      </c>
      <c r="C2" s="5" t="s">
        <v>11</v>
      </c>
      <c r="D2" s="12">
        <v>0.45</v>
      </c>
      <c r="E2" s="9">
        <v>94.2</v>
      </c>
      <c r="F2" s="13">
        <f>IF($B2="","",SUMIFS(Transaktionen!$G$2:$G$501,Transaktionen!$D$2:$D$501,$B2,Transaktionen!$F$2:$F$501,"Kauf"))</f>
        <v>150</v>
      </c>
      <c r="G2" s="13">
        <f>IF($B2="","",SUMIFS(Transaktionen!$G$2:$G$501,Transaktionen!$D$2:$D$501,$B2,Transaktionen!$F$2:$F$501,"Verkauf"))</f>
        <v>0</v>
      </c>
      <c r="H2" s="13">
        <f t="shared" ref="H2:H33" si="0">IF($B2="","",$F2-$G2)</f>
        <v>150</v>
      </c>
      <c r="I2" s="11">
        <f>IF($B2="","",IFERROR((SUMPRODUCT((Transaktionen!$D$2:$D$501=$B2)*(Transaktionen!$F$2:$F$501="Kauf")*(Transaktionen!$G$2:$G$501)*(Transaktionen!$H$2:$H$501)*(Transaktionen!$L$2:$L$501))+SUMIFS(Transaktionen!$I$2:$I$501,Transaktionen!$D$2:$D$501,$B2,Transaktionen!$F$2:$F$501,"Kauf")+SUMIFS(Transaktionen!$J$2:$J$501,Transaktionen!$D$2:$D$501,$B2,Transaktionen!$F$2:$F$501,"Kauf"))/$F2,0))</f>
        <v>85.25333333333333</v>
      </c>
      <c r="J2" s="11">
        <f t="shared" ref="J2:J33" si="1">IF($B2="","",$H2*$I2)</f>
        <v>12788</v>
      </c>
      <c r="K2" s="11">
        <f t="shared" ref="K2:K33" si="2">IF($B2="","",$H2*$E2)</f>
        <v>14130</v>
      </c>
      <c r="L2" s="11">
        <f t="shared" ref="L2:L33" si="3">IF($B2="","",$K2-$J2)</f>
        <v>1342</v>
      </c>
      <c r="M2" s="14">
        <f t="shared" ref="M2:M33" si="4">IF($B2="","",IFERROR($L2/$J2,0))</f>
        <v>0.1049421332499218</v>
      </c>
      <c r="N2" s="11">
        <f>IF($B2="","",SUMIFS(Transaktionen!$N$2:$N$501,Transaktionen!$D$2:$D$501,$B2,Transaktionen!$F$2:$F$501,"Dividende"))</f>
        <v>81.599999999999994</v>
      </c>
      <c r="O2" s="11">
        <f>IF($B2="","",SUMIFS(Transaktionen!$I$2:$I$501,Transaktionen!$D$2:$D$501,$B2)+SUMIFS(Transaktionen!$J$2:$J$501,Transaktionen!$D$2:$D$501,$B2))</f>
        <v>17.399999999999999</v>
      </c>
      <c r="P2" s="11">
        <f>IF($B2="","",IF($G2&gt;0,SUMIFS(Transaktionen!$N$2:$N$501,Transaktionen!$D$2:$D$501,$B2,Transaktionen!$F$2:$F$501,"Verkauf")-$G2*$I2,0))</f>
        <v>0</v>
      </c>
      <c r="Q2" s="11">
        <f t="shared" ref="Q2:Q33" si="5">IF($B2="","",$L2+$N2+$P2)</f>
        <v>1423.6</v>
      </c>
      <c r="R2" s="14">
        <f t="shared" ref="R2:R33" si="6">IF($B2="","",IFERROR($Q2/($J2+$G2*$I2),0))</f>
        <v>0.1113231154207069</v>
      </c>
      <c r="S2" s="14">
        <f>IF($B2="","",IFERROR($K2/Dashboard!$B$5,0))</f>
        <v>0.53169272450189087</v>
      </c>
      <c r="T2" s="11">
        <f>IF($B2="","",$D2*Dashboard!$B$5-$K2)</f>
        <v>-2171.0249999999996</v>
      </c>
      <c r="U2" s="6" t="str">
        <f t="shared" ref="U2:U33" si="7">IF($B2="","",IF($H2&lt;=0,"Geschlossen",IF(ABS($T2)&lt;50,"Im Ziel",IF($T2&gt;0,"Untergewichtet","Übergewichtet"))))</f>
        <v>Übergewichtet</v>
      </c>
      <c r="V2" s="6" t="str">
        <f t="shared" ref="V2:V33" si="8">IF($B2="","",IF($U2="Im Ziel","Keine Aktion nötig",IF($U2="Untergewichtet","Zukauf prüfen","Reduzieren prüfen")))</f>
        <v>Reduzieren prüfen</v>
      </c>
    </row>
    <row r="3" spans="1:22" x14ac:dyDescent="0.25">
      <c r="A3" s="5" t="s">
        <v>59</v>
      </c>
      <c r="B3" s="5" t="s">
        <v>60</v>
      </c>
      <c r="C3" s="5" t="s">
        <v>11</v>
      </c>
      <c r="D3" s="12">
        <v>0.2</v>
      </c>
      <c r="E3" s="9">
        <v>39.6</v>
      </c>
      <c r="F3" s="13">
        <f>IF($B3="","",SUMIFS(Transaktionen!$G$2:$G$501,Transaktionen!$D$2:$D$501,$B3,Transaktionen!$F$2:$F$501,"Kauf"))</f>
        <v>90</v>
      </c>
      <c r="G3" s="13">
        <f>IF($B3="","",SUMIFS(Transaktionen!$G$2:$G$501,Transaktionen!$D$2:$D$501,$B3,Transaktionen!$F$2:$F$501,"Verkauf"))</f>
        <v>0</v>
      </c>
      <c r="H3" s="13">
        <f t="shared" si="0"/>
        <v>90</v>
      </c>
      <c r="I3" s="11">
        <f>IF($B3="","",IFERROR((SUMPRODUCT((Transaktionen!$D$2:$D$501=$B3)*(Transaktionen!$F$2:$F$501="Kauf")*(Transaktionen!$G$2:$G$501)*(Transaktionen!$H$2:$H$501)*(Transaktionen!$L$2:$L$501))+SUMIFS(Transaktionen!$I$2:$I$501,Transaktionen!$D$2:$D$501,$B3,Transaktionen!$F$2:$F$501,"Kauf")+SUMIFS(Transaktionen!$J$2:$J$501,Transaktionen!$D$2:$D$501,$B3,Transaktionen!$F$2:$F$501,"Kauf"))/$F3,0))</f>
        <v>35.216666666666669</v>
      </c>
      <c r="J3" s="11">
        <f t="shared" si="1"/>
        <v>3169.5</v>
      </c>
      <c r="K3" s="11">
        <f t="shared" si="2"/>
        <v>3564</v>
      </c>
      <c r="L3" s="11">
        <f t="shared" si="3"/>
        <v>394.5</v>
      </c>
      <c r="M3" s="14">
        <f t="shared" si="4"/>
        <v>0.12446758163748226</v>
      </c>
      <c r="N3" s="11">
        <f>IF($B3="","",SUMIFS(Transaktionen!$N$2:$N$501,Transaktionen!$D$2:$D$501,$B3,Transaktionen!$F$2:$F$501,"Dividende"))</f>
        <v>46.58</v>
      </c>
      <c r="O3" s="11">
        <f>IF($B3="","",SUMIFS(Transaktionen!$I$2:$I$501,Transaktionen!$D$2:$D$501,$B3)+SUMIFS(Transaktionen!$J$2:$J$501,Transaktionen!$D$2:$D$501,$B3))</f>
        <v>9.7200000000000006</v>
      </c>
      <c r="P3" s="11">
        <f>IF($B3="","",IF($G3&gt;0,SUMIFS(Transaktionen!$N$2:$N$501,Transaktionen!$D$2:$D$501,$B3,Transaktionen!$F$2:$F$501,"Verkauf")-$G3*$I3,0))</f>
        <v>0</v>
      </c>
      <c r="Q3" s="11">
        <f t="shared" si="5"/>
        <v>441.08</v>
      </c>
      <c r="R3" s="14">
        <f t="shared" si="6"/>
        <v>0.13916390597886102</v>
      </c>
      <c r="S3" s="14">
        <f>IF($B3="","",IFERROR($K3/Dashboard!$B$5,0))</f>
        <v>0.13410848337754699</v>
      </c>
      <c r="T3" s="11">
        <f>IF($B3="","",$D3*Dashboard!$B$5-$K3)</f>
        <v>1751.1000000000004</v>
      </c>
      <c r="U3" s="6" t="str">
        <f t="shared" si="7"/>
        <v>Untergewichtet</v>
      </c>
      <c r="V3" s="6" t="str">
        <f t="shared" si="8"/>
        <v>Zukauf prüfen</v>
      </c>
    </row>
    <row r="4" spans="1:22" x14ac:dyDescent="0.25">
      <c r="A4" s="5" t="s">
        <v>63</v>
      </c>
      <c r="B4" s="5" t="s">
        <v>64</v>
      </c>
      <c r="C4" s="5" t="s">
        <v>13</v>
      </c>
      <c r="D4" s="12">
        <v>0.15</v>
      </c>
      <c r="E4" s="9">
        <v>127.4</v>
      </c>
      <c r="F4" s="13">
        <f>IF($B4="","",SUMIFS(Transaktionen!$G$2:$G$501,Transaktionen!$D$2:$D$501,$B4,Transaktionen!$F$2:$F$501,"Kauf"))</f>
        <v>20</v>
      </c>
      <c r="G4" s="13">
        <f>IF($B4="","",SUMIFS(Transaktionen!$G$2:$G$501,Transaktionen!$D$2:$D$501,$B4,Transaktionen!$F$2:$F$501,"Verkauf"))</f>
        <v>0</v>
      </c>
      <c r="H4" s="13">
        <f t="shared" si="0"/>
        <v>20</v>
      </c>
      <c r="I4" s="11">
        <f>IF($B4="","",IFERROR((SUMPRODUCT((Transaktionen!$D$2:$D$501=$B4)*(Transaktionen!$F$2:$F$501="Kauf")*(Transaktionen!$G$2:$G$501)*(Transaktionen!$H$2:$H$501)*(Transaktionen!$L$2:$L$501))+SUMIFS(Transaktionen!$I$2:$I$501,Transaktionen!$D$2:$D$501,$B4,Transaktionen!$F$2:$F$501,"Kauf")+SUMIFS(Transaktionen!$J$2:$J$501,Transaktionen!$D$2:$D$501,$B4,Transaktionen!$F$2:$F$501,"Kauf"))/$F4,0))</f>
        <v>114.24949999999998</v>
      </c>
      <c r="J4" s="11">
        <f t="shared" si="1"/>
        <v>2284.9899999999998</v>
      </c>
      <c r="K4" s="11">
        <f t="shared" si="2"/>
        <v>2548</v>
      </c>
      <c r="L4" s="11">
        <f t="shared" si="3"/>
        <v>263.01000000000022</v>
      </c>
      <c r="M4" s="14">
        <f t="shared" si="4"/>
        <v>0.11510334837351596</v>
      </c>
      <c r="N4" s="11">
        <f>IF($B4="","",SUMIFS(Transaktionen!$N$2:$N$501,Transaktionen!$D$2:$D$501,$B4,Transaktionen!$F$2:$F$501,"Dividende"))</f>
        <v>35.700000000000003</v>
      </c>
      <c r="O4" s="11">
        <f>IF($B4="","",SUMIFS(Transaktionen!$I$2:$I$501,Transaktionen!$D$2:$D$501,$B4)+SUMIFS(Transaktionen!$J$2:$J$501,Transaktionen!$D$2:$D$501,$B4))</f>
        <v>11.29</v>
      </c>
      <c r="P4" s="11">
        <f>IF($B4="","",IF($G4&gt;0,SUMIFS(Transaktionen!$N$2:$N$501,Transaktionen!$D$2:$D$501,$B4,Transaktionen!$F$2:$F$501,"Verkauf")-$G4*$I4,0))</f>
        <v>0</v>
      </c>
      <c r="Q4" s="11">
        <f t="shared" si="5"/>
        <v>298.71000000000021</v>
      </c>
      <c r="R4" s="14">
        <f t="shared" si="6"/>
        <v>0.13072704913369435</v>
      </c>
      <c r="S4" s="14">
        <f>IF($B4="","",IFERROR($K4/Dashboard!$B$5,0))</f>
        <v>9.5877782167786113E-2</v>
      </c>
      <c r="T4" s="11">
        <f>IF($B4="","",$D4*Dashboard!$B$5-$K4)</f>
        <v>1438.3249999999998</v>
      </c>
      <c r="U4" s="6" t="str">
        <f t="shared" si="7"/>
        <v>Untergewichtet</v>
      </c>
      <c r="V4" s="6" t="str">
        <f t="shared" si="8"/>
        <v>Zukauf prüfen</v>
      </c>
    </row>
    <row r="5" spans="1:22" x14ac:dyDescent="0.25">
      <c r="A5" s="5" t="s">
        <v>68</v>
      </c>
      <c r="B5" s="5" t="s">
        <v>69</v>
      </c>
      <c r="C5" s="5" t="s">
        <v>13</v>
      </c>
      <c r="D5" s="12">
        <v>0.1</v>
      </c>
      <c r="E5" s="9">
        <v>68.099999999999994</v>
      </c>
      <c r="F5" s="13">
        <f>IF($B5="","",SUMIFS(Transaktionen!$G$2:$G$501,Transaktionen!$D$2:$D$501,$B5,Transaktionen!$F$2:$F$501,"Kauf"))</f>
        <v>50</v>
      </c>
      <c r="G5" s="13">
        <f>IF($B5="","",SUMIFS(Transaktionen!$G$2:$G$501,Transaktionen!$D$2:$D$501,$B5,Transaktionen!$F$2:$F$501,"Verkauf"))</f>
        <v>15</v>
      </c>
      <c r="H5" s="13">
        <f t="shared" si="0"/>
        <v>35</v>
      </c>
      <c r="I5" s="11">
        <f>IF($B5="","",IFERROR((SUMPRODUCT((Transaktionen!$D$2:$D$501=$B5)*(Transaktionen!$F$2:$F$501="Kauf")*(Transaktionen!$G$2:$G$501)*(Transaktionen!$H$2:$H$501)*(Transaktionen!$L$2:$L$501))+SUMIFS(Transaktionen!$I$2:$I$501,Transaktionen!$D$2:$D$501,$B5,Transaktionen!$F$2:$F$501,"Kauf")+SUMIFS(Transaktionen!$J$2:$J$501,Transaktionen!$D$2:$D$501,$B5,Transaktionen!$F$2:$F$501,"Kauf"))/$F5,0))</f>
        <v>72.099800000000002</v>
      </c>
      <c r="J5" s="11">
        <f t="shared" si="1"/>
        <v>2523.4929999999999</v>
      </c>
      <c r="K5" s="11">
        <f t="shared" si="2"/>
        <v>2383.5</v>
      </c>
      <c r="L5" s="11">
        <f t="shared" si="3"/>
        <v>-139.99299999999994</v>
      </c>
      <c r="M5" s="14">
        <f t="shared" si="4"/>
        <v>-5.5475882041281642E-2</v>
      </c>
      <c r="N5" s="11">
        <f>IF($B5="","",SUMIFS(Transaktionen!$N$2:$N$501,Transaktionen!$D$2:$D$501,$B5,Transaktionen!$F$2:$F$501,"Dividende"))</f>
        <v>0</v>
      </c>
      <c r="O5" s="11">
        <f>IF($B5="","",SUMIFS(Transaktionen!$I$2:$I$501,Transaktionen!$D$2:$D$501,$B5)+SUMIFS(Transaktionen!$J$2:$J$501,Transaktionen!$D$2:$D$501,$B5))</f>
        <v>25.4</v>
      </c>
      <c r="P5" s="11">
        <f>IF($B5="","",IF($G5&gt;0,SUMIFS(Transaktionen!$N$2:$N$501,Transaktionen!$D$2:$D$501,$B5,Transaktionen!$F$2:$F$501,"Verkauf")-$G5*$I5,0))</f>
        <v>45.592999999999847</v>
      </c>
      <c r="Q5" s="11">
        <f t="shared" si="5"/>
        <v>-94.400000000000091</v>
      </c>
      <c r="R5" s="14">
        <f t="shared" si="6"/>
        <v>-2.6185925619765963E-2</v>
      </c>
      <c r="S5" s="14">
        <f>IF($B5="","",IFERROR($K5/Dashboard!$B$5,0))</f>
        <v>8.9687870406953779E-2</v>
      </c>
      <c r="T5" s="11">
        <f>IF($B5="","",$D5*Dashboard!$B$5-$K5)</f>
        <v>274.05000000000018</v>
      </c>
      <c r="U5" s="6" t="str">
        <f t="shared" si="7"/>
        <v>Untergewichtet</v>
      </c>
      <c r="V5" s="6" t="str">
        <f t="shared" si="8"/>
        <v>Zukauf prüfen</v>
      </c>
    </row>
    <row r="6" spans="1:22" x14ac:dyDescent="0.25">
      <c r="A6" s="5" t="s">
        <v>77</v>
      </c>
      <c r="B6" s="5" t="s">
        <v>78</v>
      </c>
      <c r="C6" s="5" t="s">
        <v>17</v>
      </c>
      <c r="D6" s="12">
        <v>0.05</v>
      </c>
      <c r="E6" s="9">
        <v>22.85</v>
      </c>
      <c r="F6" s="13">
        <f>IF($B6="","",SUMIFS(Transaktionen!$G$2:$G$501,Transaktionen!$D$2:$D$501,$B6,Transaktionen!$F$2:$F$501,"Kauf"))</f>
        <v>40</v>
      </c>
      <c r="G6" s="13">
        <f>IF($B6="","",SUMIFS(Transaktionen!$G$2:$G$501,Transaktionen!$D$2:$D$501,$B6,Transaktionen!$F$2:$F$501,"Verkauf"))</f>
        <v>0</v>
      </c>
      <c r="H6" s="13">
        <f t="shared" si="0"/>
        <v>40</v>
      </c>
      <c r="I6" s="11">
        <f>IF($B6="","",IFERROR((SUMPRODUCT((Transaktionen!$D$2:$D$501=$B6)*(Transaktionen!$F$2:$F$501="Kauf")*(Transaktionen!$G$2:$G$501)*(Transaktionen!$H$2:$H$501)*(Transaktionen!$L$2:$L$501))+SUMIFS(Transaktionen!$I$2:$I$501,Transaktionen!$D$2:$D$501,$B6,Transaktionen!$F$2:$F$501,"Kauf")+SUMIFS(Transaktionen!$J$2:$J$501,Transaktionen!$D$2:$D$501,$B6,Transaktionen!$F$2:$F$501,"Kauf"))/$F6,0))</f>
        <v>20.149999999999999</v>
      </c>
      <c r="J6" s="11">
        <f t="shared" si="1"/>
        <v>806</v>
      </c>
      <c r="K6" s="11">
        <f t="shared" si="2"/>
        <v>914</v>
      </c>
      <c r="L6" s="11">
        <f t="shared" si="3"/>
        <v>108</v>
      </c>
      <c r="M6" s="14">
        <f t="shared" si="4"/>
        <v>0.13399503722084366</v>
      </c>
      <c r="N6" s="11">
        <f>IF($B6="","",SUMIFS(Transaktionen!$N$2:$N$501,Transaktionen!$D$2:$D$501,$B6,Transaktionen!$F$2:$F$501,"Dividende"))</f>
        <v>0</v>
      </c>
      <c r="O6" s="11">
        <f>IF($B6="","",SUMIFS(Transaktionen!$I$2:$I$501,Transaktionen!$D$2:$D$501,$B6)+SUMIFS(Transaktionen!$J$2:$J$501,Transaktionen!$D$2:$D$501,$B6))</f>
        <v>2</v>
      </c>
      <c r="P6" s="11">
        <f>IF($B6="","",IF($G6&gt;0,SUMIFS(Transaktionen!$N$2:$N$501,Transaktionen!$D$2:$D$501,$B6,Transaktionen!$F$2:$F$501,"Verkauf")-$G6*$I6,0))</f>
        <v>0</v>
      </c>
      <c r="Q6" s="11">
        <f t="shared" si="5"/>
        <v>108</v>
      </c>
      <c r="R6" s="14">
        <f t="shared" si="6"/>
        <v>0.13399503722084366</v>
      </c>
      <c r="S6" s="14">
        <f>IF($B6="","",IFERROR($K6/Dashboard!$B$5,0))</f>
        <v>3.4392579631615586E-2</v>
      </c>
      <c r="T6" s="11">
        <f>IF($B6="","",$D6*Dashboard!$B$5-$K6)</f>
        <v>414.77500000000009</v>
      </c>
      <c r="U6" s="6" t="str">
        <f t="shared" si="7"/>
        <v>Untergewichtet</v>
      </c>
      <c r="V6" s="6" t="str">
        <f t="shared" si="8"/>
        <v>Zukauf prüfen</v>
      </c>
    </row>
    <row r="7" spans="1:22" x14ac:dyDescent="0.25">
      <c r="A7" s="5" t="s">
        <v>81</v>
      </c>
      <c r="B7" s="5" t="s">
        <v>82</v>
      </c>
      <c r="C7" s="5" t="s">
        <v>15</v>
      </c>
      <c r="D7" s="12">
        <v>0.05</v>
      </c>
      <c r="E7" s="9">
        <v>101.2</v>
      </c>
      <c r="F7" s="13">
        <f>IF($B7="","",SUMIFS(Transaktionen!$G$2:$G$501,Transaktionen!$D$2:$D$501,$B7,Transaktionen!$F$2:$F$501,"Kauf"))</f>
        <v>30</v>
      </c>
      <c r="G7" s="13">
        <f>IF($B7="","",SUMIFS(Transaktionen!$G$2:$G$501,Transaktionen!$D$2:$D$501,$B7,Transaktionen!$F$2:$F$501,"Verkauf"))</f>
        <v>0</v>
      </c>
      <c r="H7" s="13">
        <f t="shared" si="0"/>
        <v>30</v>
      </c>
      <c r="I7" s="11">
        <f>IF($B7="","",IFERROR((SUMPRODUCT((Transaktionen!$D$2:$D$501=$B7)*(Transaktionen!$F$2:$F$501="Kauf")*(Transaktionen!$G$2:$G$501)*(Transaktionen!$H$2:$H$501)*(Transaktionen!$L$2:$L$501))+SUMIFS(Transaktionen!$I$2:$I$501,Transaktionen!$D$2:$D$501,$B7,Transaktionen!$F$2:$F$501,"Kauf")+SUMIFS(Transaktionen!$J$2:$J$501,Transaktionen!$D$2:$D$501,$B7,Transaktionen!$F$2:$F$501,"Kauf"))/$F7,0))</f>
        <v>99.55</v>
      </c>
      <c r="J7" s="11">
        <f t="shared" si="1"/>
        <v>2986.5</v>
      </c>
      <c r="K7" s="11">
        <f t="shared" si="2"/>
        <v>3036</v>
      </c>
      <c r="L7" s="11">
        <f t="shared" si="3"/>
        <v>49.5</v>
      </c>
      <c r="M7" s="14">
        <f t="shared" si="4"/>
        <v>1.6574585635359115E-2</v>
      </c>
      <c r="N7" s="11">
        <f>IF($B7="","",SUMIFS(Transaktionen!$N$2:$N$501,Transaktionen!$D$2:$D$501,$B7,Transaktionen!$F$2:$F$501,"Dividende"))</f>
        <v>0</v>
      </c>
      <c r="O7" s="11">
        <f>IF($B7="","",SUMIFS(Transaktionen!$I$2:$I$501,Transaktionen!$D$2:$D$501,$B7)+SUMIFS(Transaktionen!$J$2:$J$501,Transaktionen!$D$2:$D$501,$B7))</f>
        <v>1.5</v>
      </c>
      <c r="P7" s="11">
        <f>IF($B7="","",IF($G7&gt;0,SUMIFS(Transaktionen!$N$2:$N$501,Transaktionen!$D$2:$D$501,$B7,Transaktionen!$F$2:$F$501,"Verkauf")-$G7*$I7,0))</f>
        <v>0</v>
      </c>
      <c r="Q7" s="11">
        <f t="shared" si="5"/>
        <v>49.5</v>
      </c>
      <c r="R7" s="14">
        <f t="shared" si="6"/>
        <v>1.6574585635359115E-2</v>
      </c>
      <c r="S7" s="14">
        <f>IF($B7="","",IFERROR($K7/Dashboard!$B$5,0))</f>
        <v>0.11424055991420669</v>
      </c>
      <c r="T7" s="11">
        <f>IF($B7="","",$D7*Dashboard!$B$5-$K7)</f>
        <v>-1707.2249999999999</v>
      </c>
      <c r="U7" s="6" t="str">
        <f t="shared" si="7"/>
        <v>Übergewichtet</v>
      </c>
      <c r="V7" s="6" t="str">
        <f t="shared" si="8"/>
        <v>Reduzieren prüfen</v>
      </c>
    </row>
    <row r="8" spans="1:22" x14ac:dyDescent="0.25">
      <c r="A8" s="5"/>
      <c r="B8" s="5"/>
      <c r="C8" s="5"/>
      <c r="D8" s="12"/>
      <c r="E8" s="9"/>
      <c r="F8" s="13" t="str">
        <f>IF($B8="","",SUMIFS(Transaktionen!$G$2:$G$501,Transaktionen!$D$2:$D$501,$B8,Transaktionen!$F$2:$F$501,"Kauf"))</f>
        <v/>
      </c>
      <c r="G8" s="13" t="str">
        <f>IF($B8="","",SUMIFS(Transaktionen!$G$2:$G$501,Transaktionen!$D$2:$D$501,$B8,Transaktionen!$F$2:$F$501,"Verkauf"))</f>
        <v/>
      </c>
      <c r="H8" s="13" t="str">
        <f t="shared" si="0"/>
        <v/>
      </c>
      <c r="I8" s="11" t="str">
        <f>IF($B8="","",IFERROR((SUMPRODUCT((Transaktionen!$D$2:$D$501=$B8)*(Transaktionen!$F$2:$F$501="Kauf")*(Transaktionen!$G$2:$G$501)*(Transaktionen!$H$2:$H$501)*(Transaktionen!$L$2:$L$501))+SUMIFS(Transaktionen!$I$2:$I$501,Transaktionen!$D$2:$D$501,$B8,Transaktionen!$F$2:$F$501,"Kauf")+SUMIFS(Transaktionen!$J$2:$J$501,Transaktionen!$D$2:$D$501,$B8,Transaktionen!$F$2:$F$501,"Kauf"))/$F8,0))</f>
        <v/>
      </c>
      <c r="J8" s="11" t="str">
        <f t="shared" si="1"/>
        <v/>
      </c>
      <c r="K8" s="11" t="str">
        <f t="shared" si="2"/>
        <v/>
      </c>
      <c r="L8" s="11" t="str">
        <f t="shared" si="3"/>
        <v/>
      </c>
      <c r="M8" s="14" t="str">
        <f t="shared" si="4"/>
        <v/>
      </c>
      <c r="N8" s="11" t="str">
        <f>IF($B8="","",SUMIFS(Transaktionen!$N$2:$N$501,Transaktionen!$D$2:$D$501,$B8,Transaktionen!$F$2:$F$501,"Dividende"))</f>
        <v/>
      </c>
      <c r="O8" s="11" t="str">
        <f>IF($B8="","",SUMIFS(Transaktionen!$I$2:$I$501,Transaktionen!$D$2:$D$501,$B8)+SUMIFS(Transaktionen!$J$2:$J$501,Transaktionen!$D$2:$D$501,$B8))</f>
        <v/>
      </c>
      <c r="P8" s="11" t="str">
        <f>IF($B8="","",IF($G8&gt;0,SUMIFS(Transaktionen!$N$2:$N$501,Transaktionen!$D$2:$D$501,$B8,Transaktionen!$F$2:$F$501,"Verkauf")-$G8*$I8,0))</f>
        <v/>
      </c>
      <c r="Q8" s="11" t="str">
        <f t="shared" si="5"/>
        <v/>
      </c>
      <c r="R8" s="14" t="str">
        <f t="shared" si="6"/>
        <v/>
      </c>
      <c r="S8" s="14" t="str">
        <f>IF($B8="","",IFERROR($K8/Dashboard!$B$5,0))</f>
        <v/>
      </c>
      <c r="T8" s="11" t="str">
        <f>IF($B8="","",$D8*Dashboard!$B$5-$K8)</f>
        <v/>
      </c>
      <c r="U8" s="6" t="str">
        <f t="shared" si="7"/>
        <v/>
      </c>
      <c r="V8" s="6" t="str">
        <f t="shared" si="8"/>
        <v/>
      </c>
    </row>
    <row r="9" spans="1:22" x14ac:dyDescent="0.25">
      <c r="A9" s="5"/>
      <c r="B9" s="5"/>
      <c r="C9" s="5"/>
      <c r="D9" s="12"/>
      <c r="E9" s="9"/>
      <c r="F9" s="13" t="str">
        <f>IF($B9="","",SUMIFS(Transaktionen!$G$2:$G$501,Transaktionen!$D$2:$D$501,$B9,Transaktionen!$F$2:$F$501,"Kauf"))</f>
        <v/>
      </c>
      <c r="G9" s="13" t="str">
        <f>IF($B9="","",SUMIFS(Transaktionen!$G$2:$G$501,Transaktionen!$D$2:$D$501,$B9,Transaktionen!$F$2:$F$501,"Verkauf"))</f>
        <v/>
      </c>
      <c r="H9" s="13" t="str">
        <f t="shared" si="0"/>
        <v/>
      </c>
      <c r="I9" s="11" t="str">
        <f>IF($B9="","",IFERROR((SUMPRODUCT((Transaktionen!$D$2:$D$501=$B9)*(Transaktionen!$F$2:$F$501="Kauf")*(Transaktionen!$G$2:$G$501)*(Transaktionen!$H$2:$H$501)*(Transaktionen!$L$2:$L$501))+SUMIFS(Transaktionen!$I$2:$I$501,Transaktionen!$D$2:$D$501,$B9,Transaktionen!$F$2:$F$501,"Kauf")+SUMIFS(Transaktionen!$J$2:$J$501,Transaktionen!$D$2:$D$501,$B9,Transaktionen!$F$2:$F$501,"Kauf"))/$F9,0))</f>
        <v/>
      </c>
      <c r="J9" s="11" t="str">
        <f t="shared" si="1"/>
        <v/>
      </c>
      <c r="K9" s="11" t="str">
        <f t="shared" si="2"/>
        <v/>
      </c>
      <c r="L9" s="11" t="str">
        <f t="shared" si="3"/>
        <v/>
      </c>
      <c r="M9" s="14" t="str">
        <f t="shared" si="4"/>
        <v/>
      </c>
      <c r="N9" s="11" t="str">
        <f>IF($B9="","",SUMIFS(Transaktionen!$N$2:$N$501,Transaktionen!$D$2:$D$501,$B9,Transaktionen!$F$2:$F$501,"Dividende"))</f>
        <v/>
      </c>
      <c r="O9" s="11" t="str">
        <f>IF($B9="","",SUMIFS(Transaktionen!$I$2:$I$501,Transaktionen!$D$2:$D$501,$B9)+SUMIFS(Transaktionen!$J$2:$J$501,Transaktionen!$D$2:$D$501,$B9))</f>
        <v/>
      </c>
      <c r="P9" s="11" t="str">
        <f>IF($B9="","",IF($G9&gt;0,SUMIFS(Transaktionen!$N$2:$N$501,Transaktionen!$D$2:$D$501,$B9,Transaktionen!$F$2:$F$501,"Verkauf")-$G9*$I9,0))</f>
        <v/>
      </c>
      <c r="Q9" s="11" t="str">
        <f t="shared" si="5"/>
        <v/>
      </c>
      <c r="R9" s="14" t="str">
        <f t="shared" si="6"/>
        <v/>
      </c>
      <c r="S9" s="14" t="str">
        <f>IF($B9="","",IFERROR($K9/Dashboard!$B$5,0))</f>
        <v/>
      </c>
      <c r="T9" s="11" t="str">
        <f>IF($B9="","",$D9*Dashboard!$B$5-$K9)</f>
        <v/>
      </c>
      <c r="U9" s="6" t="str">
        <f t="shared" si="7"/>
        <v/>
      </c>
      <c r="V9" s="6" t="str">
        <f t="shared" si="8"/>
        <v/>
      </c>
    </row>
    <row r="10" spans="1:22" x14ac:dyDescent="0.25">
      <c r="A10" s="5"/>
      <c r="B10" s="5"/>
      <c r="C10" s="5"/>
      <c r="D10" s="12"/>
      <c r="E10" s="9"/>
      <c r="F10" s="13" t="str">
        <f>IF($B10="","",SUMIFS(Transaktionen!$G$2:$G$501,Transaktionen!$D$2:$D$501,$B10,Transaktionen!$F$2:$F$501,"Kauf"))</f>
        <v/>
      </c>
      <c r="G10" s="13" t="str">
        <f>IF($B10="","",SUMIFS(Transaktionen!$G$2:$G$501,Transaktionen!$D$2:$D$501,$B10,Transaktionen!$F$2:$F$501,"Verkauf"))</f>
        <v/>
      </c>
      <c r="H10" s="13" t="str">
        <f t="shared" si="0"/>
        <v/>
      </c>
      <c r="I10" s="11" t="str">
        <f>IF($B10="","",IFERROR((SUMPRODUCT((Transaktionen!$D$2:$D$501=$B10)*(Transaktionen!$F$2:$F$501="Kauf")*(Transaktionen!$G$2:$G$501)*(Transaktionen!$H$2:$H$501)*(Transaktionen!$L$2:$L$501))+SUMIFS(Transaktionen!$I$2:$I$501,Transaktionen!$D$2:$D$501,$B10,Transaktionen!$F$2:$F$501,"Kauf")+SUMIFS(Transaktionen!$J$2:$J$501,Transaktionen!$D$2:$D$501,$B10,Transaktionen!$F$2:$F$501,"Kauf"))/$F10,0))</f>
        <v/>
      </c>
      <c r="J10" s="11" t="str">
        <f t="shared" si="1"/>
        <v/>
      </c>
      <c r="K10" s="11" t="str">
        <f t="shared" si="2"/>
        <v/>
      </c>
      <c r="L10" s="11" t="str">
        <f t="shared" si="3"/>
        <v/>
      </c>
      <c r="M10" s="14" t="str">
        <f t="shared" si="4"/>
        <v/>
      </c>
      <c r="N10" s="11" t="str">
        <f>IF($B10="","",SUMIFS(Transaktionen!$N$2:$N$501,Transaktionen!$D$2:$D$501,$B10,Transaktionen!$F$2:$F$501,"Dividende"))</f>
        <v/>
      </c>
      <c r="O10" s="11" t="str">
        <f>IF($B10="","",SUMIFS(Transaktionen!$I$2:$I$501,Transaktionen!$D$2:$D$501,$B10)+SUMIFS(Transaktionen!$J$2:$J$501,Transaktionen!$D$2:$D$501,$B10))</f>
        <v/>
      </c>
      <c r="P10" s="11" t="str">
        <f>IF($B10="","",IF($G10&gt;0,SUMIFS(Transaktionen!$N$2:$N$501,Transaktionen!$D$2:$D$501,$B10,Transaktionen!$F$2:$F$501,"Verkauf")-$G10*$I10,0))</f>
        <v/>
      </c>
      <c r="Q10" s="11" t="str">
        <f t="shared" si="5"/>
        <v/>
      </c>
      <c r="R10" s="14" t="str">
        <f t="shared" si="6"/>
        <v/>
      </c>
      <c r="S10" s="14" t="str">
        <f>IF($B10="","",IFERROR($K10/Dashboard!$B$5,0))</f>
        <v/>
      </c>
      <c r="T10" s="11" t="str">
        <f>IF($B10="","",$D10*Dashboard!$B$5-$K10)</f>
        <v/>
      </c>
      <c r="U10" s="6" t="str">
        <f t="shared" si="7"/>
        <v/>
      </c>
      <c r="V10" s="6" t="str">
        <f t="shared" si="8"/>
        <v/>
      </c>
    </row>
    <row r="11" spans="1:22" x14ac:dyDescent="0.25">
      <c r="A11" s="5"/>
      <c r="B11" s="5"/>
      <c r="C11" s="5"/>
      <c r="D11" s="12"/>
      <c r="E11" s="9"/>
      <c r="F11" s="13" t="str">
        <f>IF($B11="","",SUMIFS(Transaktionen!$G$2:$G$501,Transaktionen!$D$2:$D$501,$B11,Transaktionen!$F$2:$F$501,"Kauf"))</f>
        <v/>
      </c>
      <c r="G11" s="13" t="str">
        <f>IF($B11="","",SUMIFS(Transaktionen!$G$2:$G$501,Transaktionen!$D$2:$D$501,$B11,Transaktionen!$F$2:$F$501,"Verkauf"))</f>
        <v/>
      </c>
      <c r="H11" s="13" t="str">
        <f t="shared" si="0"/>
        <v/>
      </c>
      <c r="I11" s="11" t="str">
        <f>IF($B11="","",IFERROR((SUMPRODUCT((Transaktionen!$D$2:$D$501=$B11)*(Transaktionen!$F$2:$F$501="Kauf")*(Transaktionen!$G$2:$G$501)*(Transaktionen!$H$2:$H$501)*(Transaktionen!$L$2:$L$501))+SUMIFS(Transaktionen!$I$2:$I$501,Transaktionen!$D$2:$D$501,$B11,Transaktionen!$F$2:$F$501,"Kauf")+SUMIFS(Transaktionen!$J$2:$J$501,Transaktionen!$D$2:$D$501,$B11,Transaktionen!$F$2:$F$501,"Kauf"))/$F11,0))</f>
        <v/>
      </c>
      <c r="J11" s="11" t="str">
        <f t="shared" si="1"/>
        <v/>
      </c>
      <c r="K11" s="11" t="str">
        <f t="shared" si="2"/>
        <v/>
      </c>
      <c r="L11" s="11" t="str">
        <f t="shared" si="3"/>
        <v/>
      </c>
      <c r="M11" s="14" t="str">
        <f t="shared" si="4"/>
        <v/>
      </c>
      <c r="N11" s="11" t="str">
        <f>IF($B11="","",SUMIFS(Transaktionen!$N$2:$N$501,Transaktionen!$D$2:$D$501,$B11,Transaktionen!$F$2:$F$501,"Dividende"))</f>
        <v/>
      </c>
      <c r="O11" s="11" t="str">
        <f>IF($B11="","",SUMIFS(Transaktionen!$I$2:$I$501,Transaktionen!$D$2:$D$501,$B11)+SUMIFS(Transaktionen!$J$2:$J$501,Transaktionen!$D$2:$D$501,$B11))</f>
        <v/>
      </c>
      <c r="P11" s="11" t="str">
        <f>IF($B11="","",IF($G11&gt;0,SUMIFS(Transaktionen!$N$2:$N$501,Transaktionen!$D$2:$D$501,$B11,Transaktionen!$F$2:$F$501,"Verkauf")-$G11*$I11,0))</f>
        <v/>
      </c>
      <c r="Q11" s="11" t="str">
        <f t="shared" si="5"/>
        <v/>
      </c>
      <c r="R11" s="14" t="str">
        <f t="shared" si="6"/>
        <v/>
      </c>
      <c r="S11" s="14" t="str">
        <f>IF($B11="","",IFERROR($K11/Dashboard!$B$5,0))</f>
        <v/>
      </c>
      <c r="T11" s="11" t="str">
        <f>IF($B11="","",$D11*Dashboard!$B$5-$K11)</f>
        <v/>
      </c>
      <c r="U11" s="6" t="str">
        <f t="shared" si="7"/>
        <v/>
      </c>
      <c r="V11" s="6" t="str">
        <f t="shared" si="8"/>
        <v/>
      </c>
    </row>
    <row r="12" spans="1:22" x14ac:dyDescent="0.25">
      <c r="A12" s="5"/>
      <c r="B12" s="5"/>
      <c r="C12" s="5"/>
      <c r="D12" s="12"/>
      <c r="E12" s="9"/>
      <c r="F12" s="13" t="str">
        <f>IF($B12="","",SUMIFS(Transaktionen!$G$2:$G$501,Transaktionen!$D$2:$D$501,$B12,Transaktionen!$F$2:$F$501,"Kauf"))</f>
        <v/>
      </c>
      <c r="G12" s="13" t="str">
        <f>IF($B12="","",SUMIFS(Transaktionen!$G$2:$G$501,Transaktionen!$D$2:$D$501,$B12,Transaktionen!$F$2:$F$501,"Verkauf"))</f>
        <v/>
      </c>
      <c r="H12" s="13" t="str">
        <f t="shared" si="0"/>
        <v/>
      </c>
      <c r="I12" s="11" t="str">
        <f>IF($B12="","",IFERROR((SUMPRODUCT((Transaktionen!$D$2:$D$501=$B12)*(Transaktionen!$F$2:$F$501="Kauf")*(Transaktionen!$G$2:$G$501)*(Transaktionen!$H$2:$H$501)*(Transaktionen!$L$2:$L$501))+SUMIFS(Transaktionen!$I$2:$I$501,Transaktionen!$D$2:$D$501,$B12,Transaktionen!$F$2:$F$501,"Kauf")+SUMIFS(Transaktionen!$J$2:$J$501,Transaktionen!$D$2:$D$501,$B12,Transaktionen!$F$2:$F$501,"Kauf"))/$F12,0))</f>
        <v/>
      </c>
      <c r="J12" s="11" t="str">
        <f t="shared" si="1"/>
        <v/>
      </c>
      <c r="K12" s="11" t="str">
        <f t="shared" si="2"/>
        <v/>
      </c>
      <c r="L12" s="11" t="str">
        <f t="shared" si="3"/>
        <v/>
      </c>
      <c r="M12" s="14" t="str">
        <f t="shared" si="4"/>
        <v/>
      </c>
      <c r="N12" s="11" t="str">
        <f>IF($B12="","",SUMIFS(Transaktionen!$N$2:$N$501,Transaktionen!$D$2:$D$501,$B12,Transaktionen!$F$2:$F$501,"Dividende"))</f>
        <v/>
      </c>
      <c r="O12" s="11" t="str">
        <f>IF($B12="","",SUMIFS(Transaktionen!$I$2:$I$501,Transaktionen!$D$2:$D$501,$B12)+SUMIFS(Transaktionen!$J$2:$J$501,Transaktionen!$D$2:$D$501,$B12))</f>
        <v/>
      </c>
      <c r="P12" s="11" t="str">
        <f>IF($B12="","",IF($G12&gt;0,SUMIFS(Transaktionen!$N$2:$N$501,Transaktionen!$D$2:$D$501,$B12,Transaktionen!$F$2:$F$501,"Verkauf")-$G12*$I12,0))</f>
        <v/>
      </c>
      <c r="Q12" s="11" t="str">
        <f t="shared" si="5"/>
        <v/>
      </c>
      <c r="R12" s="14" t="str">
        <f t="shared" si="6"/>
        <v/>
      </c>
      <c r="S12" s="14" t="str">
        <f>IF($B12="","",IFERROR($K12/Dashboard!$B$5,0))</f>
        <v/>
      </c>
      <c r="T12" s="11" t="str">
        <f>IF($B12="","",$D12*Dashboard!$B$5-$K12)</f>
        <v/>
      </c>
      <c r="U12" s="6" t="str">
        <f t="shared" si="7"/>
        <v/>
      </c>
      <c r="V12" s="6" t="str">
        <f t="shared" si="8"/>
        <v/>
      </c>
    </row>
    <row r="13" spans="1:22" x14ac:dyDescent="0.25">
      <c r="A13" s="5"/>
      <c r="B13" s="5"/>
      <c r="C13" s="5"/>
      <c r="D13" s="12"/>
      <c r="E13" s="9"/>
      <c r="F13" s="13" t="str">
        <f>IF($B13="","",SUMIFS(Transaktionen!$G$2:$G$501,Transaktionen!$D$2:$D$501,$B13,Transaktionen!$F$2:$F$501,"Kauf"))</f>
        <v/>
      </c>
      <c r="G13" s="13" t="str">
        <f>IF($B13="","",SUMIFS(Transaktionen!$G$2:$G$501,Transaktionen!$D$2:$D$501,$B13,Transaktionen!$F$2:$F$501,"Verkauf"))</f>
        <v/>
      </c>
      <c r="H13" s="13" t="str">
        <f t="shared" si="0"/>
        <v/>
      </c>
      <c r="I13" s="11" t="str">
        <f>IF($B13="","",IFERROR((SUMPRODUCT((Transaktionen!$D$2:$D$501=$B13)*(Transaktionen!$F$2:$F$501="Kauf")*(Transaktionen!$G$2:$G$501)*(Transaktionen!$H$2:$H$501)*(Transaktionen!$L$2:$L$501))+SUMIFS(Transaktionen!$I$2:$I$501,Transaktionen!$D$2:$D$501,$B13,Transaktionen!$F$2:$F$501,"Kauf")+SUMIFS(Transaktionen!$J$2:$J$501,Transaktionen!$D$2:$D$501,$B13,Transaktionen!$F$2:$F$501,"Kauf"))/$F13,0))</f>
        <v/>
      </c>
      <c r="J13" s="11" t="str">
        <f t="shared" si="1"/>
        <v/>
      </c>
      <c r="K13" s="11" t="str">
        <f t="shared" si="2"/>
        <v/>
      </c>
      <c r="L13" s="11" t="str">
        <f t="shared" si="3"/>
        <v/>
      </c>
      <c r="M13" s="14" t="str">
        <f t="shared" si="4"/>
        <v/>
      </c>
      <c r="N13" s="11" t="str">
        <f>IF($B13="","",SUMIFS(Transaktionen!$N$2:$N$501,Transaktionen!$D$2:$D$501,$B13,Transaktionen!$F$2:$F$501,"Dividende"))</f>
        <v/>
      </c>
      <c r="O13" s="11" t="str">
        <f>IF($B13="","",SUMIFS(Transaktionen!$I$2:$I$501,Transaktionen!$D$2:$D$501,$B13)+SUMIFS(Transaktionen!$J$2:$J$501,Transaktionen!$D$2:$D$501,$B13))</f>
        <v/>
      </c>
      <c r="P13" s="11" t="str">
        <f>IF($B13="","",IF($G13&gt;0,SUMIFS(Transaktionen!$N$2:$N$501,Transaktionen!$D$2:$D$501,$B13,Transaktionen!$F$2:$F$501,"Verkauf")-$G13*$I13,0))</f>
        <v/>
      </c>
      <c r="Q13" s="11" t="str">
        <f t="shared" si="5"/>
        <v/>
      </c>
      <c r="R13" s="14" t="str">
        <f t="shared" si="6"/>
        <v/>
      </c>
      <c r="S13" s="14" t="str">
        <f>IF($B13="","",IFERROR($K13/Dashboard!$B$5,0))</f>
        <v/>
      </c>
      <c r="T13" s="11" t="str">
        <f>IF($B13="","",$D13*Dashboard!$B$5-$K13)</f>
        <v/>
      </c>
      <c r="U13" s="6" t="str">
        <f t="shared" si="7"/>
        <v/>
      </c>
      <c r="V13" s="6" t="str">
        <f t="shared" si="8"/>
        <v/>
      </c>
    </row>
    <row r="14" spans="1:22" x14ac:dyDescent="0.25">
      <c r="A14" s="5"/>
      <c r="B14" s="5"/>
      <c r="C14" s="5"/>
      <c r="D14" s="12"/>
      <c r="E14" s="9"/>
      <c r="F14" s="13" t="str">
        <f>IF($B14="","",SUMIFS(Transaktionen!$G$2:$G$501,Transaktionen!$D$2:$D$501,$B14,Transaktionen!$F$2:$F$501,"Kauf"))</f>
        <v/>
      </c>
      <c r="G14" s="13" t="str">
        <f>IF($B14="","",SUMIFS(Transaktionen!$G$2:$G$501,Transaktionen!$D$2:$D$501,$B14,Transaktionen!$F$2:$F$501,"Verkauf"))</f>
        <v/>
      </c>
      <c r="H14" s="13" t="str">
        <f t="shared" si="0"/>
        <v/>
      </c>
      <c r="I14" s="11" t="str">
        <f>IF($B14="","",IFERROR((SUMPRODUCT((Transaktionen!$D$2:$D$501=$B14)*(Transaktionen!$F$2:$F$501="Kauf")*(Transaktionen!$G$2:$G$501)*(Transaktionen!$H$2:$H$501)*(Transaktionen!$L$2:$L$501))+SUMIFS(Transaktionen!$I$2:$I$501,Transaktionen!$D$2:$D$501,$B14,Transaktionen!$F$2:$F$501,"Kauf")+SUMIFS(Transaktionen!$J$2:$J$501,Transaktionen!$D$2:$D$501,$B14,Transaktionen!$F$2:$F$501,"Kauf"))/$F14,0))</f>
        <v/>
      </c>
      <c r="J14" s="11" t="str">
        <f t="shared" si="1"/>
        <v/>
      </c>
      <c r="K14" s="11" t="str">
        <f t="shared" si="2"/>
        <v/>
      </c>
      <c r="L14" s="11" t="str">
        <f t="shared" si="3"/>
        <v/>
      </c>
      <c r="M14" s="14" t="str">
        <f t="shared" si="4"/>
        <v/>
      </c>
      <c r="N14" s="11" t="str">
        <f>IF($B14="","",SUMIFS(Transaktionen!$N$2:$N$501,Transaktionen!$D$2:$D$501,$B14,Transaktionen!$F$2:$F$501,"Dividende"))</f>
        <v/>
      </c>
      <c r="O14" s="11" t="str">
        <f>IF($B14="","",SUMIFS(Transaktionen!$I$2:$I$501,Transaktionen!$D$2:$D$501,$B14)+SUMIFS(Transaktionen!$J$2:$J$501,Transaktionen!$D$2:$D$501,$B14))</f>
        <v/>
      </c>
      <c r="P14" s="11" t="str">
        <f>IF($B14="","",IF($G14&gt;0,SUMIFS(Transaktionen!$N$2:$N$501,Transaktionen!$D$2:$D$501,$B14,Transaktionen!$F$2:$F$501,"Verkauf")-$G14*$I14,0))</f>
        <v/>
      </c>
      <c r="Q14" s="11" t="str">
        <f t="shared" si="5"/>
        <v/>
      </c>
      <c r="R14" s="14" t="str">
        <f t="shared" si="6"/>
        <v/>
      </c>
      <c r="S14" s="14" t="str">
        <f>IF($B14="","",IFERROR($K14/Dashboard!$B$5,0))</f>
        <v/>
      </c>
      <c r="T14" s="11" t="str">
        <f>IF($B14="","",$D14*Dashboard!$B$5-$K14)</f>
        <v/>
      </c>
      <c r="U14" s="6" t="str">
        <f t="shared" si="7"/>
        <v/>
      </c>
      <c r="V14" s="6" t="str">
        <f t="shared" si="8"/>
        <v/>
      </c>
    </row>
    <row r="15" spans="1:22" x14ac:dyDescent="0.25">
      <c r="A15" s="5"/>
      <c r="B15" s="5"/>
      <c r="C15" s="5"/>
      <c r="D15" s="12"/>
      <c r="E15" s="9"/>
      <c r="F15" s="13" t="str">
        <f>IF($B15="","",SUMIFS(Transaktionen!$G$2:$G$501,Transaktionen!$D$2:$D$501,$B15,Transaktionen!$F$2:$F$501,"Kauf"))</f>
        <v/>
      </c>
      <c r="G15" s="13" t="str">
        <f>IF($B15="","",SUMIFS(Transaktionen!$G$2:$G$501,Transaktionen!$D$2:$D$501,$B15,Transaktionen!$F$2:$F$501,"Verkauf"))</f>
        <v/>
      </c>
      <c r="H15" s="13" t="str">
        <f t="shared" si="0"/>
        <v/>
      </c>
      <c r="I15" s="11" t="str">
        <f>IF($B15="","",IFERROR((SUMPRODUCT((Transaktionen!$D$2:$D$501=$B15)*(Transaktionen!$F$2:$F$501="Kauf")*(Transaktionen!$G$2:$G$501)*(Transaktionen!$H$2:$H$501)*(Transaktionen!$L$2:$L$501))+SUMIFS(Transaktionen!$I$2:$I$501,Transaktionen!$D$2:$D$501,$B15,Transaktionen!$F$2:$F$501,"Kauf")+SUMIFS(Transaktionen!$J$2:$J$501,Transaktionen!$D$2:$D$501,$B15,Transaktionen!$F$2:$F$501,"Kauf"))/$F15,0))</f>
        <v/>
      </c>
      <c r="J15" s="11" t="str">
        <f t="shared" si="1"/>
        <v/>
      </c>
      <c r="K15" s="11" t="str">
        <f t="shared" si="2"/>
        <v/>
      </c>
      <c r="L15" s="11" t="str">
        <f t="shared" si="3"/>
        <v/>
      </c>
      <c r="M15" s="14" t="str">
        <f t="shared" si="4"/>
        <v/>
      </c>
      <c r="N15" s="11" t="str">
        <f>IF($B15="","",SUMIFS(Transaktionen!$N$2:$N$501,Transaktionen!$D$2:$D$501,$B15,Transaktionen!$F$2:$F$501,"Dividende"))</f>
        <v/>
      </c>
      <c r="O15" s="11" t="str">
        <f>IF($B15="","",SUMIFS(Transaktionen!$I$2:$I$501,Transaktionen!$D$2:$D$501,$B15)+SUMIFS(Transaktionen!$J$2:$J$501,Transaktionen!$D$2:$D$501,$B15))</f>
        <v/>
      </c>
      <c r="P15" s="11" t="str">
        <f>IF($B15="","",IF($G15&gt;0,SUMIFS(Transaktionen!$N$2:$N$501,Transaktionen!$D$2:$D$501,$B15,Transaktionen!$F$2:$F$501,"Verkauf")-$G15*$I15,0))</f>
        <v/>
      </c>
      <c r="Q15" s="11" t="str">
        <f t="shared" si="5"/>
        <v/>
      </c>
      <c r="R15" s="14" t="str">
        <f t="shared" si="6"/>
        <v/>
      </c>
      <c r="S15" s="14" t="str">
        <f>IF($B15="","",IFERROR($K15/Dashboard!$B$5,0))</f>
        <v/>
      </c>
      <c r="T15" s="11" t="str">
        <f>IF($B15="","",$D15*Dashboard!$B$5-$K15)</f>
        <v/>
      </c>
      <c r="U15" s="6" t="str">
        <f t="shared" si="7"/>
        <v/>
      </c>
      <c r="V15" s="6" t="str">
        <f t="shared" si="8"/>
        <v/>
      </c>
    </row>
    <row r="16" spans="1:22" x14ac:dyDescent="0.25">
      <c r="A16" s="5"/>
      <c r="B16" s="5"/>
      <c r="C16" s="5"/>
      <c r="D16" s="12"/>
      <c r="E16" s="9"/>
      <c r="F16" s="13" t="str">
        <f>IF($B16="","",SUMIFS(Transaktionen!$G$2:$G$501,Transaktionen!$D$2:$D$501,$B16,Transaktionen!$F$2:$F$501,"Kauf"))</f>
        <v/>
      </c>
      <c r="G16" s="13" t="str">
        <f>IF($B16="","",SUMIFS(Transaktionen!$G$2:$G$501,Transaktionen!$D$2:$D$501,$B16,Transaktionen!$F$2:$F$501,"Verkauf"))</f>
        <v/>
      </c>
      <c r="H16" s="13" t="str">
        <f t="shared" si="0"/>
        <v/>
      </c>
      <c r="I16" s="11" t="str">
        <f>IF($B16="","",IFERROR((SUMPRODUCT((Transaktionen!$D$2:$D$501=$B16)*(Transaktionen!$F$2:$F$501="Kauf")*(Transaktionen!$G$2:$G$501)*(Transaktionen!$H$2:$H$501)*(Transaktionen!$L$2:$L$501))+SUMIFS(Transaktionen!$I$2:$I$501,Transaktionen!$D$2:$D$501,$B16,Transaktionen!$F$2:$F$501,"Kauf")+SUMIFS(Transaktionen!$J$2:$J$501,Transaktionen!$D$2:$D$501,$B16,Transaktionen!$F$2:$F$501,"Kauf"))/$F16,0))</f>
        <v/>
      </c>
      <c r="J16" s="11" t="str">
        <f t="shared" si="1"/>
        <v/>
      </c>
      <c r="K16" s="11" t="str">
        <f t="shared" si="2"/>
        <v/>
      </c>
      <c r="L16" s="11" t="str">
        <f t="shared" si="3"/>
        <v/>
      </c>
      <c r="M16" s="14" t="str">
        <f t="shared" si="4"/>
        <v/>
      </c>
      <c r="N16" s="11" t="str">
        <f>IF($B16="","",SUMIFS(Transaktionen!$N$2:$N$501,Transaktionen!$D$2:$D$501,$B16,Transaktionen!$F$2:$F$501,"Dividende"))</f>
        <v/>
      </c>
      <c r="O16" s="11" t="str">
        <f>IF($B16="","",SUMIFS(Transaktionen!$I$2:$I$501,Transaktionen!$D$2:$D$501,$B16)+SUMIFS(Transaktionen!$J$2:$J$501,Transaktionen!$D$2:$D$501,$B16))</f>
        <v/>
      </c>
      <c r="P16" s="11" t="str">
        <f>IF($B16="","",IF($G16&gt;0,SUMIFS(Transaktionen!$N$2:$N$501,Transaktionen!$D$2:$D$501,$B16,Transaktionen!$F$2:$F$501,"Verkauf")-$G16*$I16,0))</f>
        <v/>
      </c>
      <c r="Q16" s="11" t="str">
        <f t="shared" si="5"/>
        <v/>
      </c>
      <c r="R16" s="14" t="str">
        <f t="shared" si="6"/>
        <v/>
      </c>
      <c r="S16" s="14" t="str">
        <f>IF($B16="","",IFERROR($K16/Dashboard!$B$5,0))</f>
        <v/>
      </c>
      <c r="T16" s="11" t="str">
        <f>IF($B16="","",$D16*Dashboard!$B$5-$K16)</f>
        <v/>
      </c>
      <c r="U16" s="6" t="str">
        <f t="shared" si="7"/>
        <v/>
      </c>
      <c r="V16" s="6" t="str">
        <f t="shared" si="8"/>
        <v/>
      </c>
    </row>
    <row r="17" spans="1:22" x14ac:dyDescent="0.25">
      <c r="A17" s="5"/>
      <c r="B17" s="5"/>
      <c r="C17" s="5"/>
      <c r="D17" s="12"/>
      <c r="E17" s="9"/>
      <c r="F17" s="13" t="str">
        <f>IF($B17="","",SUMIFS(Transaktionen!$G$2:$G$501,Transaktionen!$D$2:$D$501,$B17,Transaktionen!$F$2:$F$501,"Kauf"))</f>
        <v/>
      </c>
      <c r="G17" s="13" t="str">
        <f>IF($B17="","",SUMIFS(Transaktionen!$G$2:$G$501,Transaktionen!$D$2:$D$501,$B17,Transaktionen!$F$2:$F$501,"Verkauf"))</f>
        <v/>
      </c>
      <c r="H17" s="13" t="str">
        <f t="shared" si="0"/>
        <v/>
      </c>
      <c r="I17" s="11" t="str">
        <f>IF($B17="","",IFERROR((SUMPRODUCT((Transaktionen!$D$2:$D$501=$B17)*(Transaktionen!$F$2:$F$501="Kauf")*(Transaktionen!$G$2:$G$501)*(Transaktionen!$H$2:$H$501)*(Transaktionen!$L$2:$L$501))+SUMIFS(Transaktionen!$I$2:$I$501,Transaktionen!$D$2:$D$501,$B17,Transaktionen!$F$2:$F$501,"Kauf")+SUMIFS(Transaktionen!$J$2:$J$501,Transaktionen!$D$2:$D$501,$B17,Transaktionen!$F$2:$F$501,"Kauf"))/$F17,0))</f>
        <v/>
      </c>
      <c r="J17" s="11" t="str">
        <f t="shared" si="1"/>
        <v/>
      </c>
      <c r="K17" s="11" t="str">
        <f t="shared" si="2"/>
        <v/>
      </c>
      <c r="L17" s="11" t="str">
        <f t="shared" si="3"/>
        <v/>
      </c>
      <c r="M17" s="14" t="str">
        <f t="shared" si="4"/>
        <v/>
      </c>
      <c r="N17" s="11" t="str">
        <f>IF($B17="","",SUMIFS(Transaktionen!$N$2:$N$501,Transaktionen!$D$2:$D$501,$B17,Transaktionen!$F$2:$F$501,"Dividende"))</f>
        <v/>
      </c>
      <c r="O17" s="11" t="str">
        <f>IF($B17="","",SUMIFS(Transaktionen!$I$2:$I$501,Transaktionen!$D$2:$D$501,$B17)+SUMIFS(Transaktionen!$J$2:$J$501,Transaktionen!$D$2:$D$501,$B17))</f>
        <v/>
      </c>
      <c r="P17" s="11" t="str">
        <f>IF($B17="","",IF($G17&gt;0,SUMIFS(Transaktionen!$N$2:$N$501,Transaktionen!$D$2:$D$501,$B17,Transaktionen!$F$2:$F$501,"Verkauf")-$G17*$I17,0))</f>
        <v/>
      </c>
      <c r="Q17" s="11" t="str">
        <f t="shared" si="5"/>
        <v/>
      </c>
      <c r="R17" s="14" t="str">
        <f t="shared" si="6"/>
        <v/>
      </c>
      <c r="S17" s="14" t="str">
        <f>IF($B17="","",IFERROR($K17/Dashboard!$B$5,0))</f>
        <v/>
      </c>
      <c r="T17" s="11" t="str">
        <f>IF($B17="","",$D17*Dashboard!$B$5-$K17)</f>
        <v/>
      </c>
      <c r="U17" s="6" t="str">
        <f t="shared" si="7"/>
        <v/>
      </c>
      <c r="V17" s="6" t="str">
        <f t="shared" si="8"/>
        <v/>
      </c>
    </row>
    <row r="18" spans="1:22" x14ac:dyDescent="0.25">
      <c r="A18" s="5"/>
      <c r="B18" s="5"/>
      <c r="C18" s="5"/>
      <c r="D18" s="12"/>
      <c r="E18" s="9"/>
      <c r="F18" s="13" t="str">
        <f>IF($B18="","",SUMIFS(Transaktionen!$G$2:$G$501,Transaktionen!$D$2:$D$501,$B18,Transaktionen!$F$2:$F$501,"Kauf"))</f>
        <v/>
      </c>
      <c r="G18" s="13" t="str">
        <f>IF($B18="","",SUMIFS(Transaktionen!$G$2:$G$501,Transaktionen!$D$2:$D$501,$B18,Transaktionen!$F$2:$F$501,"Verkauf"))</f>
        <v/>
      </c>
      <c r="H18" s="13" t="str">
        <f t="shared" si="0"/>
        <v/>
      </c>
      <c r="I18" s="11" t="str">
        <f>IF($B18="","",IFERROR((SUMPRODUCT((Transaktionen!$D$2:$D$501=$B18)*(Transaktionen!$F$2:$F$501="Kauf")*(Transaktionen!$G$2:$G$501)*(Transaktionen!$H$2:$H$501)*(Transaktionen!$L$2:$L$501))+SUMIFS(Transaktionen!$I$2:$I$501,Transaktionen!$D$2:$D$501,$B18,Transaktionen!$F$2:$F$501,"Kauf")+SUMIFS(Transaktionen!$J$2:$J$501,Transaktionen!$D$2:$D$501,$B18,Transaktionen!$F$2:$F$501,"Kauf"))/$F18,0))</f>
        <v/>
      </c>
      <c r="J18" s="11" t="str">
        <f t="shared" si="1"/>
        <v/>
      </c>
      <c r="K18" s="11" t="str">
        <f t="shared" si="2"/>
        <v/>
      </c>
      <c r="L18" s="11" t="str">
        <f t="shared" si="3"/>
        <v/>
      </c>
      <c r="M18" s="14" t="str">
        <f t="shared" si="4"/>
        <v/>
      </c>
      <c r="N18" s="11" t="str">
        <f>IF($B18="","",SUMIFS(Transaktionen!$N$2:$N$501,Transaktionen!$D$2:$D$501,$B18,Transaktionen!$F$2:$F$501,"Dividende"))</f>
        <v/>
      </c>
      <c r="O18" s="11" t="str">
        <f>IF($B18="","",SUMIFS(Transaktionen!$I$2:$I$501,Transaktionen!$D$2:$D$501,$B18)+SUMIFS(Transaktionen!$J$2:$J$501,Transaktionen!$D$2:$D$501,$B18))</f>
        <v/>
      </c>
      <c r="P18" s="11" t="str">
        <f>IF($B18="","",IF($G18&gt;0,SUMIFS(Transaktionen!$N$2:$N$501,Transaktionen!$D$2:$D$501,$B18,Transaktionen!$F$2:$F$501,"Verkauf")-$G18*$I18,0))</f>
        <v/>
      </c>
      <c r="Q18" s="11" t="str">
        <f t="shared" si="5"/>
        <v/>
      </c>
      <c r="R18" s="14" t="str">
        <f t="shared" si="6"/>
        <v/>
      </c>
      <c r="S18" s="14" t="str">
        <f>IF($B18="","",IFERROR($K18/Dashboard!$B$5,0))</f>
        <v/>
      </c>
      <c r="T18" s="11" t="str">
        <f>IF($B18="","",$D18*Dashboard!$B$5-$K18)</f>
        <v/>
      </c>
      <c r="U18" s="6" t="str">
        <f t="shared" si="7"/>
        <v/>
      </c>
      <c r="V18" s="6" t="str">
        <f t="shared" si="8"/>
        <v/>
      </c>
    </row>
    <row r="19" spans="1:22" x14ac:dyDescent="0.25">
      <c r="A19" s="5"/>
      <c r="B19" s="5"/>
      <c r="C19" s="5"/>
      <c r="D19" s="12"/>
      <c r="E19" s="9"/>
      <c r="F19" s="13" t="str">
        <f>IF($B19="","",SUMIFS(Transaktionen!$G$2:$G$501,Transaktionen!$D$2:$D$501,$B19,Transaktionen!$F$2:$F$501,"Kauf"))</f>
        <v/>
      </c>
      <c r="G19" s="13" t="str">
        <f>IF($B19="","",SUMIFS(Transaktionen!$G$2:$G$501,Transaktionen!$D$2:$D$501,$B19,Transaktionen!$F$2:$F$501,"Verkauf"))</f>
        <v/>
      </c>
      <c r="H19" s="13" t="str">
        <f t="shared" si="0"/>
        <v/>
      </c>
      <c r="I19" s="11" t="str">
        <f>IF($B19="","",IFERROR((SUMPRODUCT((Transaktionen!$D$2:$D$501=$B19)*(Transaktionen!$F$2:$F$501="Kauf")*(Transaktionen!$G$2:$G$501)*(Transaktionen!$H$2:$H$501)*(Transaktionen!$L$2:$L$501))+SUMIFS(Transaktionen!$I$2:$I$501,Transaktionen!$D$2:$D$501,$B19,Transaktionen!$F$2:$F$501,"Kauf")+SUMIFS(Transaktionen!$J$2:$J$501,Transaktionen!$D$2:$D$501,$B19,Transaktionen!$F$2:$F$501,"Kauf"))/$F19,0))</f>
        <v/>
      </c>
      <c r="J19" s="11" t="str">
        <f t="shared" si="1"/>
        <v/>
      </c>
      <c r="K19" s="11" t="str">
        <f t="shared" si="2"/>
        <v/>
      </c>
      <c r="L19" s="11" t="str">
        <f t="shared" si="3"/>
        <v/>
      </c>
      <c r="M19" s="14" t="str">
        <f t="shared" si="4"/>
        <v/>
      </c>
      <c r="N19" s="11" t="str">
        <f>IF($B19="","",SUMIFS(Transaktionen!$N$2:$N$501,Transaktionen!$D$2:$D$501,$B19,Transaktionen!$F$2:$F$501,"Dividende"))</f>
        <v/>
      </c>
      <c r="O19" s="11" t="str">
        <f>IF($B19="","",SUMIFS(Transaktionen!$I$2:$I$501,Transaktionen!$D$2:$D$501,$B19)+SUMIFS(Transaktionen!$J$2:$J$501,Transaktionen!$D$2:$D$501,$B19))</f>
        <v/>
      </c>
      <c r="P19" s="11" t="str">
        <f>IF($B19="","",IF($G19&gt;0,SUMIFS(Transaktionen!$N$2:$N$501,Transaktionen!$D$2:$D$501,$B19,Transaktionen!$F$2:$F$501,"Verkauf")-$G19*$I19,0))</f>
        <v/>
      </c>
      <c r="Q19" s="11" t="str">
        <f t="shared" si="5"/>
        <v/>
      </c>
      <c r="R19" s="14" t="str">
        <f t="shared" si="6"/>
        <v/>
      </c>
      <c r="S19" s="14" t="str">
        <f>IF($B19="","",IFERROR($K19/Dashboard!$B$5,0))</f>
        <v/>
      </c>
      <c r="T19" s="11" t="str">
        <f>IF($B19="","",$D19*Dashboard!$B$5-$K19)</f>
        <v/>
      </c>
      <c r="U19" s="6" t="str">
        <f t="shared" si="7"/>
        <v/>
      </c>
      <c r="V19" s="6" t="str">
        <f t="shared" si="8"/>
        <v/>
      </c>
    </row>
    <row r="20" spans="1:22" x14ac:dyDescent="0.25">
      <c r="A20" s="5"/>
      <c r="B20" s="5"/>
      <c r="C20" s="5"/>
      <c r="D20" s="12"/>
      <c r="E20" s="9"/>
      <c r="F20" s="13" t="str">
        <f>IF($B20="","",SUMIFS(Transaktionen!$G$2:$G$501,Transaktionen!$D$2:$D$501,$B20,Transaktionen!$F$2:$F$501,"Kauf"))</f>
        <v/>
      </c>
      <c r="G20" s="13" t="str">
        <f>IF($B20="","",SUMIFS(Transaktionen!$G$2:$G$501,Transaktionen!$D$2:$D$501,$B20,Transaktionen!$F$2:$F$501,"Verkauf"))</f>
        <v/>
      </c>
      <c r="H20" s="13" t="str">
        <f t="shared" si="0"/>
        <v/>
      </c>
      <c r="I20" s="11" t="str">
        <f>IF($B20="","",IFERROR((SUMPRODUCT((Transaktionen!$D$2:$D$501=$B20)*(Transaktionen!$F$2:$F$501="Kauf")*(Transaktionen!$G$2:$G$501)*(Transaktionen!$H$2:$H$501)*(Transaktionen!$L$2:$L$501))+SUMIFS(Transaktionen!$I$2:$I$501,Transaktionen!$D$2:$D$501,$B20,Transaktionen!$F$2:$F$501,"Kauf")+SUMIFS(Transaktionen!$J$2:$J$501,Transaktionen!$D$2:$D$501,$B20,Transaktionen!$F$2:$F$501,"Kauf"))/$F20,0))</f>
        <v/>
      </c>
      <c r="J20" s="11" t="str">
        <f t="shared" si="1"/>
        <v/>
      </c>
      <c r="K20" s="11" t="str">
        <f t="shared" si="2"/>
        <v/>
      </c>
      <c r="L20" s="11" t="str">
        <f t="shared" si="3"/>
        <v/>
      </c>
      <c r="M20" s="14" t="str">
        <f t="shared" si="4"/>
        <v/>
      </c>
      <c r="N20" s="11" t="str">
        <f>IF($B20="","",SUMIFS(Transaktionen!$N$2:$N$501,Transaktionen!$D$2:$D$501,$B20,Transaktionen!$F$2:$F$501,"Dividende"))</f>
        <v/>
      </c>
      <c r="O20" s="11" t="str">
        <f>IF($B20="","",SUMIFS(Transaktionen!$I$2:$I$501,Transaktionen!$D$2:$D$501,$B20)+SUMIFS(Transaktionen!$J$2:$J$501,Transaktionen!$D$2:$D$501,$B20))</f>
        <v/>
      </c>
      <c r="P20" s="11" t="str">
        <f>IF($B20="","",IF($G20&gt;0,SUMIFS(Transaktionen!$N$2:$N$501,Transaktionen!$D$2:$D$501,$B20,Transaktionen!$F$2:$F$501,"Verkauf")-$G20*$I20,0))</f>
        <v/>
      </c>
      <c r="Q20" s="11" t="str">
        <f t="shared" si="5"/>
        <v/>
      </c>
      <c r="R20" s="14" t="str">
        <f t="shared" si="6"/>
        <v/>
      </c>
      <c r="S20" s="14" t="str">
        <f>IF($B20="","",IFERROR($K20/Dashboard!$B$5,0))</f>
        <v/>
      </c>
      <c r="T20" s="11" t="str">
        <f>IF($B20="","",$D20*Dashboard!$B$5-$K20)</f>
        <v/>
      </c>
      <c r="U20" s="6" t="str">
        <f t="shared" si="7"/>
        <v/>
      </c>
      <c r="V20" s="6" t="str">
        <f t="shared" si="8"/>
        <v/>
      </c>
    </row>
    <row r="21" spans="1:22" x14ac:dyDescent="0.25">
      <c r="A21" s="5"/>
      <c r="B21" s="5"/>
      <c r="C21" s="5"/>
      <c r="D21" s="12"/>
      <c r="E21" s="9"/>
      <c r="F21" s="13" t="str">
        <f>IF($B21="","",SUMIFS(Transaktionen!$G$2:$G$501,Transaktionen!$D$2:$D$501,$B21,Transaktionen!$F$2:$F$501,"Kauf"))</f>
        <v/>
      </c>
      <c r="G21" s="13" t="str">
        <f>IF($B21="","",SUMIFS(Transaktionen!$G$2:$G$501,Transaktionen!$D$2:$D$501,$B21,Transaktionen!$F$2:$F$501,"Verkauf"))</f>
        <v/>
      </c>
      <c r="H21" s="13" t="str">
        <f t="shared" si="0"/>
        <v/>
      </c>
      <c r="I21" s="11" t="str">
        <f>IF($B21="","",IFERROR((SUMPRODUCT((Transaktionen!$D$2:$D$501=$B21)*(Transaktionen!$F$2:$F$501="Kauf")*(Transaktionen!$G$2:$G$501)*(Transaktionen!$H$2:$H$501)*(Transaktionen!$L$2:$L$501))+SUMIFS(Transaktionen!$I$2:$I$501,Transaktionen!$D$2:$D$501,$B21,Transaktionen!$F$2:$F$501,"Kauf")+SUMIFS(Transaktionen!$J$2:$J$501,Transaktionen!$D$2:$D$501,$B21,Transaktionen!$F$2:$F$501,"Kauf"))/$F21,0))</f>
        <v/>
      </c>
      <c r="J21" s="11" t="str">
        <f t="shared" si="1"/>
        <v/>
      </c>
      <c r="K21" s="11" t="str">
        <f t="shared" si="2"/>
        <v/>
      </c>
      <c r="L21" s="11" t="str">
        <f t="shared" si="3"/>
        <v/>
      </c>
      <c r="M21" s="14" t="str">
        <f t="shared" si="4"/>
        <v/>
      </c>
      <c r="N21" s="11" t="str">
        <f>IF($B21="","",SUMIFS(Transaktionen!$N$2:$N$501,Transaktionen!$D$2:$D$501,$B21,Transaktionen!$F$2:$F$501,"Dividende"))</f>
        <v/>
      </c>
      <c r="O21" s="11" t="str">
        <f>IF($B21="","",SUMIFS(Transaktionen!$I$2:$I$501,Transaktionen!$D$2:$D$501,$B21)+SUMIFS(Transaktionen!$J$2:$J$501,Transaktionen!$D$2:$D$501,$B21))</f>
        <v/>
      </c>
      <c r="P21" s="11" t="str">
        <f>IF($B21="","",IF($G21&gt;0,SUMIFS(Transaktionen!$N$2:$N$501,Transaktionen!$D$2:$D$501,$B21,Transaktionen!$F$2:$F$501,"Verkauf")-$G21*$I21,0))</f>
        <v/>
      </c>
      <c r="Q21" s="11" t="str">
        <f t="shared" si="5"/>
        <v/>
      </c>
      <c r="R21" s="14" t="str">
        <f t="shared" si="6"/>
        <v/>
      </c>
      <c r="S21" s="14" t="str">
        <f>IF($B21="","",IFERROR($K21/Dashboard!$B$5,0))</f>
        <v/>
      </c>
      <c r="T21" s="11" t="str">
        <f>IF($B21="","",$D21*Dashboard!$B$5-$K21)</f>
        <v/>
      </c>
      <c r="U21" s="6" t="str">
        <f t="shared" si="7"/>
        <v/>
      </c>
      <c r="V21" s="6" t="str">
        <f t="shared" si="8"/>
        <v/>
      </c>
    </row>
    <row r="22" spans="1:22" x14ac:dyDescent="0.25">
      <c r="A22" s="5"/>
      <c r="B22" s="5"/>
      <c r="C22" s="5"/>
      <c r="D22" s="12"/>
      <c r="E22" s="9"/>
      <c r="F22" s="13" t="str">
        <f>IF($B22="","",SUMIFS(Transaktionen!$G$2:$G$501,Transaktionen!$D$2:$D$501,$B22,Transaktionen!$F$2:$F$501,"Kauf"))</f>
        <v/>
      </c>
      <c r="G22" s="13" t="str">
        <f>IF($B22="","",SUMIFS(Transaktionen!$G$2:$G$501,Transaktionen!$D$2:$D$501,$B22,Transaktionen!$F$2:$F$501,"Verkauf"))</f>
        <v/>
      </c>
      <c r="H22" s="13" t="str">
        <f t="shared" si="0"/>
        <v/>
      </c>
      <c r="I22" s="11" t="str">
        <f>IF($B22="","",IFERROR((SUMPRODUCT((Transaktionen!$D$2:$D$501=$B22)*(Transaktionen!$F$2:$F$501="Kauf")*(Transaktionen!$G$2:$G$501)*(Transaktionen!$H$2:$H$501)*(Transaktionen!$L$2:$L$501))+SUMIFS(Transaktionen!$I$2:$I$501,Transaktionen!$D$2:$D$501,$B22,Transaktionen!$F$2:$F$501,"Kauf")+SUMIFS(Transaktionen!$J$2:$J$501,Transaktionen!$D$2:$D$501,$B22,Transaktionen!$F$2:$F$501,"Kauf"))/$F22,0))</f>
        <v/>
      </c>
      <c r="J22" s="11" t="str">
        <f t="shared" si="1"/>
        <v/>
      </c>
      <c r="K22" s="11" t="str">
        <f t="shared" si="2"/>
        <v/>
      </c>
      <c r="L22" s="11" t="str">
        <f t="shared" si="3"/>
        <v/>
      </c>
      <c r="M22" s="14" t="str">
        <f t="shared" si="4"/>
        <v/>
      </c>
      <c r="N22" s="11" t="str">
        <f>IF($B22="","",SUMIFS(Transaktionen!$N$2:$N$501,Transaktionen!$D$2:$D$501,$B22,Transaktionen!$F$2:$F$501,"Dividende"))</f>
        <v/>
      </c>
      <c r="O22" s="11" t="str">
        <f>IF($B22="","",SUMIFS(Transaktionen!$I$2:$I$501,Transaktionen!$D$2:$D$501,$B22)+SUMIFS(Transaktionen!$J$2:$J$501,Transaktionen!$D$2:$D$501,$B22))</f>
        <v/>
      </c>
      <c r="P22" s="11" t="str">
        <f>IF($B22="","",IF($G22&gt;0,SUMIFS(Transaktionen!$N$2:$N$501,Transaktionen!$D$2:$D$501,$B22,Transaktionen!$F$2:$F$501,"Verkauf")-$G22*$I22,0))</f>
        <v/>
      </c>
      <c r="Q22" s="11" t="str">
        <f t="shared" si="5"/>
        <v/>
      </c>
      <c r="R22" s="14" t="str">
        <f t="shared" si="6"/>
        <v/>
      </c>
      <c r="S22" s="14" t="str">
        <f>IF($B22="","",IFERROR($K22/Dashboard!$B$5,0))</f>
        <v/>
      </c>
      <c r="T22" s="11" t="str">
        <f>IF($B22="","",$D22*Dashboard!$B$5-$K22)</f>
        <v/>
      </c>
      <c r="U22" s="6" t="str">
        <f t="shared" si="7"/>
        <v/>
      </c>
      <c r="V22" s="6" t="str">
        <f t="shared" si="8"/>
        <v/>
      </c>
    </row>
    <row r="23" spans="1:22" x14ac:dyDescent="0.25">
      <c r="A23" s="5"/>
      <c r="B23" s="5"/>
      <c r="C23" s="5"/>
      <c r="D23" s="12"/>
      <c r="E23" s="9"/>
      <c r="F23" s="13" t="str">
        <f>IF($B23="","",SUMIFS(Transaktionen!$G$2:$G$501,Transaktionen!$D$2:$D$501,$B23,Transaktionen!$F$2:$F$501,"Kauf"))</f>
        <v/>
      </c>
      <c r="G23" s="13" t="str">
        <f>IF($B23="","",SUMIFS(Transaktionen!$G$2:$G$501,Transaktionen!$D$2:$D$501,$B23,Transaktionen!$F$2:$F$501,"Verkauf"))</f>
        <v/>
      </c>
      <c r="H23" s="13" t="str">
        <f t="shared" si="0"/>
        <v/>
      </c>
      <c r="I23" s="11" t="str">
        <f>IF($B23="","",IFERROR((SUMPRODUCT((Transaktionen!$D$2:$D$501=$B23)*(Transaktionen!$F$2:$F$501="Kauf")*(Transaktionen!$G$2:$G$501)*(Transaktionen!$H$2:$H$501)*(Transaktionen!$L$2:$L$501))+SUMIFS(Transaktionen!$I$2:$I$501,Transaktionen!$D$2:$D$501,$B23,Transaktionen!$F$2:$F$501,"Kauf")+SUMIFS(Transaktionen!$J$2:$J$501,Transaktionen!$D$2:$D$501,$B23,Transaktionen!$F$2:$F$501,"Kauf"))/$F23,0))</f>
        <v/>
      </c>
      <c r="J23" s="11" t="str">
        <f t="shared" si="1"/>
        <v/>
      </c>
      <c r="K23" s="11" t="str">
        <f t="shared" si="2"/>
        <v/>
      </c>
      <c r="L23" s="11" t="str">
        <f t="shared" si="3"/>
        <v/>
      </c>
      <c r="M23" s="14" t="str">
        <f t="shared" si="4"/>
        <v/>
      </c>
      <c r="N23" s="11" t="str">
        <f>IF($B23="","",SUMIFS(Transaktionen!$N$2:$N$501,Transaktionen!$D$2:$D$501,$B23,Transaktionen!$F$2:$F$501,"Dividende"))</f>
        <v/>
      </c>
      <c r="O23" s="11" t="str">
        <f>IF($B23="","",SUMIFS(Transaktionen!$I$2:$I$501,Transaktionen!$D$2:$D$501,$B23)+SUMIFS(Transaktionen!$J$2:$J$501,Transaktionen!$D$2:$D$501,$B23))</f>
        <v/>
      </c>
      <c r="P23" s="11" t="str">
        <f>IF($B23="","",IF($G23&gt;0,SUMIFS(Transaktionen!$N$2:$N$501,Transaktionen!$D$2:$D$501,$B23,Transaktionen!$F$2:$F$501,"Verkauf")-$G23*$I23,0))</f>
        <v/>
      </c>
      <c r="Q23" s="11" t="str">
        <f t="shared" si="5"/>
        <v/>
      </c>
      <c r="R23" s="14" t="str">
        <f t="shared" si="6"/>
        <v/>
      </c>
      <c r="S23" s="14" t="str">
        <f>IF($B23="","",IFERROR($K23/Dashboard!$B$5,0))</f>
        <v/>
      </c>
      <c r="T23" s="11" t="str">
        <f>IF($B23="","",$D23*Dashboard!$B$5-$K23)</f>
        <v/>
      </c>
      <c r="U23" s="6" t="str">
        <f t="shared" si="7"/>
        <v/>
      </c>
      <c r="V23" s="6" t="str">
        <f t="shared" si="8"/>
        <v/>
      </c>
    </row>
    <row r="24" spans="1:22" x14ac:dyDescent="0.25">
      <c r="A24" s="5"/>
      <c r="B24" s="5"/>
      <c r="C24" s="5"/>
      <c r="D24" s="12"/>
      <c r="E24" s="9"/>
      <c r="F24" s="13" t="str">
        <f>IF($B24="","",SUMIFS(Transaktionen!$G$2:$G$501,Transaktionen!$D$2:$D$501,$B24,Transaktionen!$F$2:$F$501,"Kauf"))</f>
        <v/>
      </c>
      <c r="G24" s="13" t="str">
        <f>IF($B24="","",SUMIFS(Transaktionen!$G$2:$G$501,Transaktionen!$D$2:$D$501,$B24,Transaktionen!$F$2:$F$501,"Verkauf"))</f>
        <v/>
      </c>
      <c r="H24" s="13" t="str">
        <f t="shared" si="0"/>
        <v/>
      </c>
      <c r="I24" s="11" t="str">
        <f>IF($B24="","",IFERROR((SUMPRODUCT((Transaktionen!$D$2:$D$501=$B24)*(Transaktionen!$F$2:$F$501="Kauf")*(Transaktionen!$G$2:$G$501)*(Transaktionen!$H$2:$H$501)*(Transaktionen!$L$2:$L$501))+SUMIFS(Transaktionen!$I$2:$I$501,Transaktionen!$D$2:$D$501,$B24,Transaktionen!$F$2:$F$501,"Kauf")+SUMIFS(Transaktionen!$J$2:$J$501,Transaktionen!$D$2:$D$501,$B24,Transaktionen!$F$2:$F$501,"Kauf"))/$F24,0))</f>
        <v/>
      </c>
      <c r="J24" s="11" t="str">
        <f t="shared" si="1"/>
        <v/>
      </c>
      <c r="K24" s="11" t="str">
        <f t="shared" si="2"/>
        <v/>
      </c>
      <c r="L24" s="11" t="str">
        <f t="shared" si="3"/>
        <v/>
      </c>
      <c r="M24" s="14" t="str">
        <f t="shared" si="4"/>
        <v/>
      </c>
      <c r="N24" s="11" t="str">
        <f>IF($B24="","",SUMIFS(Transaktionen!$N$2:$N$501,Transaktionen!$D$2:$D$501,$B24,Transaktionen!$F$2:$F$501,"Dividende"))</f>
        <v/>
      </c>
      <c r="O24" s="11" t="str">
        <f>IF($B24="","",SUMIFS(Transaktionen!$I$2:$I$501,Transaktionen!$D$2:$D$501,$B24)+SUMIFS(Transaktionen!$J$2:$J$501,Transaktionen!$D$2:$D$501,$B24))</f>
        <v/>
      </c>
      <c r="P24" s="11" t="str">
        <f>IF($B24="","",IF($G24&gt;0,SUMIFS(Transaktionen!$N$2:$N$501,Transaktionen!$D$2:$D$501,$B24,Transaktionen!$F$2:$F$501,"Verkauf")-$G24*$I24,0))</f>
        <v/>
      </c>
      <c r="Q24" s="11" t="str">
        <f t="shared" si="5"/>
        <v/>
      </c>
      <c r="R24" s="14" t="str">
        <f t="shared" si="6"/>
        <v/>
      </c>
      <c r="S24" s="14" t="str">
        <f>IF($B24="","",IFERROR($K24/Dashboard!$B$5,0))</f>
        <v/>
      </c>
      <c r="T24" s="11" t="str">
        <f>IF($B24="","",$D24*Dashboard!$B$5-$K24)</f>
        <v/>
      </c>
      <c r="U24" s="6" t="str">
        <f t="shared" si="7"/>
        <v/>
      </c>
      <c r="V24" s="6" t="str">
        <f t="shared" si="8"/>
        <v/>
      </c>
    </row>
    <row r="25" spans="1:22" x14ac:dyDescent="0.25">
      <c r="A25" s="5"/>
      <c r="B25" s="5"/>
      <c r="C25" s="5"/>
      <c r="D25" s="12"/>
      <c r="E25" s="9"/>
      <c r="F25" s="13" t="str">
        <f>IF($B25="","",SUMIFS(Transaktionen!$G$2:$G$501,Transaktionen!$D$2:$D$501,$B25,Transaktionen!$F$2:$F$501,"Kauf"))</f>
        <v/>
      </c>
      <c r="G25" s="13" t="str">
        <f>IF($B25="","",SUMIFS(Transaktionen!$G$2:$G$501,Transaktionen!$D$2:$D$501,$B25,Transaktionen!$F$2:$F$501,"Verkauf"))</f>
        <v/>
      </c>
      <c r="H25" s="13" t="str">
        <f t="shared" si="0"/>
        <v/>
      </c>
      <c r="I25" s="11" t="str">
        <f>IF($B25="","",IFERROR((SUMPRODUCT((Transaktionen!$D$2:$D$501=$B25)*(Transaktionen!$F$2:$F$501="Kauf")*(Transaktionen!$G$2:$G$501)*(Transaktionen!$H$2:$H$501)*(Transaktionen!$L$2:$L$501))+SUMIFS(Transaktionen!$I$2:$I$501,Transaktionen!$D$2:$D$501,$B25,Transaktionen!$F$2:$F$501,"Kauf")+SUMIFS(Transaktionen!$J$2:$J$501,Transaktionen!$D$2:$D$501,$B25,Transaktionen!$F$2:$F$501,"Kauf"))/$F25,0))</f>
        <v/>
      </c>
      <c r="J25" s="11" t="str">
        <f t="shared" si="1"/>
        <v/>
      </c>
      <c r="K25" s="11" t="str">
        <f t="shared" si="2"/>
        <v/>
      </c>
      <c r="L25" s="11" t="str">
        <f t="shared" si="3"/>
        <v/>
      </c>
      <c r="M25" s="14" t="str">
        <f t="shared" si="4"/>
        <v/>
      </c>
      <c r="N25" s="11" t="str">
        <f>IF($B25="","",SUMIFS(Transaktionen!$N$2:$N$501,Transaktionen!$D$2:$D$501,$B25,Transaktionen!$F$2:$F$501,"Dividende"))</f>
        <v/>
      </c>
      <c r="O25" s="11" t="str">
        <f>IF($B25="","",SUMIFS(Transaktionen!$I$2:$I$501,Transaktionen!$D$2:$D$501,$B25)+SUMIFS(Transaktionen!$J$2:$J$501,Transaktionen!$D$2:$D$501,$B25))</f>
        <v/>
      </c>
      <c r="P25" s="11" t="str">
        <f>IF($B25="","",IF($G25&gt;0,SUMIFS(Transaktionen!$N$2:$N$501,Transaktionen!$D$2:$D$501,$B25,Transaktionen!$F$2:$F$501,"Verkauf")-$G25*$I25,0))</f>
        <v/>
      </c>
      <c r="Q25" s="11" t="str">
        <f t="shared" si="5"/>
        <v/>
      </c>
      <c r="R25" s="14" t="str">
        <f t="shared" si="6"/>
        <v/>
      </c>
      <c r="S25" s="14" t="str">
        <f>IF($B25="","",IFERROR($K25/Dashboard!$B$5,0))</f>
        <v/>
      </c>
      <c r="T25" s="11" t="str">
        <f>IF($B25="","",$D25*Dashboard!$B$5-$K25)</f>
        <v/>
      </c>
      <c r="U25" s="6" t="str">
        <f t="shared" si="7"/>
        <v/>
      </c>
      <c r="V25" s="6" t="str">
        <f t="shared" si="8"/>
        <v/>
      </c>
    </row>
    <row r="26" spans="1:22" x14ac:dyDescent="0.25">
      <c r="A26" s="5"/>
      <c r="B26" s="5"/>
      <c r="C26" s="5"/>
      <c r="D26" s="12"/>
      <c r="E26" s="9"/>
      <c r="F26" s="13" t="str">
        <f>IF($B26="","",SUMIFS(Transaktionen!$G$2:$G$501,Transaktionen!$D$2:$D$501,$B26,Transaktionen!$F$2:$F$501,"Kauf"))</f>
        <v/>
      </c>
      <c r="G26" s="13" t="str">
        <f>IF($B26="","",SUMIFS(Transaktionen!$G$2:$G$501,Transaktionen!$D$2:$D$501,$B26,Transaktionen!$F$2:$F$501,"Verkauf"))</f>
        <v/>
      </c>
      <c r="H26" s="13" t="str">
        <f t="shared" si="0"/>
        <v/>
      </c>
      <c r="I26" s="11" t="str">
        <f>IF($B26="","",IFERROR((SUMPRODUCT((Transaktionen!$D$2:$D$501=$B26)*(Transaktionen!$F$2:$F$501="Kauf")*(Transaktionen!$G$2:$G$501)*(Transaktionen!$H$2:$H$501)*(Transaktionen!$L$2:$L$501))+SUMIFS(Transaktionen!$I$2:$I$501,Transaktionen!$D$2:$D$501,$B26,Transaktionen!$F$2:$F$501,"Kauf")+SUMIFS(Transaktionen!$J$2:$J$501,Transaktionen!$D$2:$D$501,$B26,Transaktionen!$F$2:$F$501,"Kauf"))/$F26,0))</f>
        <v/>
      </c>
      <c r="J26" s="11" t="str">
        <f t="shared" si="1"/>
        <v/>
      </c>
      <c r="K26" s="11" t="str">
        <f t="shared" si="2"/>
        <v/>
      </c>
      <c r="L26" s="11" t="str">
        <f t="shared" si="3"/>
        <v/>
      </c>
      <c r="M26" s="14" t="str">
        <f t="shared" si="4"/>
        <v/>
      </c>
      <c r="N26" s="11" t="str">
        <f>IF($B26="","",SUMIFS(Transaktionen!$N$2:$N$501,Transaktionen!$D$2:$D$501,$B26,Transaktionen!$F$2:$F$501,"Dividende"))</f>
        <v/>
      </c>
      <c r="O26" s="11" t="str">
        <f>IF($B26="","",SUMIFS(Transaktionen!$I$2:$I$501,Transaktionen!$D$2:$D$501,$B26)+SUMIFS(Transaktionen!$J$2:$J$501,Transaktionen!$D$2:$D$501,$B26))</f>
        <v/>
      </c>
      <c r="P26" s="11" t="str">
        <f>IF($B26="","",IF($G26&gt;0,SUMIFS(Transaktionen!$N$2:$N$501,Transaktionen!$D$2:$D$501,$B26,Transaktionen!$F$2:$F$501,"Verkauf")-$G26*$I26,0))</f>
        <v/>
      </c>
      <c r="Q26" s="11" t="str">
        <f t="shared" si="5"/>
        <v/>
      </c>
      <c r="R26" s="14" t="str">
        <f t="shared" si="6"/>
        <v/>
      </c>
      <c r="S26" s="14" t="str">
        <f>IF($B26="","",IFERROR($K26/Dashboard!$B$5,0))</f>
        <v/>
      </c>
      <c r="T26" s="11" t="str">
        <f>IF($B26="","",$D26*Dashboard!$B$5-$K26)</f>
        <v/>
      </c>
      <c r="U26" s="6" t="str">
        <f t="shared" si="7"/>
        <v/>
      </c>
      <c r="V26" s="6" t="str">
        <f t="shared" si="8"/>
        <v/>
      </c>
    </row>
    <row r="27" spans="1:22" x14ac:dyDescent="0.25">
      <c r="A27" s="5"/>
      <c r="B27" s="5"/>
      <c r="C27" s="5"/>
      <c r="D27" s="12"/>
      <c r="E27" s="9"/>
      <c r="F27" s="13" t="str">
        <f>IF($B27="","",SUMIFS(Transaktionen!$G$2:$G$501,Transaktionen!$D$2:$D$501,$B27,Transaktionen!$F$2:$F$501,"Kauf"))</f>
        <v/>
      </c>
      <c r="G27" s="13" t="str">
        <f>IF($B27="","",SUMIFS(Transaktionen!$G$2:$G$501,Transaktionen!$D$2:$D$501,$B27,Transaktionen!$F$2:$F$501,"Verkauf"))</f>
        <v/>
      </c>
      <c r="H27" s="13" t="str">
        <f t="shared" si="0"/>
        <v/>
      </c>
      <c r="I27" s="11" t="str">
        <f>IF($B27="","",IFERROR((SUMPRODUCT((Transaktionen!$D$2:$D$501=$B27)*(Transaktionen!$F$2:$F$501="Kauf")*(Transaktionen!$G$2:$G$501)*(Transaktionen!$H$2:$H$501)*(Transaktionen!$L$2:$L$501))+SUMIFS(Transaktionen!$I$2:$I$501,Transaktionen!$D$2:$D$501,$B27,Transaktionen!$F$2:$F$501,"Kauf")+SUMIFS(Transaktionen!$J$2:$J$501,Transaktionen!$D$2:$D$501,$B27,Transaktionen!$F$2:$F$501,"Kauf"))/$F27,0))</f>
        <v/>
      </c>
      <c r="J27" s="11" t="str">
        <f t="shared" si="1"/>
        <v/>
      </c>
      <c r="K27" s="11" t="str">
        <f t="shared" si="2"/>
        <v/>
      </c>
      <c r="L27" s="11" t="str">
        <f t="shared" si="3"/>
        <v/>
      </c>
      <c r="M27" s="14" t="str">
        <f t="shared" si="4"/>
        <v/>
      </c>
      <c r="N27" s="11" t="str">
        <f>IF($B27="","",SUMIFS(Transaktionen!$N$2:$N$501,Transaktionen!$D$2:$D$501,$B27,Transaktionen!$F$2:$F$501,"Dividende"))</f>
        <v/>
      </c>
      <c r="O27" s="11" t="str">
        <f>IF($B27="","",SUMIFS(Transaktionen!$I$2:$I$501,Transaktionen!$D$2:$D$501,$B27)+SUMIFS(Transaktionen!$J$2:$J$501,Transaktionen!$D$2:$D$501,$B27))</f>
        <v/>
      </c>
      <c r="P27" s="11" t="str">
        <f>IF($B27="","",IF($G27&gt;0,SUMIFS(Transaktionen!$N$2:$N$501,Transaktionen!$D$2:$D$501,$B27,Transaktionen!$F$2:$F$501,"Verkauf")-$G27*$I27,0))</f>
        <v/>
      </c>
      <c r="Q27" s="11" t="str">
        <f t="shared" si="5"/>
        <v/>
      </c>
      <c r="R27" s="14" t="str">
        <f t="shared" si="6"/>
        <v/>
      </c>
      <c r="S27" s="14" t="str">
        <f>IF($B27="","",IFERROR($K27/Dashboard!$B$5,0))</f>
        <v/>
      </c>
      <c r="T27" s="11" t="str">
        <f>IF($B27="","",$D27*Dashboard!$B$5-$K27)</f>
        <v/>
      </c>
      <c r="U27" s="6" t="str">
        <f t="shared" si="7"/>
        <v/>
      </c>
      <c r="V27" s="6" t="str">
        <f t="shared" si="8"/>
        <v/>
      </c>
    </row>
    <row r="28" spans="1:22" x14ac:dyDescent="0.25">
      <c r="A28" s="5"/>
      <c r="B28" s="5"/>
      <c r="C28" s="5"/>
      <c r="D28" s="12"/>
      <c r="E28" s="9"/>
      <c r="F28" s="13" t="str">
        <f>IF($B28="","",SUMIFS(Transaktionen!$G$2:$G$501,Transaktionen!$D$2:$D$501,$B28,Transaktionen!$F$2:$F$501,"Kauf"))</f>
        <v/>
      </c>
      <c r="G28" s="13" t="str">
        <f>IF($B28="","",SUMIFS(Transaktionen!$G$2:$G$501,Transaktionen!$D$2:$D$501,$B28,Transaktionen!$F$2:$F$501,"Verkauf"))</f>
        <v/>
      </c>
      <c r="H28" s="13" t="str">
        <f t="shared" si="0"/>
        <v/>
      </c>
      <c r="I28" s="11" t="str">
        <f>IF($B28="","",IFERROR((SUMPRODUCT((Transaktionen!$D$2:$D$501=$B28)*(Transaktionen!$F$2:$F$501="Kauf")*(Transaktionen!$G$2:$G$501)*(Transaktionen!$H$2:$H$501)*(Transaktionen!$L$2:$L$501))+SUMIFS(Transaktionen!$I$2:$I$501,Transaktionen!$D$2:$D$501,$B28,Transaktionen!$F$2:$F$501,"Kauf")+SUMIFS(Transaktionen!$J$2:$J$501,Transaktionen!$D$2:$D$501,$B28,Transaktionen!$F$2:$F$501,"Kauf"))/$F28,0))</f>
        <v/>
      </c>
      <c r="J28" s="11" t="str">
        <f t="shared" si="1"/>
        <v/>
      </c>
      <c r="K28" s="11" t="str">
        <f t="shared" si="2"/>
        <v/>
      </c>
      <c r="L28" s="11" t="str">
        <f t="shared" si="3"/>
        <v/>
      </c>
      <c r="M28" s="14" t="str">
        <f t="shared" si="4"/>
        <v/>
      </c>
      <c r="N28" s="11" t="str">
        <f>IF($B28="","",SUMIFS(Transaktionen!$N$2:$N$501,Transaktionen!$D$2:$D$501,$B28,Transaktionen!$F$2:$F$501,"Dividende"))</f>
        <v/>
      </c>
      <c r="O28" s="11" t="str">
        <f>IF($B28="","",SUMIFS(Transaktionen!$I$2:$I$501,Transaktionen!$D$2:$D$501,$B28)+SUMIFS(Transaktionen!$J$2:$J$501,Transaktionen!$D$2:$D$501,$B28))</f>
        <v/>
      </c>
      <c r="P28" s="11" t="str">
        <f>IF($B28="","",IF($G28&gt;0,SUMIFS(Transaktionen!$N$2:$N$501,Transaktionen!$D$2:$D$501,$B28,Transaktionen!$F$2:$F$501,"Verkauf")-$G28*$I28,0))</f>
        <v/>
      </c>
      <c r="Q28" s="11" t="str">
        <f t="shared" si="5"/>
        <v/>
      </c>
      <c r="R28" s="14" t="str">
        <f t="shared" si="6"/>
        <v/>
      </c>
      <c r="S28" s="14" t="str">
        <f>IF($B28="","",IFERROR($K28/Dashboard!$B$5,0))</f>
        <v/>
      </c>
      <c r="T28" s="11" t="str">
        <f>IF($B28="","",$D28*Dashboard!$B$5-$K28)</f>
        <v/>
      </c>
      <c r="U28" s="6" t="str">
        <f t="shared" si="7"/>
        <v/>
      </c>
      <c r="V28" s="6" t="str">
        <f t="shared" si="8"/>
        <v/>
      </c>
    </row>
    <row r="29" spans="1:22" x14ac:dyDescent="0.25">
      <c r="A29" s="5"/>
      <c r="B29" s="5"/>
      <c r="C29" s="5"/>
      <c r="D29" s="12"/>
      <c r="E29" s="9"/>
      <c r="F29" s="13" t="str">
        <f>IF($B29="","",SUMIFS(Transaktionen!$G$2:$G$501,Transaktionen!$D$2:$D$501,$B29,Transaktionen!$F$2:$F$501,"Kauf"))</f>
        <v/>
      </c>
      <c r="G29" s="13" t="str">
        <f>IF($B29="","",SUMIFS(Transaktionen!$G$2:$G$501,Transaktionen!$D$2:$D$501,$B29,Transaktionen!$F$2:$F$501,"Verkauf"))</f>
        <v/>
      </c>
      <c r="H29" s="13" t="str">
        <f t="shared" si="0"/>
        <v/>
      </c>
      <c r="I29" s="11" t="str">
        <f>IF($B29="","",IFERROR((SUMPRODUCT((Transaktionen!$D$2:$D$501=$B29)*(Transaktionen!$F$2:$F$501="Kauf")*(Transaktionen!$G$2:$G$501)*(Transaktionen!$H$2:$H$501)*(Transaktionen!$L$2:$L$501))+SUMIFS(Transaktionen!$I$2:$I$501,Transaktionen!$D$2:$D$501,$B29,Transaktionen!$F$2:$F$501,"Kauf")+SUMIFS(Transaktionen!$J$2:$J$501,Transaktionen!$D$2:$D$501,$B29,Transaktionen!$F$2:$F$501,"Kauf"))/$F29,0))</f>
        <v/>
      </c>
      <c r="J29" s="11" t="str">
        <f t="shared" si="1"/>
        <v/>
      </c>
      <c r="K29" s="11" t="str">
        <f t="shared" si="2"/>
        <v/>
      </c>
      <c r="L29" s="11" t="str">
        <f t="shared" si="3"/>
        <v/>
      </c>
      <c r="M29" s="14" t="str">
        <f t="shared" si="4"/>
        <v/>
      </c>
      <c r="N29" s="11" t="str">
        <f>IF($B29="","",SUMIFS(Transaktionen!$N$2:$N$501,Transaktionen!$D$2:$D$501,$B29,Transaktionen!$F$2:$F$501,"Dividende"))</f>
        <v/>
      </c>
      <c r="O29" s="11" t="str">
        <f>IF($B29="","",SUMIFS(Transaktionen!$I$2:$I$501,Transaktionen!$D$2:$D$501,$B29)+SUMIFS(Transaktionen!$J$2:$J$501,Transaktionen!$D$2:$D$501,$B29))</f>
        <v/>
      </c>
      <c r="P29" s="11" t="str">
        <f>IF($B29="","",IF($G29&gt;0,SUMIFS(Transaktionen!$N$2:$N$501,Transaktionen!$D$2:$D$501,$B29,Transaktionen!$F$2:$F$501,"Verkauf")-$G29*$I29,0))</f>
        <v/>
      </c>
      <c r="Q29" s="11" t="str">
        <f t="shared" si="5"/>
        <v/>
      </c>
      <c r="R29" s="14" t="str">
        <f t="shared" si="6"/>
        <v/>
      </c>
      <c r="S29" s="14" t="str">
        <f>IF($B29="","",IFERROR($K29/Dashboard!$B$5,0))</f>
        <v/>
      </c>
      <c r="T29" s="11" t="str">
        <f>IF($B29="","",$D29*Dashboard!$B$5-$K29)</f>
        <v/>
      </c>
      <c r="U29" s="6" t="str">
        <f t="shared" si="7"/>
        <v/>
      </c>
      <c r="V29" s="6" t="str">
        <f t="shared" si="8"/>
        <v/>
      </c>
    </row>
    <row r="30" spans="1:22" x14ac:dyDescent="0.25">
      <c r="A30" s="5"/>
      <c r="B30" s="5"/>
      <c r="C30" s="5"/>
      <c r="D30" s="12"/>
      <c r="E30" s="9"/>
      <c r="F30" s="13" t="str">
        <f>IF($B30="","",SUMIFS(Transaktionen!$G$2:$G$501,Transaktionen!$D$2:$D$501,$B30,Transaktionen!$F$2:$F$501,"Kauf"))</f>
        <v/>
      </c>
      <c r="G30" s="13" t="str">
        <f>IF($B30="","",SUMIFS(Transaktionen!$G$2:$G$501,Transaktionen!$D$2:$D$501,$B30,Transaktionen!$F$2:$F$501,"Verkauf"))</f>
        <v/>
      </c>
      <c r="H30" s="13" t="str">
        <f t="shared" si="0"/>
        <v/>
      </c>
      <c r="I30" s="11" t="str">
        <f>IF($B30="","",IFERROR((SUMPRODUCT((Transaktionen!$D$2:$D$501=$B30)*(Transaktionen!$F$2:$F$501="Kauf")*(Transaktionen!$G$2:$G$501)*(Transaktionen!$H$2:$H$501)*(Transaktionen!$L$2:$L$501))+SUMIFS(Transaktionen!$I$2:$I$501,Transaktionen!$D$2:$D$501,$B30,Transaktionen!$F$2:$F$501,"Kauf")+SUMIFS(Transaktionen!$J$2:$J$501,Transaktionen!$D$2:$D$501,$B30,Transaktionen!$F$2:$F$501,"Kauf"))/$F30,0))</f>
        <v/>
      </c>
      <c r="J30" s="11" t="str">
        <f t="shared" si="1"/>
        <v/>
      </c>
      <c r="K30" s="11" t="str">
        <f t="shared" si="2"/>
        <v/>
      </c>
      <c r="L30" s="11" t="str">
        <f t="shared" si="3"/>
        <v/>
      </c>
      <c r="M30" s="14" t="str">
        <f t="shared" si="4"/>
        <v/>
      </c>
      <c r="N30" s="11" t="str">
        <f>IF($B30="","",SUMIFS(Transaktionen!$N$2:$N$501,Transaktionen!$D$2:$D$501,$B30,Transaktionen!$F$2:$F$501,"Dividende"))</f>
        <v/>
      </c>
      <c r="O30" s="11" t="str">
        <f>IF($B30="","",SUMIFS(Transaktionen!$I$2:$I$501,Transaktionen!$D$2:$D$501,$B30)+SUMIFS(Transaktionen!$J$2:$J$501,Transaktionen!$D$2:$D$501,$B30))</f>
        <v/>
      </c>
      <c r="P30" s="11" t="str">
        <f>IF($B30="","",IF($G30&gt;0,SUMIFS(Transaktionen!$N$2:$N$501,Transaktionen!$D$2:$D$501,$B30,Transaktionen!$F$2:$F$501,"Verkauf")-$G30*$I30,0))</f>
        <v/>
      </c>
      <c r="Q30" s="11" t="str">
        <f t="shared" si="5"/>
        <v/>
      </c>
      <c r="R30" s="14" t="str">
        <f t="shared" si="6"/>
        <v/>
      </c>
      <c r="S30" s="14" t="str">
        <f>IF($B30="","",IFERROR($K30/Dashboard!$B$5,0))</f>
        <v/>
      </c>
      <c r="T30" s="11" t="str">
        <f>IF($B30="","",$D30*Dashboard!$B$5-$K30)</f>
        <v/>
      </c>
      <c r="U30" s="6" t="str">
        <f t="shared" si="7"/>
        <v/>
      </c>
      <c r="V30" s="6" t="str">
        <f t="shared" si="8"/>
        <v/>
      </c>
    </row>
    <row r="31" spans="1:22" x14ac:dyDescent="0.25">
      <c r="A31" s="5"/>
      <c r="B31" s="5"/>
      <c r="C31" s="5"/>
      <c r="D31" s="12"/>
      <c r="E31" s="9"/>
      <c r="F31" s="13" t="str">
        <f>IF($B31="","",SUMIFS(Transaktionen!$G$2:$G$501,Transaktionen!$D$2:$D$501,$B31,Transaktionen!$F$2:$F$501,"Kauf"))</f>
        <v/>
      </c>
      <c r="G31" s="13" t="str">
        <f>IF($B31="","",SUMIFS(Transaktionen!$G$2:$G$501,Transaktionen!$D$2:$D$501,$B31,Transaktionen!$F$2:$F$501,"Verkauf"))</f>
        <v/>
      </c>
      <c r="H31" s="13" t="str">
        <f t="shared" si="0"/>
        <v/>
      </c>
      <c r="I31" s="11" t="str">
        <f>IF($B31="","",IFERROR((SUMPRODUCT((Transaktionen!$D$2:$D$501=$B31)*(Transaktionen!$F$2:$F$501="Kauf")*(Transaktionen!$G$2:$G$501)*(Transaktionen!$H$2:$H$501)*(Transaktionen!$L$2:$L$501))+SUMIFS(Transaktionen!$I$2:$I$501,Transaktionen!$D$2:$D$501,$B31,Transaktionen!$F$2:$F$501,"Kauf")+SUMIFS(Transaktionen!$J$2:$J$501,Transaktionen!$D$2:$D$501,$B31,Transaktionen!$F$2:$F$501,"Kauf"))/$F31,0))</f>
        <v/>
      </c>
      <c r="J31" s="11" t="str">
        <f t="shared" si="1"/>
        <v/>
      </c>
      <c r="K31" s="11" t="str">
        <f t="shared" si="2"/>
        <v/>
      </c>
      <c r="L31" s="11" t="str">
        <f t="shared" si="3"/>
        <v/>
      </c>
      <c r="M31" s="14" t="str">
        <f t="shared" si="4"/>
        <v/>
      </c>
      <c r="N31" s="11" t="str">
        <f>IF($B31="","",SUMIFS(Transaktionen!$N$2:$N$501,Transaktionen!$D$2:$D$501,$B31,Transaktionen!$F$2:$F$501,"Dividende"))</f>
        <v/>
      </c>
      <c r="O31" s="11" t="str">
        <f>IF($B31="","",SUMIFS(Transaktionen!$I$2:$I$501,Transaktionen!$D$2:$D$501,$B31)+SUMIFS(Transaktionen!$J$2:$J$501,Transaktionen!$D$2:$D$501,$B31))</f>
        <v/>
      </c>
      <c r="P31" s="11" t="str">
        <f>IF($B31="","",IF($G31&gt;0,SUMIFS(Transaktionen!$N$2:$N$501,Transaktionen!$D$2:$D$501,$B31,Transaktionen!$F$2:$F$501,"Verkauf")-$G31*$I31,0))</f>
        <v/>
      </c>
      <c r="Q31" s="11" t="str">
        <f t="shared" si="5"/>
        <v/>
      </c>
      <c r="R31" s="14" t="str">
        <f t="shared" si="6"/>
        <v/>
      </c>
      <c r="S31" s="14" t="str">
        <f>IF($B31="","",IFERROR($K31/Dashboard!$B$5,0))</f>
        <v/>
      </c>
      <c r="T31" s="11" t="str">
        <f>IF($B31="","",$D31*Dashboard!$B$5-$K31)</f>
        <v/>
      </c>
      <c r="U31" s="6" t="str">
        <f t="shared" si="7"/>
        <v/>
      </c>
      <c r="V31" s="6" t="str">
        <f t="shared" si="8"/>
        <v/>
      </c>
    </row>
    <row r="32" spans="1:22" x14ac:dyDescent="0.25">
      <c r="A32" s="5"/>
      <c r="B32" s="5"/>
      <c r="C32" s="5"/>
      <c r="D32" s="12"/>
      <c r="E32" s="9"/>
      <c r="F32" s="13" t="str">
        <f>IF($B32="","",SUMIFS(Transaktionen!$G$2:$G$501,Transaktionen!$D$2:$D$501,$B32,Transaktionen!$F$2:$F$501,"Kauf"))</f>
        <v/>
      </c>
      <c r="G32" s="13" t="str">
        <f>IF($B32="","",SUMIFS(Transaktionen!$G$2:$G$501,Transaktionen!$D$2:$D$501,$B32,Transaktionen!$F$2:$F$501,"Verkauf"))</f>
        <v/>
      </c>
      <c r="H32" s="13" t="str">
        <f t="shared" si="0"/>
        <v/>
      </c>
      <c r="I32" s="11" t="str">
        <f>IF($B32="","",IFERROR((SUMPRODUCT((Transaktionen!$D$2:$D$501=$B32)*(Transaktionen!$F$2:$F$501="Kauf")*(Transaktionen!$G$2:$G$501)*(Transaktionen!$H$2:$H$501)*(Transaktionen!$L$2:$L$501))+SUMIFS(Transaktionen!$I$2:$I$501,Transaktionen!$D$2:$D$501,$B32,Transaktionen!$F$2:$F$501,"Kauf")+SUMIFS(Transaktionen!$J$2:$J$501,Transaktionen!$D$2:$D$501,$B32,Transaktionen!$F$2:$F$501,"Kauf"))/$F32,0))</f>
        <v/>
      </c>
      <c r="J32" s="11" t="str">
        <f t="shared" si="1"/>
        <v/>
      </c>
      <c r="K32" s="11" t="str">
        <f t="shared" si="2"/>
        <v/>
      </c>
      <c r="L32" s="11" t="str">
        <f t="shared" si="3"/>
        <v/>
      </c>
      <c r="M32" s="14" t="str">
        <f t="shared" si="4"/>
        <v/>
      </c>
      <c r="N32" s="11" t="str">
        <f>IF($B32="","",SUMIFS(Transaktionen!$N$2:$N$501,Transaktionen!$D$2:$D$501,$B32,Transaktionen!$F$2:$F$501,"Dividende"))</f>
        <v/>
      </c>
      <c r="O32" s="11" t="str">
        <f>IF($B32="","",SUMIFS(Transaktionen!$I$2:$I$501,Transaktionen!$D$2:$D$501,$B32)+SUMIFS(Transaktionen!$J$2:$J$501,Transaktionen!$D$2:$D$501,$B32))</f>
        <v/>
      </c>
      <c r="P32" s="11" t="str">
        <f>IF($B32="","",IF($G32&gt;0,SUMIFS(Transaktionen!$N$2:$N$501,Transaktionen!$D$2:$D$501,$B32,Transaktionen!$F$2:$F$501,"Verkauf")-$G32*$I32,0))</f>
        <v/>
      </c>
      <c r="Q32" s="11" t="str">
        <f t="shared" si="5"/>
        <v/>
      </c>
      <c r="R32" s="14" t="str">
        <f t="shared" si="6"/>
        <v/>
      </c>
      <c r="S32" s="14" t="str">
        <f>IF($B32="","",IFERROR($K32/Dashboard!$B$5,0))</f>
        <v/>
      </c>
      <c r="T32" s="11" t="str">
        <f>IF($B32="","",$D32*Dashboard!$B$5-$K32)</f>
        <v/>
      </c>
      <c r="U32" s="6" t="str">
        <f t="shared" si="7"/>
        <v/>
      </c>
      <c r="V32" s="6" t="str">
        <f t="shared" si="8"/>
        <v/>
      </c>
    </row>
    <row r="33" spans="1:22" x14ac:dyDescent="0.25">
      <c r="A33" s="5"/>
      <c r="B33" s="5"/>
      <c r="C33" s="5"/>
      <c r="D33" s="12"/>
      <c r="E33" s="9"/>
      <c r="F33" s="13" t="str">
        <f>IF($B33="","",SUMIFS(Transaktionen!$G$2:$G$501,Transaktionen!$D$2:$D$501,$B33,Transaktionen!$F$2:$F$501,"Kauf"))</f>
        <v/>
      </c>
      <c r="G33" s="13" t="str">
        <f>IF($B33="","",SUMIFS(Transaktionen!$G$2:$G$501,Transaktionen!$D$2:$D$501,$B33,Transaktionen!$F$2:$F$501,"Verkauf"))</f>
        <v/>
      </c>
      <c r="H33" s="13" t="str">
        <f t="shared" si="0"/>
        <v/>
      </c>
      <c r="I33" s="11" t="str">
        <f>IF($B33="","",IFERROR((SUMPRODUCT((Transaktionen!$D$2:$D$501=$B33)*(Transaktionen!$F$2:$F$501="Kauf")*(Transaktionen!$G$2:$G$501)*(Transaktionen!$H$2:$H$501)*(Transaktionen!$L$2:$L$501))+SUMIFS(Transaktionen!$I$2:$I$501,Transaktionen!$D$2:$D$501,$B33,Transaktionen!$F$2:$F$501,"Kauf")+SUMIFS(Transaktionen!$J$2:$J$501,Transaktionen!$D$2:$D$501,$B33,Transaktionen!$F$2:$F$501,"Kauf"))/$F33,0))</f>
        <v/>
      </c>
      <c r="J33" s="11" t="str">
        <f t="shared" si="1"/>
        <v/>
      </c>
      <c r="K33" s="11" t="str">
        <f t="shared" si="2"/>
        <v/>
      </c>
      <c r="L33" s="11" t="str">
        <f t="shared" si="3"/>
        <v/>
      </c>
      <c r="M33" s="14" t="str">
        <f t="shared" si="4"/>
        <v/>
      </c>
      <c r="N33" s="11" t="str">
        <f>IF($B33="","",SUMIFS(Transaktionen!$N$2:$N$501,Transaktionen!$D$2:$D$501,$B33,Transaktionen!$F$2:$F$501,"Dividende"))</f>
        <v/>
      </c>
      <c r="O33" s="11" t="str">
        <f>IF($B33="","",SUMIFS(Transaktionen!$I$2:$I$501,Transaktionen!$D$2:$D$501,$B33)+SUMIFS(Transaktionen!$J$2:$J$501,Transaktionen!$D$2:$D$501,$B33))</f>
        <v/>
      </c>
      <c r="P33" s="11" t="str">
        <f>IF($B33="","",IF($G33&gt;0,SUMIFS(Transaktionen!$N$2:$N$501,Transaktionen!$D$2:$D$501,$B33,Transaktionen!$F$2:$F$501,"Verkauf")-$G33*$I33,0))</f>
        <v/>
      </c>
      <c r="Q33" s="11" t="str">
        <f t="shared" si="5"/>
        <v/>
      </c>
      <c r="R33" s="14" t="str">
        <f t="shared" si="6"/>
        <v/>
      </c>
      <c r="S33" s="14" t="str">
        <f>IF($B33="","",IFERROR($K33/Dashboard!$B$5,0))</f>
        <v/>
      </c>
      <c r="T33" s="11" t="str">
        <f>IF($B33="","",$D33*Dashboard!$B$5-$K33)</f>
        <v/>
      </c>
      <c r="U33" s="6" t="str">
        <f t="shared" si="7"/>
        <v/>
      </c>
      <c r="V33" s="6" t="str">
        <f t="shared" si="8"/>
        <v/>
      </c>
    </row>
    <row r="34" spans="1:22" x14ac:dyDescent="0.25">
      <c r="A34" s="5"/>
      <c r="B34" s="5"/>
      <c r="C34" s="5"/>
      <c r="D34" s="12"/>
      <c r="E34" s="9"/>
      <c r="F34" s="13" t="str">
        <f>IF($B34="","",SUMIFS(Transaktionen!$G$2:$G$501,Transaktionen!$D$2:$D$501,$B34,Transaktionen!$F$2:$F$501,"Kauf"))</f>
        <v/>
      </c>
      <c r="G34" s="13" t="str">
        <f>IF($B34="","",SUMIFS(Transaktionen!$G$2:$G$501,Transaktionen!$D$2:$D$501,$B34,Transaktionen!$F$2:$F$501,"Verkauf"))</f>
        <v/>
      </c>
      <c r="H34" s="13" t="str">
        <f t="shared" ref="H34:H61" si="9">IF($B34="","",$F34-$G34)</f>
        <v/>
      </c>
      <c r="I34" s="11" t="str">
        <f>IF($B34="","",IFERROR((SUMPRODUCT((Transaktionen!$D$2:$D$501=$B34)*(Transaktionen!$F$2:$F$501="Kauf")*(Transaktionen!$G$2:$G$501)*(Transaktionen!$H$2:$H$501)*(Transaktionen!$L$2:$L$501))+SUMIFS(Transaktionen!$I$2:$I$501,Transaktionen!$D$2:$D$501,$B34,Transaktionen!$F$2:$F$501,"Kauf")+SUMIFS(Transaktionen!$J$2:$J$501,Transaktionen!$D$2:$D$501,$B34,Transaktionen!$F$2:$F$501,"Kauf"))/$F34,0))</f>
        <v/>
      </c>
      <c r="J34" s="11" t="str">
        <f t="shared" ref="J34:J61" si="10">IF($B34="","",$H34*$I34)</f>
        <v/>
      </c>
      <c r="K34" s="11" t="str">
        <f t="shared" ref="K34:K61" si="11">IF($B34="","",$H34*$E34)</f>
        <v/>
      </c>
      <c r="L34" s="11" t="str">
        <f t="shared" ref="L34:L61" si="12">IF($B34="","",$K34-$J34)</f>
        <v/>
      </c>
      <c r="M34" s="14" t="str">
        <f t="shared" ref="M34:M61" si="13">IF($B34="","",IFERROR($L34/$J34,0))</f>
        <v/>
      </c>
      <c r="N34" s="11" t="str">
        <f>IF($B34="","",SUMIFS(Transaktionen!$N$2:$N$501,Transaktionen!$D$2:$D$501,$B34,Transaktionen!$F$2:$F$501,"Dividende"))</f>
        <v/>
      </c>
      <c r="O34" s="11" t="str">
        <f>IF($B34="","",SUMIFS(Transaktionen!$I$2:$I$501,Transaktionen!$D$2:$D$501,$B34)+SUMIFS(Transaktionen!$J$2:$J$501,Transaktionen!$D$2:$D$501,$B34))</f>
        <v/>
      </c>
      <c r="P34" s="11" t="str">
        <f>IF($B34="","",IF($G34&gt;0,SUMIFS(Transaktionen!$N$2:$N$501,Transaktionen!$D$2:$D$501,$B34,Transaktionen!$F$2:$F$501,"Verkauf")-$G34*$I34,0))</f>
        <v/>
      </c>
      <c r="Q34" s="11" t="str">
        <f t="shared" ref="Q34:Q61" si="14">IF($B34="","",$L34+$N34+$P34)</f>
        <v/>
      </c>
      <c r="R34" s="14" t="str">
        <f t="shared" ref="R34:R61" si="15">IF($B34="","",IFERROR($Q34/($J34+$G34*$I34),0))</f>
        <v/>
      </c>
      <c r="S34" s="14" t="str">
        <f>IF($B34="","",IFERROR($K34/Dashboard!$B$5,0))</f>
        <v/>
      </c>
      <c r="T34" s="11" t="str">
        <f>IF($B34="","",$D34*Dashboard!$B$5-$K34)</f>
        <v/>
      </c>
      <c r="U34" s="6" t="str">
        <f t="shared" ref="U34:U61" si="16">IF($B34="","",IF($H34&lt;=0,"Geschlossen",IF(ABS($T34)&lt;50,"Im Ziel",IF($T34&gt;0,"Untergewichtet","Übergewichtet"))))</f>
        <v/>
      </c>
      <c r="V34" s="6" t="str">
        <f t="shared" ref="V34:V61" si="17">IF($B34="","",IF($U34="Im Ziel","Keine Aktion nötig",IF($U34="Untergewichtet","Zukauf prüfen","Reduzieren prüfen")))</f>
        <v/>
      </c>
    </row>
    <row r="35" spans="1:22" x14ac:dyDescent="0.25">
      <c r="A35" s="5"/>
      <c r="B35" s="5"/>
      <c r="C35" s="5"/>
      <c r="D35" s="12"/>
      <c r="E35" s="9"/>
      <c r="F35" s="13" t="str">
        <f>IF($B35="","",SUMIFS(Transaktionen!$G$2:$G$501,Transaktionen!$D$2:$D$501,$B35,Transaktionen!$F$2:$F$501,"Kauf"))</f>
        <v/>
      </c>
      <c r="G35" s="13" t="str">
        <f>IF($B35="","",SUMIFS(Transaktionen!$G$2:$G$501,Transaktionen!$D$2:$D$501,$B35,Transaktionen!$F$2:$F$501,"Verkauf"))</f>
        <v/>
      </c>
      <c r="H35" s="13" t="str">
        <f t="shared" si="9"/>
        <v/>
      </c>
      <c r="I35" s="11" t="str">
        <f>IF($B35="","",IFERROR((SUMPRODUCT((Transaktionen!$D$2:$D$501=$B35)*(Transaktionen!$F$2:$F$501="Kauf")*(Transaktionen!$G$2:$G$501)*(Transaktionen!$H$2:$H$501)*(Transaktionen!$L$2:$L$501))+SUMIFS(Transaktionen!$I$2:$I$501,Transaktionen!$D$2:$D$501,$B35,Transaktionen!$F$2:$F$501,"Kauf")+SUMIFS(Transaktionen!$J$2:$J$501,Transaktionen!$D$2:$D$501,$B35,Transaktionen!$F$2:$F$501,"Kauf"))/$F35,0))</f>
        <v/>
      </c>
      <c r="J35" s="11" t="str">
        <f t="shared" si="10"/>
        <v/>
      </c>
      <c r="K35" s="11" t="str">
        <f t="shared" si="11"/>
        <v/>
      </c>
      <c r="L35" s="11" t="str">
        <f t="shared" si="12"/>
        <v/>
      </c>
      <c r="M35" s="14" t="str">
        <f t="shared" si="13"/>
        <v/>
      </c>
      <c r="N35" s="11" t="str">
        <f>IF($B35="","",SUMIFS(Transaktionen!$N$2:$N$501,Transaktionen!$D$2:$D$501,$B35,Transaktionen!$F$2:$F$501,"Dividende"))</f>
        <v/>
      </c>
      <c r="O35" s="11" t="str">
        <f>IF($B35="","",SUMIFS(Transaktionen!$I$2:$I$501,Transaktionen!$D$2:$D$501,$B35)+SUMIFS(Transaktionen!$J$2:$J$501,Transaktionen!$D$2:$D$501,$B35))</f>
        <v/>
      </c>
      <c r="P35" s="11" t="str">
        <f>IF($B35="","",IF($G35&gt;0,SUMIFS(Transaktionen!$N$2:$N$501,Transaktionen!$D$2:$D$501,$B35,Transaktionen!$F$2:$F$501,"Verkauf")-$G35*$I35,0))</f>
        <v/>
      </c>
      <c r="Q35" s="11" t="str">
        <f t="shared" si="14"/>
        <v/>
      </c>
      <c r="R35" s="14" t="str">
        <f t="shared" si="15"/>
        <v/>
      </c>
      <c r="S35" s="14" t="str">
        <f>IF($B35="","",IFERROR($K35/Dashboard!$B$5,0))</f>
        <v/>
      </c>
      <c r="T35" s="11" t="str">
        <f>IF($B35="","",$D35*Dashboard!$B$5-$K35)</f>
        <v/>
      </c>
      <c r="U35" s="6" t="str">
        <f t="shared" si="16"/>
        <v/>
      </c>
      <c r="V35" s="6" t="str">
        <f t="shared" si="17"/>
        <v/>
      </c>
    </row>
    <row r="36" spans="1:22" x14ac:dyDescent="0.25">
      <c r="A36" s="5"/>
      <c r="B36" s="5"/>
      <c r="C36" s="5"/>
      <c r="D36" s="12"/>
      <c r="E36" s="9"/>
      <c r="F36" s="13" t="str">
        <f>IF($B36="","",SUMIFS(Transaktionen!$G$2:$G$501,Transaktionen!$D$2:$D$501,$B36,Transaktionen!$F$2:$F$501,"Kauf"))</f>
        <v/>
      </c>
      <c r="G36" s="13" t="str">
        <f>IF($B36="","",SUMIFS(Transaktionen!$G$2:$G$501,Transaktionen!$D$2:$D$501,$B36,Transaktionen!$F$2:$F$501,"Verkauf"))</f>
        <v/>
      </c>
      <c r="H36" s="13" t="str">
        <f t="shared" si="9"/>
        <v/>
      </c>
      <c r="I36" s="11" t="str">
        <f>IF($B36="","",IFERROR((SUMPRODUCT((Transaktionen!$D$2:$D$501=$B36)*(Transaktionen!$F$2:$F$501="Kauf")*(Transaktionen!$G$2:$G$501)*(Transaktionen!$H$2:$H$501)*(Transaktionen!$L$2:$L$501))+SUMIFS(Transaktionen!$I$2:$I$501,Transaktionen!$D$2:$D$501,$B36,Transaktionen!$F$2:$F$501,"Kauf")+SUMIFS(Transaktionen!$J$2:$J$501,Transaktionen!$D$2:$D$501,$B36,Transaktionen!$F$2:$F$501,"Kauf"))/$F36,0))</f>
        <v/>
      </c>
      <c r="J36" s="11" t="str">
        <f t="shared" si="10"/>
        <v/>
      </c>
      <c r="K36" s="11" t="str">
        <f t="shared" si="11"/>
        <v/>
      </c>
      <c r="L36" s="11" t="str">
        <f t="shared" si="12"/>
        <v/>
      </c>
      <c r="M36" s="14" t="str">
        <f t="shared" si="13"/>
        <v/>
      </c>
      <c r="N36" s="11" t="str">
        <f>IF($B36="","",SUMIFS(Transaktionen!$N$2:$N$501,Transaktionen!$D$2:$D$501,$B36,Transaktionen!$F$2:$F$501,"Dividende"))</f>
        <v/>
      </c>
      <c r="O36" s="11" t="str">
        <f>IF($B36="","",SUMIFS(Transaktionen!$I$2:$I$501,Transaktionen!$D$2:$D$501,$B36)+SUMIFS(Transaktionen!$J$2:$J$501,Transaktionen!$D$2:$D$501,$B36))</f>
        <v/>
      </c>
      <c r="P36" s="11" t="str">
        <f>IF($B36="","",IF($G36&gt;0,SUMIFS(Transaktionen!$N$2:$N$501,Transaktionen!$D$2:$D$501,$B36,Transaktionen!$F$2:$F$501,"Verkauf")-$G36*$I36,0))</f>
        <v/>
      </c>
      <c r="Q36" s="11" t="str">
        <f t="shared" si="14"/>
        <v/>
      </c>
      <c r="R36" s="14" t="str">
        <f t="shared" si="15"/>
        <v/>
      </c>
      <c r="S36" s="14" t="str">
        <f>IF($B36="","",IFERROR($K36/Dashboard!$B$5,0))</f>
        <v/>
      </c>
      <c r="T36" s="11" t="str">
        <f>IF($B36="","",$D36*Dashboard!$B$5-$K36)</f>
        <v/>
      </c>
      <c r="U36" s="6" t="str">
        <f t="shared" si="16"/>
        <v/>
      </c>
      <c r="V36" s="6" t="str">
        <f t="shared" si="17"/>
        <v/>
      </c>
    </row>
    <row r="37" spans="1:22" x14ac:dyDescent="0.25">
      <c r="A37" s="5"/>
      <c r="B37" s="5"/>
      <c r="C37" s="5"/>
      <c r="D37" s="12"/>
      <c r="E37" s="9"/>
      <c r="F37" s="13" t="str">
        <f>IF($B37="","",SUMIFS(Transaktionen!$G$2:$G$501,Transaktionen!$D$2:$D$501,$B37,Transaktionen!$F$2:$F$501,"Kauf"))</f>
        <v/>
      </c>
      <c r="G37" s="13" t="str">
        <f>IF($B37="","",SUMIFS(Transaktionen!$G$2:$G$501,Transaktionen!$D$2:$D$501,$B37,Transaktionen!$F$2:$F$501,"Verkauf"))</f>
        <v/>
      </c>
      <c r="H37" s="13" t="str">
        <f t="shared" si="9"/>
        <v/>
      </c>
      <c r="I37" s="11" t="str">
        <f>IF($B37="","",IFERROR((SUMPRODUCT((Transaktionen!$D$2:$D$501=$B37)*(Transaktionen!$F$2:$F$501="Kauf")*(Transaktionen!$G$2:$G$501)*(Transaktionen!$H$2:$H$501)*(Transaktionen!$L$2:$L$501))+SUMIFS(Transaktionen!$I$2:$I$501,Transaktionen!$D$2:$D$501,$B37,Transaktionen!$F$2:$F$501,"Kauf")+SUMIFS(Transaktionen!$J$2:$J$501,Transaktionen!$D$2:$D$501,$B37,Transaktionen!$F$2:$F$501,"Kauf"))/$F37,0))</f>
        <v/>
      </c>
      <c r="J37" s="11" t="str">
        <f t="shared" si="10"/>
        <v/>
      </c>
      <c r="K37" s="11" t="str">
        <f t="shared" si="11"/>
        <v/>
      </c>
      <c r="L37" s="11" t="str">
        <f t="shared" si="12"/>
        <v/>
      </c>
      <c r="M37" s="14" t="str">
        <f t="shared" si="13"/>
        <v/>
      </c>
      <c r="N37" s="11" t="str">
        <f>IF($B37="","",SUMIFS(Transaktionen!$N$2:$N$501,Transaktionen!$D$2:$D$501,$B37,Transaktionen!$F$2:$F$501,"Dividende"))</f>
        <v/>
      </c>
      <c r="O37" s="11" t="str">
        <f>IF($B37="","",SUMIFS(Transaktionen!$I$2:$I$501,Transaktionen!$D$2:$D$501,$B37)+SUMIFS(Transaktionen!$J$2:$J$501,Transaktionen!$D$2:$D$501,$B37))</f>
        <v/>
      </c>
      <c r="P37" s="11" t="str">
        <f>IF($B37="","",IF($G37&gt;0,SUMIFS(Transaktionen!$N$2:$N$501,Transaktionen!$D$2:$D$501,$B37,Transaktionen!$F$2:$F$501,"Verkauf")-$G37*$I37,0))</f>
        <v/>
      </c>
      <c r="Q37" s="11" t="str">
        <f t="shared" si="14"/>
        <v/>
      </c>
      <c r="R37" s="14" t="str">
        <f t="shared" si="15"/>
        <v/>
      </c>
      <c r="S37" s="14" t="str">
        <f>IF($B37="","",IFERROR($K37/Dashboard!$B$5,0))</f>
        <v/>
      </c>
      <c r="T37" s="11" t="str">
        <f>IF($B37="","",$D37*Dashboard!$B$5-$K37)</f>
        <v/>
      </c>
      <c r="U37" s="6" t="str">
        <f t="shared" si="16"/>
        <v/>
      </c>
      <c r="V37" s="6" t="str">
        <f t="shared" si="17"/>
        <v/>
      </c>
    </row>
    <row r="38" spans="1:22" x14ac:dyDescent="0.25">
      <c r="A38" s="5"/>
      <c r="B38" s="5"/>
      <c r="C38" s="5"/>
      <c r="D38" s="12"/>
      <c r="E38" s="9"/>
      <c r="F38" s="13" t="str">
        <f>IF($B38="","",SUMIFS(Transaktionen!$G$2:$G$501,Transaktionen!$D$2:$D$501,$B38,Transaktionen!$F$2:$F$501,"Kauf"))</f>
        <v/>
      </c>
      <c r="G38" s="13" t="str">
        <f>IF($B38="","",SUMIFS(Transaktionen!$G$2:$G$501,Transaktionen!$D$2:$D$501,$B38,Transaktionen!$F$2:$F$501,"Verkauf"))</f>
        <v/>
      </c>
      <c r="H38" s="13" t="str">
        <f t="shared" si="9"/>
        <v/>
      </c>
      <c r="I38" s="11" t="str">
        <f>IF($B38="","",IFERROR((SUMPRODUCT((Transaktionen!$D$2:$D$501=$B38)*(Transaktionen!$F$2:$F$501="Kauf")*(Transaktionen!$G$2:$G$501)*(Transaktionen!$H$2:$H$501)*(Transaktionen!$L$2:$L$501))+SUMIFS(Transaktionen!$I$2:$I$501,Transaktionen!$D$2:$D$501,$B38,Transaktionen!$F$2:$F$501,"Kauf")+SUMIFS(Transaktionen!$J$2:$J$501,Transaktionen!$D$2:$D$501,$B38,Transaktionen!$F$2:$F$501,"Kauf"))/$F38,0))</f>
        <v/>
      </c>
      <c r="J38" s="11" t="str">
        <f t="shared" si="10"/>
        <v/>
      </c>
      <c r="K38" s="11" t="str">
        <f t="shared" si="11"/>
        <v/>
      </c>
      <c r="L38" s="11" t="str">
        <f t="shared" si="12"/>
        <v/>
      </c>
      <c r="M38" s="14" t="str">
        <f t="shared" si="13"/>
        <v/>
      </c>
      <c r="N38" s="11" t="str">
        <f>IF($B38="","",SUMIFS(Transaktionen!$N$2:$N$501,Transaktionen!$D$2:$D$501,$B38,Transaktionen!$F$2:$F$501,"Dividende"))</f>
        <v/>
      </c>
      <c r="O38" s="11" t="str">
        <f>IF($B38="","",SUMIFS(Transaktionen!$I$2:$I$501,Transaktionen!$D$2:$D$501,$B38)+SUMIFS(Transaktionen!$J$2:$J$501,Transaktionen!$D$2:$D$501,$B38))</f>
        <v/>
      </c>
      <c r="P38" s="11" t="str">
        <f>IF($B38="","",IF($G38&gt;0,SUMIFS(Transaktionen!$N$2:$N$501,Transaktionen!$D$2:$D$501,$B38,Transaktionen!$F$2:$F$501,"Verkauf")-$G38*$I38,0))</f>
        <v/>
      </c>
      <c r="Q38" s="11" t="str">
        <f t="shared" si="14"/>
        <v/>
      </c>
      <c r="R38" s="14" t="str">
        <f t="shared" si="15"/>
        <v/>
      </c>
      <c r="S38" s="14" t="str">
        <f>IF($B38="","",IFERROR($K38/Dashboard!$B$5,0))</f>
        <v/>
      </c>
      <c r="T38" s="11" t="str">
        <f>IF($B38="","",$D38*Dashboard!$B$5-$K38)</f>
        <v/>
      </c>
      <c r="U38" s="6" t="str">
        <f t="shared" si="16"/>
        <v/>
      </c>
      <c r="V38" s="6" t="str">
        <f t="shared" si="17"/>
        <v/>
      </c>
    </row>
    <row r="39" spans="1:22" x14ac:dyDescent="0.25">
      <c r="A39" s="5"/>
      <c r="B39" s="5"/>
      <c r="C39" s="5"/>
      <c r="D39" s="12"/>
      <c r="E39" s="9"/>
      <c r="F39" s="13" t="str">
        <f>IF($B39="","",SUMIFS(Transaktionen!$G$2:$G$501,Transaktionen!$D$2:$D$501,$B39,Transaktionen!$F$2:$F$501,"Kauf"))</f>
        <v/>
      </c>
      <c r="G39" s="13" t="str">
        <f>IF($B39="","",SUMIFS(Transaktionen!$G$2:$G$501,Transaktionen!$D$2:$D$501,$B39,Transaktionen!$F$2:$F$501,"Verkauf"))</f>
        <v/>
      </c>
      <c r="H39" s="13" t="str">
        <f t="shared" si="9"/>
        <v/>
      </c>
      <c r="I39" s="11" t="str">
        <f>IF($B39="","",IFERROR((SUMPRODUCT((Transaktionen!$D$2:$D$501=$B39)*(Transaktionen!$F$2:$F$501="Kauf")*(Transaktionen!$G$2:$G$501)*(Transaktionen!$H$2:$H$501)*(Transaktionen!$L$2:$L$501))+SUMIFS(Transaktionen!$I$2:$I$501,Transaktionen!$D$2:$D$501,$B39,Transaktionen!$F$2:$F$501,"Kauf")+SUMIFS(Transaktionen!$J$2:$J$501,Transaktionen!$D$2:$D$501,$B39,Transaktionen!$F$2:$F$501,"Kauf"))/$F39,0))</f>
        <v/>
      </c>
      <c r="J39" s="11" t="str">
        <f t="shared" si="10"/>
        <v/>
      </c>
      <c r="K39" s="11" t="str">
        <f t="shared" si="11"/>
        <v/>
      </c>
      <c r="L39" s="11" t="str">
        <f t="shared" si="12"/>
        <v/>
      </c>
      <c r="M39" s="14" t="str">
        <f t="shared" si="13"/>
        <v/>
      </c>
      <c r="N39" s="11" t="str">
        <f>IF($B39="","",SUMIFS(Transaktionen!$N$2:$N$501,Transaktionen!$D$2:$D$501,$B39,Transaktionen!$F$2:$F$501,"Dividende"))</f>
        <v/>
      </c>
      <c r="O39" s="11" t="str">
        <f>IF($B39="","",SUMIFS(Transaktionen!$I$2:$I$501,Transaktionen!$D$2:$D$501,$B39)+SUMIFS(Transaktionen!$J$2:$J$501,Transaktionen!$D$2:$D$501,$B39))</f>
        <v/>
      </c>
      <c r="P39" s="11" t="str">
        <f>IF($B39="","",IF($G39&gt;0,SUMIFS(Transaktionen!$N$2:$N$501,Transaktionen!$D$2:$D$501,$B39,Transaktionen!$F$2:$F$501,"Verkauf")-$G39*$I39,0))</f>
        <v/>
      </c>
      <c r="Q39" s="11" t="str">
        <f t="shared" si="14"/>
        <v/>
      </c>
      <c r="R39" s="14" t="str">
        <f t="shared" si="15"/>
        <v/>
      </c>
      <c r="S39" s="14" t="str">
        <f>IF($B39="","",IFERROR($K39/Dashboard!$B$5,0))</f>
        <v/>
      </c>
      <c r="T39" s="11" t="str">
        <f>IF($B39="","",$D39*Dashboard!$B$5-$K39)</f>
        <v/>
      </c>
      <c r="U39" s="6" t="str">
        <f t="shared" si="16"/>
        <v/>
      </c>
      <c r="V39" s="6" t="str">
        <f t="shared" si="17"/>
        <v/>
      </c>
    </row>
    <row r="40" spans="1:22" x14ac:dyDescent="0.25">
      <c r="A40" s="5"/>
      <c r="B40" s="5"/>
      <c r="C40" s="5"/>
      <c r="D40" s="12"/>
      <c r="E40" s="9"/>
      <c r="F40" s="13" t="str">
        <f>IF($B40="","",SUMIFS(Transaktionen!$G$2:$G$501,Transaktionen!$D$2:$D$501,$B40,Transaktionen!$F$2:$F$501,"Kauf"))</f>
        <v/>
      </c>
      <c r="G40" s="13" t="str">
        <f>IF($B40="","",SUMIFS(Transaktionen!$G$2:$G$501,Transaktionen!$D$2:$D$501,$B40,Transaktionen!$F$2:$F$501,"Verkauf"))</f>
        <v/>
      </c>
      <c r="H40" s="13" t="str">
        <f t="shared" si="9"/>
        <v/>
      </c>
      <c r="I40" s="11" t="str">
        <f>IF($B40="","",IFERROR((SUMPRODUCT((Transaktionen!$D$2:$D$501=$B40)*(Transaktionen!$F$2:$F$501="Kauf")*(Transaktionen!$G$2:$G$501)*(Transaktionen!$H$2:$H$501)*(Transaktionen!$L$2:$L$501))+SUMIFS(Transaktionen!$I$2:$I$501,Transaktionen!$D$2:$D$501,$B40,Transaktionen!$F$2:$F$501,"Kauf")+SUMIFS(Transaktionen!$J$2:$J$501,Transaktionen!$D$2:$D$501,$B40,Transaktionen!$F$2:$F$501,"Kauf"))/$F40,0))</f>
        <v/>
      </c>
      <c r="J40" s="11" t="str">
        <f t="shared" si="10"/>
        <v/>
      </c>
      <c r="K40" s="11" t="str">
        <f t="shared" si="11"/>
        <v/>
      </c>
      <c r="L40" s="11" t="str">
        <f t="shared" si="12"/>
        <v/>
      </c>
      <c r="M40" s="14" t="str">
        <f t="shared" si="13"/>
        <v/>
      </c>
      <c r="N40" s="11" t="str">
        <f>IF($B40="","",SUMIFS(Transaktionen!$N$2:$N$501,Transaktionen!$D$2:$D$501,$B40,Transaktionen!$F$2:$F$501,"Dividende"))</f>
        <v/>
      </c>
      <c r="O40" s="11" t="str">
        <f>IF($B40="","",SUMIFS(Transaktionen!$I$2:$I$501,Transaktionen!$D$2:$D$501,$B40)+SUMIFS(Transaktionen!$J$2:$J$501,Transaktionen!$D$2:$D$501,$B40))</f>
        <v/>
      </c>
      <c r="P40" s="11" t="str">
        <f>IF($B40="","",IF($G40&gt;0,SUMIFS(Transaktionen!$N$2:$N$501,Transaktionen!$D$2:$D$501,$B40,Transaktionen!$F$2:$F$501,"Verkauf")-$G40*$I40,0))</f>
        <v/>
      </c>
      <c r="Q40" s="11" t="str">
        <f t="shared" si="14"/>
        <v/>
      </c>
      <c r="R40" s="14" t="str">
        <f t="shared" si="15"/>
        <v/>
      </c>
      <c r="S40" s="14" t="str">
        <f>IF($B40="","",IFERROR($K40/Dashboard!$B$5,0))</f>
        <v/>
      </c>
      <c r="T40" s="11" t="str">
        <f>IF($B40="","",$D40*Dashboard!$B$5-$K40)</f>
        <v/>
      </c>
      <c r="U40" s="6" t="str">
        <f t="shared" si="16"/>
        <v/>
      </c>
      <c r="V40" s="6" t="str">
        <f t="shared" si="17"/>
        <v/>
      </c>
    </row>
    <row r="41" spans="1:22" x14ac:dyDescent="0.25">
      <c r="A41" s="5"/>
      <c r="B41" s="5"/>
      <c r="C41" s="5"/>
      <c r="D41" s="12"/>
      <c r="E41" s="9"/>
      <c r="F41" s="13" t="str">
        <f>IF($B41="","",SUMIFS(Transaktionen!$G$2:$G$501,Transaktionen!$D$2:$D$501,$B41,Transaktionen!$F$2:$F$501,"Kauf"))</f>
        <v/>
      </c>
      <c r="G41" s="13" t="str">
        <f>IF($B41="","",SUMIFS(Transaktionen!$G$2:$G$501,Transaktionen!$D$2:$D$501,$B41,Transaktionen!$F$2:$F$501,"Verkauf"))</f>
        <v/>
      </c>
      <c r="H41" s="13" t="str">
        <f t="shared" si="9"/>
        <v/>
      </c>
      <c r="I41" s="11" t="str">
        <f>IF($B41="","",IFERROR((SUMPRODUCT((Transaktionen!$D$2:$D$501=$B41)*(Transaktionen!$F$2:$F$501="Kauf")*(Transaktionen!$G$2:$G$501)*(Transaktionen!$H$2:$H$501)*(Transaktionen!$L$2:$L$501))+SUMIFS(Transaktionen!$I$2:$I$501,Transaktionen!$D$2:$D$501,$B41,Transaktionen!$F$2:$F$501,"Kauf")+SUMIFS(Transaktionen!$J$2:$J$501,Transaktionen!$D$2:$D$501,$B41,Transaktionen!$F$2:$F$501,"Kauf"))/$F41,0))</f>
        <v/>
      </c>
      <c r="J41" s="11" t="str">
        <f t="shared" si="10"/>
        <v/>
      </c>
      <c r="K41" s="11" t="str">
        <f t="shared" si="11"/>
        <v/>
      </c>
      <c r="L41" s="11" t="str">
        <f t="shared" si="12"/>
        <v/>
      </c>
      <c r="M41" s="14" t="str">
        <f t="shared" si="13"/>
        <v/>
      </c>
      <c r="N41" s="11" t="str">
        <f>IF($B41="","",SUMIFS(Transaktionen!$N$2:$N$501,Transaktionen!$D$2:$D$501,$B41,Transaktionen!$F$2:$F$501,"Dividende"))</f>
        <v/>
      </c>
      <c r="O41" s="11" t="str">
        <f>IF($B41="","",SUMIFS(Transaktionen!$I$2:$I$501,Transaktionen!$D$2:$D$501,$B41)+SUMIFS(Transaktionen!$J$2:$J$501,Transaktionen!$D$2:$D$501,$B41))</f>
        <v/>
      </c>
      <c r="P41" s="11" t="str">
        <f>IF($B41="","",IF($G41&gt;0,SUMIFS(Transaktionen!$N$2:$N$501,Transaktionen!$D$2:$D$501,$B41,Transaktionen!$F$2:$F$501,"Verkauf")-$G41*$I41,0))</f>
        <v/>
      </c>
      <c r="Q41" s="11" t="str">
        <f t="shared" si="14"/>
        <v/>
      </c>
      <c r="R41" s="14" t="str">
        <f t="shared" si="15"/>
        <v/>
      </c>
      <c r="S41" s="14" t="str">
        <f>IF($B41="","",IFERROR($K41/Dashboard!$B$5,0))</f>
        <v/>
      </c>
      <c r="T41" s="11" t="str">
        <f>IF($B41="","",$D41*Dashboard!$B$5-$K41)</f>
        <v/>
      </c>
      <c r="U41" s="6" t="str">
        <f t="shared" si="16"/>
        <v/>
      </c>
      <c r="V41" s="6" t="str">
        <f t="shared" si="17"/>
        <v/>
      </c>
    </row>
    <row r="42" spans="1:22" x14ac:dyDescent="0.25">
      <c r="A42" s="5"/>
      <c r="B42" s="5"/>
      <c r="C42" s="5"/>
      <c r="D42" s="12"/>
      <c r="E42" s="9"/>
      <c r="F42" s="13" t="str">
        <f>IF($B42="","",SUMIFS(Transaktionen!$G$2:$G$501,Transaktionen!$D$2:$D$501,$B42,Transaktionen!$F$2:$F$501,"Kauf"))</f>
        <v/>
      </c>
      <c r="G42" s="13" t="str">
        <f>IF($B42="","",SUMIFS(Transaktionen!$G$2:$G$501,Transaktionen!$D$2:$D$501,$B42,Transaktionen!$F$2:$F$501,"Verkauf"))</f>
        <v/>
      </c>
      <c r="H42" s="13" t="str">
        <f t="shared" si="9"/>
        <v/>
      </c>
      <c r="I42" s="11" t="str">
        <f>IF($B42="","",IFERROR((SUMPRODUCT((Transaktionen!$D$2:$D$501=$B42)*(Transaktionen!$F$2:$F$501="Kauf")*(Transaktionen!$G$2:$G$501)*(Transaktionen!$H$2:$H$501)*(Transaktionen!$L$2:$L$501))+SUMIFS(Transaktionen!$I$2:$I$501,Transaktionen!$D$2:$D$501,$B42,Transaktionen!$F$2:$F$501,"Kauf")+SUMIFS(Transaktionen!$J$2:$J$501,Transaktionen!$D$2:$D$501,$B42,Transaktionen!$F$2:$F$501,"Kauf"))/$F42,0))</f>
        <v/>
      </c>
      <c r="J42" s="11" t="str">
        <f t="shared" si="10"/>
        <v/>
      </c>
      <c r="K42" s="11" t="str">
        <f t="shared" si="11"/>
        <v/>
      </c>
      <c r="L42" s="11" t="str">
        <f t="shared" si="12"/>
        <v/>
      </c>
      <c r="M42" s="14" t="str">
        <f t="shared" si="13"/>
        <v/>
      </c>
      <c r="N42" s="11" t="str">
        <f>IF($B42="","",SUMIFS(Transaktionen!$N$2:$N$501,Transaktionen!$D$2:$D$501,$B42,Transaktionen!$F$2:$F$501,"Dividende"))</f>
        <v/>
      </c>
      <c r="O42" s="11" t="str">
        <f>IF($B42="","",SUMIFS(Transaktionen!$I$2:$I$501,Transaktionen!$D$2:$D$501,$B42)+SUMIFS(Transaktionen!$J$2:$J$501,Transaktionen!$D$2:$D$501,$B42))</f>
        <v/>
      </c>
      <c r="P42" s="11" t="str">
        <f>IF($B42="","",IF($G42&gt;0,SUMIFS(Transaktionen!$N$2:$N$501,Transaktionen!$D$2:$D$501,$B42,Transaktionen!$F$2:$F$501,"Verkauf")-$G42*$I42,0))</f>
        <v/>
      </c>
      <c r="Q42" s="11" t="str">
        <f t="shared" si="14"/>
        <v/>
      </c>
      <c r="R42" s="14" t="str">
        <f t="shared" si="15"/>
        <v/>
      </c>
      <c r="S42" s="14" t="str">
        <f>IF($B42="","",IFERROR($K42/Dashboard!$B$5,0))</f>
        <v/>
      </c>
      <c r="T42" s="11" t="str">
        <f>IF($B42="","",$D42*Dashboard!$B$5-$K42)</f>
        <v/>
      </c>
      <c r="U42" s="6" t="str">
        <f t="shared" si="16"/>
        <v/>
      </c>
      <c r="V42" s="6" t="str">
        <f t="shared" si="17"/>
        <v/>
      </c>
    </row>
    <row r="43" spans="1:22" x14ac:dyDescent="0.25">
      <c r="A43" s="5"/>
      <c r="B43" s="5"/>
      <c r="C43" s="5"/>
      <c r="D43" s="12"/>
      <c r="E43" s="9"/>
      <c r="F43" s="13" t="str">
        <f>IF($B43="","",SUMIFS(Transaktionen!$G$2:$G$501,Transaktionen!$D$2:$D$501,$B43,Transaktionen!$F$2:$F$501,"Kauf"))</f>
        <v/>
      </c>
      <c r="G43" s="13" t="str">
        <f>IF($B43="","",SUMIFS(Transaktionen!$G$2:$G$501,Transaktionen!$D$2:$D$501,$B43,Transaktionen!$F$2:$F$501,"Verkauf"))</f>
        <v/>
      </c>
      <c r="H43" s="13" t="str">
        <f t="shared" si="9"/>
        <v/>
      </c>
      <c r="I43" s="11" t="str">
        <f>IF($B43="","",IFERROR((SUMPRODUCT((Transaktionen!$D$2:$D$501=$B43)*(Transaktionen!$F$2:$F$501="Kauf")*(Transaktionen!$G$2:$G$501)*(Transaktionen!$H$2:$H$501)*(Transaktionen!$L$2:$L$501))+SUMIFS(Transaktionen!$I$2:$I$501,Transaktionen!$D$2:$D$501,$B43,Transaktionen!$F$2:$F$501,"Kauf")+SUMIFS(Transaktionen!$J$2:$J$501,Transaktionen!$D$2:$D$501,$B43,Transaktionen!$F$2:$F$501,"Kauf"))/$F43,0))</f>
        <v/>
      </c>
      <c r="J43" s="11" t="str">
        <f t="shared" si="10"/>
        <v/>
      </c>
      <c r="K43" s="11" t="str">
        <f t="shared" si="11"/>
        <v/>
      </c>
      <c r="L43" s="11" t="str">
        <f t="shared" si="12"/>
        <v/>
      </c>
      <c r="M43" s="14" t="str">
        <f t="shared" si="13"/>
        <v/>
      </c>
      <c r="N43" s="11" t="str">
        <f>IF($B43="","",SUMIFS(Transaktionen!$N$2:$N$501,Transaktionen!$D$2:$D$501,$B43,Transaktionen!$F$2:$F$501,"Dividende"))</f>
        <v/>
      </c>
      <c r="O43" s="11" t="str">
        <f>IF($B43="","",SUMIFS(Transaktionen!$I$2:$I$501,Transaktionen!$D$2:$D$501,$B43)+SUMIFS(Transaktionen!$J$2:$J$501,Transaktionen!$D$2:$D$501,$B43))</f>
        <v/>
      </c>
      <c r="P43" s="11" t="str">
        <f>IF($B43="","",IF($G43&gt;0,SUMIFS(Transaktionen!$N$2:$N$501,Transaktionen!$D$2:$D$501,$B43,Transaktionen!$F$2:$F$501,"Verkauf")-$G43*$I43,0))</f>
        <v/>
      </c>
      <c r="Q43" s="11" t="str">
        <f t="shared" si="14"/>
        <v/>
      </c>
      <c r="R43" s="14" t="str">
        <f t="shared" si="15"/>
        <v/>
      </c>
      <c r="S43" s="14" t="str">
        <f>IF($B43="","",IFERROR($K43/Dashboard!$B$5,0))</f>
        <v/>
      </c>
      <c r="T43" s="11" t="str">
        <f>IF($B43="","",$D43*Dashboard!$B$5-$K43)</f>
        <v/>
      </c>
      <c r="U43" s="6" t="str">
        <f t="shared" si="16"/>
        <v/>
      </c>
      <c r="V43" s="6" t="str">
        <f t="shared" si="17"/>
        <v/>
      </c>
    </row>
    <row r="44" spans="1:22" x14ac:dyDescent="0.25">
      <c r="A44" s="5"/>
      <c r="B44" s="5"/>
      <c r="C44" s="5"/>
      <c r="D44" s="12"/>
      <c r="E44" s="9"/>
      <c r="F44" s="13" t="str">
        <f>IF($B44="","",SUMIFS(Transaktionen!$G$2:$G$501,Transaktionen!$D$2:$D$501,$B44,Transaktionen!$F$2:$F$501,"Kauf"))</f>
        <v/>
      </c>
      <c r="G44" s="13" t="str">
        <f>IF($B44="","",SUMIFS(Transaktionen!$G$2:$G$501,Transaktionen!$D$2:$D$501,$B44,Transaktionen!$F$2:$F$501,"Verkauf"))</f>
        <v/>
      </c>
      <c r="H44" s="13" t="str">
        <f t="shared" si="9"/>
        <v/>
      </c>
      <c r="I44" s="11" t="str">
        <f>IF($B44="","",IFERROR((SUMPRODUCT((Transaktionen!$D$2:$D$501=$B44)*(Transaktionen!$F$2:$F$501="Kauf")*(Transaktionen!$G$2:$G$501)*(Transaktionen!$H$2:$H$501)*(Transaktionen!$L$2:$L$501))+SUMIFS(Transaktionen!$I$2:$I$501,Transaktionen!$D$2:$D$501,$B44,Transaktionen!$F$2:$F$501,"Kauf")+SUMIFS(Transaktionen!$J$2:$J$501,Transaktionen!$D$2:$D$501,$B44,Transaktionen!$F$2:$F$501,"Kauf"))/$F44,0))</f>
        <v/>
      </c>
      <c r="J44" s="11" t="str">
        <f t="shared" si="10"/>
        <v/>
      </c>
      <c r="K44" s="11" t="str">
        <f t="shared" si="11"/>
        <v/>
      </c>
      <c r="L44" s="11" t="str">
        <f t="shared" si="12"/>
        <v/>
      </c>
      <c r="M44" s="14" t="str">
        <f t="shared" si="13"/>
        <v/>
      </c>
      <c r="N44" s="11" t="str">
        <f>IF($B44="","",SUMIFS(Transaktionen!$N$2:$N$501,Transaktionen!$D$2:$D$501,$B44,Transaktionen!$F$2:$F$501,"Dividende"))</f>
        <v/>
      </c>
      <c r="O44" s="11" t="str">
        <f>IF($B44="","",SUMIFS(Transaktionen!$I$2:$I$501,Transaktionen!$D$2:$D$501,$B44)+SUMIFS(Transaktionen!$J$2:$J$501,Transaktionen!$D$2:$D$501,$B44))</f>
        <v/>
      </c>
      <c r="P44" s="11" t="str">
        <f>IF($B44="","",IF($G44&gt;0,SUMIFS(Transaktionen!$N$2:$N$501,Transaktionen!$D$2:$D$501,$B44,Transaktionen!$F$2:$F$501,"Verkauf")-$G44*$I44,0))</f>
        <v/>
      </c>
      <c r="Q44" s="11" t="str">
        <f t="shared" si="14"/>
        <v/>
      </c>
      <c r="R44" s="14" t="str">
        <f t="shared" si="15"/>
        <v/>
      </c>
      <c r="S44" s="14" t="str">
        <f>IF($B44="","",IFERROR($K44/Dashboard!$B$5,0))</f>
        <v/>
      </c>
      <c r="T44" s="11" t="str">
        <f>IF($B44="","",$D44*Dashboard!$B$5-$K44)</f>
        <v/>
      </c>
      <c r="U44" s="6" t="str">
        <f t="shared" si="16"/>
        <v/>
      </c>
      <c r="V44" s="6" t="str">
        <f t="shared" si="17"/>
        <v/>
      </c>
    </row>
    <row r="45" spans="1:22" x14ac:dyDescent="0.25">
      <c r="A45" s="5"/>
      <c r="B45" s="5"/>
      <c r="C45" s="5"/>
      <c r="D45" s="12"/>
      <c r="E45" s="9"/>
      <c r="F45" s="13" t="str">
        <f>IF($B45="","",SUMIFS(Transaktionen!$G$2:$G$501,Transaktionen!$D$2:$D$501,$B45,Transaktionen!$F$2:$F$501,"Kauf"))</f>
        <v/>
      </c>
      <c r="G45" s="13" t="str">
        <f>IF($B45="","",SUMIFS(Transaktionen!$G$2:$G$501,Transaktionen!$D$2:$D$501,$B45,Transaktionen!$F$2:$F$501,"Verkauf"))</f>
        <v/>
      </c>
      <c r="H45" s="13" t="str">
        <f t="shared" si="9"/>
        <v/>
      </c>
      <c r="I45" s="11" t="str">
        <f>IF($B45="","",IFERROR((SUMPRODUCT((Transaktionen!$D$2:$D$501=$B45)*(Transaktionen!$F$2:$F$501="Kauf")*(Transaktionen!$G$2:$G$501)*(Transaktionen!$H$2:$H$501)*(Transaktionen!$L$2:$L$501))+SUMIFS(Transaktionen!$I$2:$I$501,Transaktionen!$D$2:$D$501,$B45,Transaktionen!$F$2:$F$501,"Kauf")+SUMIFS(Transaktionen!$J$2:$J$501,Transaktionen!$D$2:$D$501,$B45,Transaktionen!$F$2:$F$501,"Kauf"))/$F45,0))</f>
        <v/>
      </c>
      <c r="J45" s="11" t="str">
        <f t="shared" si="10"/>
        <v/>
      </c>
      <c r="K45" s="11" t="str">
        <f t="shared" si="11"/>
        <v/>
      </c>
      <c r="L45" s="11" t="str">
        <f t="shared" si="12"/>
        <v/>
      </c>
      <c r="M45" s="14" t="str">
        <f t="shared" si="13"/>
        <v/>
      </c>
      <c r="N45" s="11" t="str">
        <f>IF($B45="","",SUMIFS(Transaktionen!$N$2:$N$501,Transaktionen!$D$2:$D$501,$B45,Transaktionen!$F$2:$F$501,"Dividende"))</f>
        <v/>
      </c>
      <c r="O45" s="11" t="str">
        <f>IF($B45="","",SUMIFS(Transaktionen!$I$2:$I$501,Transaktionen!$D$2:$D$501,$B45)+SUMIFS(Transaktionen!$J$2:$J$501,Transaktionen!$D$2:$D$501,$B45))</f>
        <v/>
      </c>
      <c r="P45" s="11" t="str">
        <f>IF($B45="","",IF($G45&gt;0,SUMIFS(Transaktionen!$N$2:$N$501,Transaktionen!$D$2:$D$501,$B45,Transaktionen!$F$2:$F$501,"Verkauf")-$G45*$I45,0))</f>
        <v/>
      </c>
      <c r="Q45" s="11" t="str">
        <f t="shared" si="14"/>
        <v/>
      </c>
      <c r="R45" s="14" t="str">
        <f t="shared" si="15"/>
        <v/>
      </c>
      <c r="S45" s="14" t="str">
        <f>IF($B45="","",IFERROR($K45/Dashboard!$B$5,0))</f>
        <v/>
      </c>
      <c r="T45" s="11" t="str">
        <f>IF($B45="","",$D45*Dashboard!$B$5-$K45)</f>
        <v/>
      </c>
      <c r="U45" s="6" t="str">
        <f t="shared" si="16"/>
        <v/>
      </c>
      <c r="V45" s="6" t="str">
        <f t="shared" si="17"/>
        <v/>
      </c>
    </row>
    <row r="46" spans="1:22" x14ac:dyDescent="0.25">
      <c r="A46" s="5"/>
      <c r="B46" s="5"/>
      <c r="C46" s="5"/>
      <c r="D46" s="12"/>
      <c r="E46" s="9"/>
      <c r="F46" s="13" t="str">
        <f>IF($B46="","",SUMIFS(Transaktionen!$G$2:$G$501,Transaktionen!$D$2:$D$501,$B46,Transaktionen!$F$2:$F$501,"Kauf"))</f>
        <v/>
      </c>
      <c r="G46" s="13" t="str">
        <f>IF($B46="","",SUMIFS(Transaktionen!$G$2:$G$501,Transaktionen!$D$2:$D$501,$B46,Transaktionen!$F$2:$F$501,"Verkauf"))</f>
        <v/>
      </c>
      <c r="H46" s="13" t="str">
        <f t="shared" si="9"/>
        <v/>
      </c>
      <c r="I46" s="11" t="str">
        <f>IF($B46="","",IFERROR((SUMPRODUCT((Transaktionen!$D$2:$D$501=$B46)*(Transaktionen!$F$2:$F$501="Kauf")*(Transaktionen!$G$2:$G$501)*(Transaktionen!$H$2:$H$501)*(Transaktionen!$L$2:$L$501))+SUMIFS(Transaktionen!$I$2:$I$501,Transaktionen!$D$2:$D$501,$B46,Transaktionen!$F$2:$F$501,"Kauf")+SUMIFS(Transaktionen!$J$2:$J$501,Transaktionen!$D$2:$D$501,$B46,Transaktionen!$F$2:$F$501,"Kauf"))/$F46,0))</f>
        <v/>
      </c>
      <c r="J46" s="11" t="str">
        <f t="shared" si="10"/>
        <v/>
      </c>
      <c r="K46" s="11" t="str">
        <f t="shared" si="11"/>
        <v/>
      </c>
      <c r="L46" s="11" t="str">
        <f t="shared" si="12"/>
        <v/>
      </c>
      <c r="M46" s="14" t="str">
        <f t="shared" si="13"/>
        <v/>
      </c>
      <c r="N46" s="11" t="str">
        <f>IF($B46="","",SUMIFS(Transaktionen!$N$2:$N$501,Transaktionen!$D$2:$D$501,$B46,Transaktionen!$F$2:$F$501,"Dividende"))</f>
        <v/>
      </c>
      <c r="O46" s="11" t="str">
        <f>IF($B46="","",SUMIFS(Transaktionen!$I$2:$I$501,Transaktionen!$D$2:$D$501,$B46)+SUMIFS(Transaktionen!$J$2:$J$501,Transaktionen!$D$2:$D$501,$B46))</f>
        <v/>
      </c>
      <c r="P46" s="11" t="str">
        <f>IF($B46="","",IF($G46&gt;0,SUMIFS(Transaktionen!$N$2:$N$501,Transaktionen!$D$2:$D$501,$B46,Transaktionen!$F$2:$F$501,"Verkauf")-$G46*$I46,0))</f>
        <v/>
      </c>
      <c r="Q46" s="11" t="str">
        <f t="shared" si="14"/>
        <v/>
      </c>
      <c r="R46" s="14" t="str">
        <f t="shared" si="15"/>
        <v/>
      </c>
      <c r="S46" s="14" t="str">
        <f>IF($B46="","",IFERROR($K46/Dashboard!$B$5,0))</f>
        <v/>
      </c>
      <c r="T46" s="11" t="str">
        <f>IF($B46="","",$D46*Dashboard!$B$5-$K46)</f>
        <v/>
      </c>
      <c r="U46" s="6" t="str">
        <f t="shared" si="16"/>
        <v/>
      </c>
      <c r="V46" s="6" t="str">
        <f t="shared" si="17"/>
        <v/>
      </c>
    </row>
    <row r="47" spans="1:22" x14ac:dyDescent="0.25">
      <c r="A47" s="5"/>
      <c r="B47" s="5"/>
      <c r="C47" s="5"/>
      <c r="D47" s="12"/>
      <c r="E47" s="9"/>
      <c r="F47" s="13" t="str">
        <f>IF($B47="","",SUMIFS(Transaktionen!$G$2:$G$501,Transaktionen!$D$2:$D$501,$B47,Transaktionen!$F$2:$F$501,"Kauf"))</f>
        <v/>
      </c>
      <c r="G47" s="13" t="str">
        <f>IF($B47="","",SUMIFS(Transaktionen!$G$2:$G$501,Transaktionen!$D$2:$D$501,$B47,Transaktionen!$F$2:$F$501,"Verkauf"))</f>
        <v/>
      </c>
      <c r="H47" s="13" t="str">
        <f t="shared" si="9"/>
        <v/>
      </c>
      <c r="I47" s="11" t="str">
        <f>IF($B47="","",IFERROR((SUMPRODUCT((Transaktionen!$D$2:$D$501=$B47)*(Transaktionen!$F$2:$F$501="Kauf")*(Transaktionen!$G$2:$G$501)*(Transaktionen!$H$2:$H$501)*(Transaktionen!$L$2:$L$501))+SUMIFS(Transaktionen!$I$2:$I$501,Transaktionen!$D$2:$D$501,$B47,Transaktionen!$F$2:$F$501,"Kauf")+SUMIFS(Transaktionen!$J$2:$J$501,Transaktionen!$D$2:$D$501,$B47,Transaktionen!$F$2:$F$501,"Kauf"))/$F47,0))</f>
        <v/>
      </c>
      <c r="J47" s="11" t="str">
        <f t="shared" si="10"/>
        <v/>
      </c>
      <c r="K47" s="11" t="str">
        <f t="shared" si="11"/>
        <v/>
      </c>
      <c r="L47" s="11" t="str">
        <f t="shared" si="12"/>
        <v/>
      </c>
      <c r="M47" s="14" t="str">
        <f t="shared" si="13"/>
        <v/>
      </c>
      <c r="N47" s="11" t="str">
        <f>IF($B47="","",SUMIFS(Transaktionen!$N$2:$N$501,Transaktionen!$D$2:$D$501,$B47,Transaktionen!$F$2:$F$501,"Dividende"))</f>
        <v/>
      </c>
      <c r="O47" s="11" t="str">
        <f>IF($B47="","",SUMIFS(Transaktionen!$I$2:$I$501,Transaktionen!$D$2:$D$501,$B47)+SUMIFS(Transaktionen!$J$2:$J$501,Transaktionen!$D$2:$D$501,$B47))</f>
        <v/>
      </c>
      <c r="P47" s="11" t="str">
        <f>IF($B47="","",IF($G47&gt;0,SUMIFS(Transaktionen!$N$2:$N$501,Transaktionen!$D$2:$D$501,$B47,Transaktionen!$F$2:$F$501,"Verkauf")-$G47*$I47,0))</f>
        <v/>
      </c>
      <c r="Q47" s="11" t="str">
        <f t="shared" si="14"/>
        <v/>
      </c>
      <c r="R47" s="14" t="str">
        <f t="shared" si="15"/>
        <v/>
      </c>
      <c r="S47" s="14" t="str">
        <f>IF($B47="","",IFERROR($K47/Dashboard!$B$5,0))</f>
        <v/>
      </c>
      <c r="T47" s="11" t="str">
        <f>IF($B47="","",$D47*Dashboard!$B$5-$K47)</f>
        <v/>
      </c>
      <c r="U47" s="6" t="str">
        <f t="shared" si="16"/>
        <v/>
      </c>
      <c r="V47" s="6" t="str">
        <f t="shared" si="17"/>
        <v/>
      </c>
    </row>
    <row r="48" spans="1:22" x14ac:dyDescent="0.25">
      <c r="A48" s="5"/>
      <c r="B48" s="5"/>
      <c r="C48" s="5"/>
      <c r="D48" s="12"/>
      <c r="E48" s="9"/>
      <c r="F48" s="13" t="str">
        <f>IF($B48="","",SUMIFS(Transaktionen!$G$2:$G$501,Transaktionen!$D$2:$D$501,$B48,Transaktionen!$F$2:$F$501,"Kauf"))</f>
        <v/>
      </c>
      <c r="G48" s="13" t="str">
        <f>IF($B48="","",SUMIFS(Transaktionen!$G$2:$G$501,Transaktionen!$D$2:$D$501,$B48,Transaktionen!$F$2:$F$501,"Verkauf"))</f>
        <v/>
      </c>
      <c r="H48" s="13" t="str">
        <f t="shared" si="9"/>
        <v/>
      </c>
      <c r="I48" s="11" t="str">
        <f>IF($B48="","",IFERROR((SUMPRODUCT((Transaktionen!$D$2:$D$501=$B48)*(Transaktionen!$F$2:$F$501="Kauf")*(Transaktionen!$G$2:$G$501)*(Transaktionen!$H$2:$H$501)*(Transaktionen!$L$2:$L$501))+SUMIFS(Transaktionen!$I$2:$I$501,Transaktionen!$D$2:$D$501,$B48,Transaktionen!$F$2:$F$501,"Kauf")+SUMIFS(Transaktionen!$J$2:$J$501,Transaktionen!$D$2:$D$501,$B48,Transaktionen!$F$2:$F$501,"Kauf"))/$F48,0))</f>
        <v/>
      </c>
      <c r="J48" s="11" t="str">
        <f t="shared" si="10"/>
        <v/>
      </c>
      <c r="K48" s="11" t="str">
        <f t="shared" si="11"/>
        <v/>
      </c>
      <c r="L48" s="11" t="str">
        <f t="shared" si="12"/>
        <v/>
      </c>
      <c r="M48" s="14" t="str">
        <f t="shared" si="13"/>
        <v/>
      </c>
      <c r="N48" s="11" t="str">
        <f>IF($B48="","",SUMIFS(Transaktionen!$N$2:$N$501,Transaktionen!$D$2:$D$501,$B48,Transaktionen!$F$2:$F$501,"Dividende"))</f>
        <v/>
      </c>
      <c r="O48" s="11" t="str">
        <f>IF($B48="","",SUMIFS(Transaktionen!$I$2:$I$501,Transaktionen!$D$2:$D$501,$B48)+SUMIFS(Transaktionen!$J$2:$J$501,Transaktionen!$D$2:$D$501,$B48))</f>
        <v/>
      </c>
      <c r="P48" s="11" t="str">
        <f>IF($B48="","",IF($G48&gt;0,SUMIFS(Transaktionen!$N$2:$N$501,Transaktionen!$D$2:$D$501,$B48,Transaktionen!$F$2:$F$501,"Verkauf")-$G48*$I48,0))</f>
        <v/>
      </c>
      <c r="Q48" s="11" t="str">
        <f t="shared" si="14"/>
        <v/>
      </c>
      <c r="R48" s="14" t="str">
        <f t="shared" si="15"/>
        <v/>
      </c>
      <c r="S48" s="14" t="str">
        <f>IF($B48="","",IFERROR($K48/Dashboard!$B$5,0))</f>
        <v/>
      </c>
      <c r="T48" s="11" t="str">
        <f>IF($B48="","",$D48*Dashboard!$B$5-$K48)</f>
        <v/>
      </c>
      <c r="U48" s="6" t="str">
        <f t="shared" si="16"/>
        <v/>
      </c>
      <c r="V48" s="6" t="str">
        <f t="shared" si="17"/>
        <v/>
      </c>
    </row>
    <row r="49" spans="1:22" x14ac:dyDescent="0.25">
      <c r="A49" s="5"/>
      <c r="B49" s="5"/>
      <c r="C49" s="5"/>
      <c r="D49" s="12"/>
      <c r="E49" s="9"/>
      <c r="F49" s="13" t="str">
        <f>IF($B49="","",SUMIFS(Transaktionen!$G$2:$G$501,Transaktionen!$D$2:$D$501,$B49,Transaktionen!$F$2:$F$501,"Kauf"))</f>
        <v/>
      </c>
      <c r="G49" s="13" t="str">
        <f>IF($B49="","",SUMIFS(Transaktionen!$G$2:$G$501,Transaktionen!$D$2:$D$501,$B49,Transaktionen!$F$2:$F$501,"Verkauf"))</f>
        <v/>
      </c>
      <c r="H49" s="13" t="str">
        <f t="shared" si="9"/>
        <v/>
      </c>
      <c r="I49" s="11" t="str">
        <f>IF($B49="","",IFERROR((SUMPRODUCT((Transaktionen!$D$2:$D$501=$B49)*(Transaktionen!$F$2:$F$501="Kauf")*(Transaktionen!$G$2:$G$501)*(Transaktionen!$H$2:$H$501)*(Transaktionen!$L$2:$L$501))+SUMIFS(Transaktionen!$I$2:$I$501,Transaktionen!$D$2:$D$501,$B49,Transaktionen!$F$2:$F$501,"Kauf")+SUMIFS(Transaktionen!$J$2:$J$501,Transaktionen!$D$2:$D$501,$B49,Transaktionen!$F$2:$F$501,"Kauf"))/$F49,0))</f>
        <v/>
      </c>
      <c r="J49" s="11" t="str">
        <f t="shared" si="10"/>
        <v/>
      </c>
      <c r="K49" s="11" t="str">
        <f t="shared" si="11"/>
        <v/>
      </c>
      <c r="L49" s="11" t="str">
        <f t="shared" si="12"/>
        <v/>
      </c>
      <c r="M49" s="14" t="str">
        <f t="shared" si="13"/>
        <v/>
      </c>
      <c r="N49" s="11" t="str">
        <f>IF($B49="","",SUMIFS(Transaktionen!$N$2:$N$501,Transaktionen!$D$2:$D$501,$B49,Transaktionen!$F$2:$F$501,"Dividende"))</f>
        <v/>
      </c>
      <c r="O49" s="11" t="str">
        <f>IF($B49="","",SUMIFS(Transaktionen!$I$2:$I$501,Transaktionen!$D$2:$D$501,$B49)+SUMIFS(Transaktionen!$J$2:$J$501,Transaktionen!$D$2:$D$501,$B49))</f>
        <v/>
      </c>
      <c r="P49" s="11" t="str">
        <f>IF($B49="","",IF($G49&gt;0,SUMIFS(Transaktionen!$N$2:$N$501,Transaktionen!$D$2:$D$501,$B49,Transaktionen!$F$2:$F$501,"Verkauf")-$G49*$I49,0))</f>
        <v/>
      </c>
      <c r="Q49" s="11" t="str">
        <f t="shared" si="14"/>
        <v/>
      </c>
      <c r="R49" s="14" t="str">
        <f t="shared" si="15"/>
        <v/>
      </c>
      <c r="S49" s="14" t="str">
        <f>IF($B49="","",IFERROR($K49/Dashboard!$B$5,0))</f>
        <v/>
      </c>
      <c r="T49" s="11" t="str">
        <f>IF($B49="","",$D49*Dashboard!$B$5-$K49)</f>
        <v/>
      </c>
      <c r="U49" s="6" t="str">
        <f t="shared" si="16"/>
        <v/>
      </c>
      <c r="V49" s="6" t="str">
        <f t="shared" si="17"/>
        <v/>
      </c>
    </row>
    <row r="50" spans="1:22" x14ac:dyDescent="0.25">
      <c r="A50" s="5"/>
      <c r="B50" s="5"/>
      <c r="C50" s="5"/>
      <c r="D50" s="12"/>
      <c r="E50" s="9"/>
      <c r="F50" s="13" t="str">
        <f>IF($B50="","",SUMIFS(Transaktionen!$G$2:$G$501,Transaktionen!$D$2:$D$501,$B50,Transaktionen!$F$2:$F$501,"Kauf"))</f>
        <v/>
      </c>
      <c r="G50" s="13" t="str">
        <f>IF($B50="","",SUMIFS(Transaktionen!$G$2:$G$501,Transaktionen!$D$2:$D$501,$B50,Transaktionen!$F$2:$F$501,"Verkauf"))</f>
        <v/>
      </c>
      <c r="H50" s="13" t="str">
        <f t="shared" si="9"/>
        <v/>
      </c>
      <c r="I50" s="11" t="str">
        <f>IF($B50="","",IFERROR((SUMPRODUCT((Transaktionen!$D$2:$D$501=$B50)*(Transaktionen!$F$2:$F$501="Kauf")*(Transaktionen!$G$2:$G$501)*(Transaktionen!$H$2:$H$501)*(Transaktionen!$L$2:$L$501))+SUMIFS(Transaktionen!$I$2:$I$501,Transaktionen!$D$2:$D$501,$B50,Transaktionen!$F$2:$F$501,"Kauf")+SUMIFS(Transaktionen!$J$2:$J$501,Transaktionen!$D$2:$D$501,$B50,Transaktionen!$F$2:$F$501,"Kauf"))/$F50,0))</f>
        <v/>
      </c>
      <c r="J50" s="11" t="str">
        <f t="shared" si="10"/>
        <v/>
      </c>
      <c r="K50" s="11" t="str">
        <f t="shared" si="11"/>
        <v/>
      </c>
      <c r="L50" s="11" t="str">
        <f t="shared" si="12"/>
        <v/>
      </c>
      <c r="M50" s="14" t="str">
        <f t="shared" si="13"/>
        <v/>
      </c>
      <c r="N50" s="11" t="str">
        <f>IF($B50="","",SUMIFS(Transaktionen!$N$2:$N$501,Transaktionen!$D$2:$D$501,$B50,Transaktionen!$F$2:$F$501,"Dividende"))</f>
        <v/>
      </c>
      <c r="O50" s="11" t="str">
        <f>IF($B50="","",SUMIFS(Transaktionen!$I$2:$I$501,Transaktionen!$D$2:$D$501,$B50)+SUMIFS(Transaktionen!$J$2:$J$501,Transaktionen!$D$2:$D$501,$B50))</f>
        <v/>
      </c>
      <c r="P50" s="11" t="str">
        <f>IF($B50="","",IF($G50&gt;0,SUMIFS(Transaktionen!$N$2:$N$501,Transaktionen!$D$2:$D$501,$B50,Transaktionen!$F$2:$F$501,"Verkauf")-$G50*$I50,0))</f>
        <v/>
      </c>
      <c r="Q50" s="11" t="str">
        <f t="shared" si="14"/>
        <v/>
      </c>
      <c r="R50" s="14" t="str">
        <f t="shared" si="15"/>
        <v/>
      </c>
      <c r="S50" s="14" t="str">
        <f>IF($B50="","",IFERROR($K50/Dashboard!$B$5,0))</f>
        <v/>
      </c>
      <c r="T50" s="11" t="str">
        <f>IF($B50="","",$D50*Dashboard!$B$5-$K50)</f>
        <v/>
      </c>
      <c r="U50" s="6" t="str">
        <f t="shared" si="16"/>
        <v/>
      </c>
      <c r="V50" s="6" t="str">
        <f t="shared" si="17"/>
        <v/>
      </c>
    </row>
    <row r="51" spans="1:22" x14ac:dyDescent="0.25">
      <c r="A51" s="5"/>
      <c r="B51" s="5"/>
      <c r="C51" s="5"/>
      <c r="D51" s="12"/>
      <c r="E51" s="9"/>
      <c r="F51" s="13" t="str">
        <f>IF($B51="","",SUMIFS(Transaktionen!$G$2:$G$501,Transaktionen!$D$2:$D$501,$B51,Transaktionen!$F$2:$F$501,"Kauf"))</f>
        <v/>
      </c>
      <c r="G51" s="13" t="str">
        <f>IF($B51="","",SUMIFS(Transaktionen!$G$2:$G$501,Transaktionen!$D$2:$D$501,$B51,Transaktionen!$F$2:$F$501,"Verkauf"))</f>
        <v/>
      </c>
      <c r="H51" s="13" t="str">
        <f t="shared" si="9"/>
        <v/>
      </c>
      <c r="I51" s="11" t="str">
        <f>IF($B51="","",IFERROR((SUMPRODUCT((Transaktionen!$D$2:$D$501=$B51)*(Transaktionen!$F$2:$F$501="Kauf")*(Transaktionen!$G$2:$G$501)*(Transaktionen!$H$2:$H$501)*(Transaktionen!$L$2:$L$501))+SUMIFS(Transaktionen!$I$2:$I$501,Transaktionen!$D$2:$D$501,$B51,Transaktionen!$F$2:$F$501,"Kauf")+SUMIFS(Transaktionen!$J$2:$J$501,Transaktionen!$D$2:$D$501,$B51,Transaktionen!$F$2:$F$501,"Kauf"))/$F51,0))</f>
        <v/>
      </c>
      <c r="J51" s="11" t="str">
        <f t="shared" si="10"/>
        <v/>
      </c>
      <c r="K51" s="11" t="str">
        <f t="shared" si="11"/>
        <v/>
      </c>
      <c r="L51" s="11" t="str">
        <f t="shared" si="12"/>
        <v/>
      </c>
      <c r="M51" s="14" t="str">
        <f t="shared" si="13"/>
        <v/>
      </c>
      <c r="N51" s="11" t="str">
        <f>IF($B51="","",SUMIFS(Transaktionen!$N$2:$N$501,Transaktionen!$D$2:$D$501,$B51,Transaktionen!$F$2:$F$501,"Dividende"))</f>
        <v/>
      </c>
      <c r="O51" s="11" t="str">
        <f>IF($B51="","",SUMIFS(Transaktionen!$I$2:$I$501,Transaktionen!$D$2:$D$501,$B51)+SUMIFS(Transaktionen!$J$2:$J$501,Transaktionen!$D$2:$D$501,$B51))</f>
        <v/>
      </c>
      <c r="P51" s="11" t="str">
        <f>IF($B51="","",IF($G51&gt;0,SUMIFS(Transaktionen!$N$2:$N$501,Transaktionen!$D$2:$D$501,$B51,Transaktionen!$F$2:$F$501,"Verkauf")-$G51*$I51,0))</f>
        <v/>
      </c>
      <c r="Q51" s="11" t="str">
        <f t="shared" si="14"/>
        <v/>
      </c>
      <c r="R51" s="14" t="str">
        <f t="shared" si="15"/>
        <v/>
      </c>
      <c r="S51" s="14" t="str">
        <f>IF($B51="","",IFERROR($K51/Dashboard!$B$5,0))</f>
        <v/>
      </c>
      <c r="T51" s="11" t="str">
        <f>IF($B51="","",$D51*Dashboard!$B$5-$K51)</f>
        <v/>
      </c>
      <c r="U51" s="6" t="str">
        <f t="shared" si="16"/>
        <v/>
      </c>
      <c r="V51" s="6" t="str">
        <f t="shared" si="17"/>
        <v/>
      </c>
    </row>
    <row r="52" spans="1:22" x14ac:dyDescent="0.25">
      <c r="A52" s="5"/>
      <c r="B52" s="5"/>
      <c r="C52" s="5"/>
      <c r="D52" s="12"/>
      <c r="E52" s="9"/>
      <c r="F52" s="13" t="str">
        <f>IF($B52="","",SUMIFS(Transaktionen!$G$2:$G$501,Transaktionen!$D$2:$D$501,$B52,Transaktionen!$F$2:$F$501,"Kauf"))</f>
        <v/>
      </c>
      <c r="G52" s="13" t="str">
        <f>IF($B52="","",SUMIFS(Transaktionen!$G$2:$G$501,Transaktionen!$D$2:$D$501,$B52,Transaktionen!$F$2:$F$501,"Verkauf"))</f>
        <v/>
      </c>
      <c r="H52" s="13" t="str">
        <f t="shared" si="9"/>
        <v/>
      </c>
      <c r="I52" s="11" t="str">
        <f>IF($B52="","",IFERROR((SUMPRODUCT((Transaktionen!$D$2:$D$501=$B52)*(Transaktionen!$F$2:$F$501="Kauf")*(Transaktionen!$G$2:$G$501)*(Transaktionen!$H$2:$H$501)*(Transaktionen!$L$2:$L$501))+SUMIFS(Transaktionen!$I$2:$I$501,Transaktionen!$D$2:$D$501,$B52,Transaktionen!$F$2:$F$501,"Kauf")+SUMIFS(Transaktionen!$J$2:$J$501,Transaktionen!$D$2:$D$501,$B52,Transaktionen!$F$2:$F$501,"Kauf"))/$F52,0))</f>
        <v/>
      </c>
      <c r="J52" s="11" t="str">
        <f t="shared" si="10"/>
        <v/>
      </c>
      <c r="K52" s="11" t="str">
        <f t="shared" si="11"/>
        <v/>
      </c>
      <c r="L52" s="11" t="str">
        <f t="shared" si="12"/>
        <v/>
      </c>
      <c r="M52" s="14" t="str">
        <f t="shared" si="13"/>
        <v/>
      </c>
      <c r="N52" s="11" t="str">
        <f>IF($B52="","",SUMIFS(Transaktionen!$N$2:$N$501,Transaktionen!$D$2:$D$501,$B52,Transaktionen!$F$2:$F$501,"Dividende"))</f>
        <v/>
      </c>
      <c r="O52" s="11" t="str">
        <f>IF($B52="","",SUMIFS(Transaktionen!$I$2:$I$501,Transaktionen!$D$2:$D$501,$B52)+SUMIFS(Transaktionen!$J$2:$J$501,Transaktionen!$D$2:$D$501,$B52))</f>
        <v/>
      </c>
      <c r="P52" s="11" t="str">
        <f>IF($B52="","",IF($G52&gt;0,SUMIFS(Transaktionen!$N$2:$N$501,Transaktionen!$D$2:$D$501,$B52,Transaktionen!$F$2:$F$501,"Verkauf")-$G52*$I52,0))</f>
        <v/>
      </c>
      <c r="Q52" s="11" t="str">
        <f t="shared" si="14"/>
        <v/>
      </c>
      <c r="R52" s="14" t="str">
        <f t="shared" si="15"/>
        <v/>
      </c>
      <c r="S52" s="14" t="str">
        <f>IF($B52="","",IFERROR($K52/Dashboard!$B$5,0))</f>
        <v/>
      </c>
      <c r="T52" s="11" t="str">
        <f>IF($B52="","",$D52*Dashboard!$B$5-$K52)</f>
        <v/>
      </c>
      <c r="U52" s="6" t="str">
        <f t="shared" si="16"/>
        <v/>
      </c>
      <c r="V52" s="6" t="str">
        <f t="shared" si="17"/>
        <v/>
      </c>
    </row>
    <row r="53" spans="1:22" x14ac:dyDescent="0.25">
      <c r="A53" s="5"/>
      <c r="B53" s="5"/>
      <c r="C53" s="5"/>
      <c r="D53" s="12"/>
      <c r="E53" s="9"/>
      <c r="F53" s="13" t="str">
        <f>IF($B53="","",SUMIFS(Transaktionen!$G$2:$G$501,Transaktionen!$D$2:$D$501,$B53,Transaktionen!$F$2:$F$501,"Kauf"))</f>
        <v/>
      </c>
      <c r="G53" s="13" t="str">
        <f>IF($B53="","",SUMIFS(Transaktionen!$G$2:$G$501,Transaktionen!$D$2:$D$501,$B53,Transaktionen!$F$2:$F$501,"Verkauf"))</f>
        <v/>
      </c>
      <c r="H53" s="13" t="str">
        <f t="shared" si="9"/>
        <v/>
      </c>
      <c r="I53" s="11" t="str">
        <f>IF($B53="","",IFERROR((SUMPRODUCT((Transaktionen!$D$2:$D$501=$B53)*(Transaktionen!$F$2:$F$501="Kauf")*(Transaktionen!$G$2:$G$501)*(Transaktionen!$H$2:$H$501)*(Transaktionen!$L$2:$L$501))+SUMIFS(Transaktionen!$I$2:$I$501,Transaktionen!$D$2:$D$501,$B53,Transaktionen!$F$2:$F$501,"Kauf")+SUMIFS(Transaktionen!$J$2:$J$501,Transaktionen!$D$2:$D$501,$B53,Transaktionen!$F$2:$F$501,"Kauf"))/$F53,0))</f>
        <v/>
      </c>
      <c r="J53" s="11" t="str">
        <f t="shared" si="10"/>
        <v/>
      </c>
      <c r="K53" s="11" t="str">
        <f t="shared" si="11"/>
        <v/>
      </c>
      <c r="L53" s="11" t="str">
        <f t="shared" si="12"/>
        <v/>
      </c>
      <c r="M53" s="14" t="str">
        <f t="shared" si="13"/>
        <v/>
      </c>
      <c r="N53" s="11" t="str">
        <f>IF($B53="","",SUMIFS(Transaktionen!$N$2:$N$501,Transaktionen!$D$2:$D$501,$B53,Transaktionen!$F$2:$F$501,"Dividende"))</f>
        <v/>
      </c>
      <c r="O53" s="11" t="str">
        <f>IF($B53="","",SUMIFS(Transaktionen!$I$2:$I$501,Transaktionen!$D$2:$D$501,$B53)+SUMIFS(Transaktionen!$J$2:$J$501,Transaktionen!$D$2:$D$501,$B53))</f>
        <v/>
      </c>
      <c r="P53" s="11" t="str">
        <f>IF($B53="","",IF($G53&gt;0,SUMIFS(Transaktionen!$N$2:$N$501,Transaktionen!$D$2:$D$501,$B53,Transaktionen!$F$2:$F$501,"Verkauf")-$G53*$I53,0))</f>
        <v/>
      </c>
      <c r="Q53" s="11" t="str">
        <f t="shared" si="14"/>
        <v/>
      </c>
      <c r="R53" s="14" t="str">
        <f t="shared" si="15"/>
        <v/>
      </c>
      <c r="S53" s="14" t="str">
        <f>IF($B53="","",IFERROR($K53/Dashboard!$B$5,0))</f>
        <v/>
      </c>
      <c r="T53" s="11" t="str">
        <f>IF($B53="","",$D53*Dashboard!$B$5-$K53)</f>
        <v/>
      </c>
      <c r="U53" s="6" t="str">
        <f t="shared" si="16"/>
        <v/>
      </c>
      <c r="V53" s="6" t="str">
        <f t="shared" si="17"/>
        <v/>
      </c>
    </row>
    <row r="54" spans="1:22" x14ac:dyDescent="0.25">
      <c r="A54" s="5"/>
      <c r="B54" s="5"/>
      <c r="C54" s="5"/>
      <c r="D54" s="12"/>
      <c r="E54" s="9"/>
      <c r="F54" s="13" t="str">
        <f>IF($B54="","",SUMIFS(Transaktionen!$G$2:$G$501,Transaktionen!$D$2:$D$501,$B54,Transaktionen!$F$2:$F$501,"Kauf"))</f>
        <v/>
      </c>
      <c r="G54" s="13" t="str">
        <f>IF($B54="","",SUMIFS(Transaktionen!$G$2:$G$501,Transaktionen!$D$2:$D$501,$B54,Transaktionen!$F$2:$F$501,"Verkauf"))</f>
        <v/>
      </c>
      <c r="H54" s="13" t="str">
        <f t="shared" si="9"/>
        <v/>
      </c>
      <c r="I54" s="11" t="str">
        <f>IF($B54="","",IFERROR((SUMPRODUCT((Transaktionen!$D$2:$D$501=$B54)*(Transaktionen!$F$2:$F$501="Kauf")*(Transaktionen!$G$2:$G$501)*(Transaktionen!$H$2:$H$501)*(Transaktionen!$L$2:$L$501))+SUMIFS(Transaktionen!$I$2:$I$501,Transaktionen!$D$2:$D$501,$B54,Transaktionen!$F$2:$F$501,"Kauf")+SUMIFS(Transaktionen!$J$2:$J$501,Transaktionen!$D$2:$D$501,$B54,Transaktionen!$F$2:$F$501,"Kauf"))/$F54,0))</f>
        <v/>
      </c>
      <c r="J54" s="11" t="str">
        <f t="shared" si="10"/>
        <v/>
      </c>
      <c r="K54" s="11" t="str">
        <f t="shared" si="11"/>
        <v/>
      </c>
      <c r="L54" s="11" t="str">
        <f t="shared" si="12"/>
        <v/>
      </c>
      <c r="M54" s="14" t="str">
        <f t="shared" si="13"/>
        <v/>
      </c>
      <c r="N54" s="11" t="str">
        <f>IF($B54="","",SUMIFS(Transaktionen!$N$2:$N$501,Transaktionen!$D$2:$D$501,$B54,Transaktionen!$F$2:$F$501,"Dividende"))</f>
        <v/>
      </c>
      <c r="O54" s="11" t="str">
        <f>IF($B54="","",SUMIFS(Transaktionen!$I$2:$I$501,Transaktionen!$D$2:$D$501,$B54)+SUMIFS(Transaktionen!$J$2:$J$501,Transaktionen!$D$2:$D$501,$B54))</f>
        <v/>
      </c>
      <c r="P54" s="11" t="str">
        <f>IF($B54="","",IF($G54&gt;0,SUMIFS(Transaktionen!$N$2:$N$501,Transaktionen!$D$2:$D$501,$B54,Transaktionen!$F$2:$F$501,"Verkauf")-$G54*$I54,0))</f>
        <v/>
      </c>
      <c r="Q54" s="11" t="str">
        <f t="shared" si="14"/>
        <v/>
      </c>
      <c r="R54" s="14" t="str">
        <f t="shared" si="15"/>
        <v/>
      </c>
      <c r="S54" s="14" t="str">
        <f>IF($B54="","",IFERROR($K54/Dashboard!$B$5,0))</f>
        <v/>
      </c>
      <c r="T54" s="11" t="str">
        <f>IF($B54="","",$D54*Dashboard!$B$5-$K54)</f>
        <v/>
      </c>
      <c r="U54" s="6" t="str">
        <f t="shared" si="16"/>
        <v/>
      </c>
      <c r="V54" s="6" t="str">
        <f t="shared" si="17"/>
        <v/>
      </c>
    </row>
    <row r="55" spans="1:22" x14ac:dyDescent="0.25">
      <c r="A55" s="5"/>
      <c r="B55" s="5"/>
      <c r="C55" s="5"/>
      <c r="D55" s="12"/>
      <c r="E55" s="9"/>
      <c r="F55" s="13" t="str">
        <f>IF($B55="","",SUMIFS(Transaktionen!$G$2:$G$501,Transaktionen!$D$2:$D$501,$B55,Transaktionen!$F$2:$F$501,"Kauf"))</f>
        <v/>
      </c>
      <c r="G55" s="13" t="str">
        <f>IF($B55="","",SUMIFS(Transaktionen!$G$2:$G$501,Transaktionen!$D$2:$D$501,$B55,Transaktionen!$F$2:$F$501,"Verkauf"))</f>
        <v/>
      </c>
      <c r="H55" s="13" t="str">
        <f t="shared" si="9"/>
        <v/>
      </c>
      <c r="I55" s="11" t="str">
        <f>IF($B55="","",IFERROR((SUMPRODUCT((Transaktionen!$D$2:$D$501=$B55)*(Transaktionen!$F$2:$F$501="Kauf")*(Transaktionen!$G$2:$G$501)*(Transaktionen!$H$2:$H$501)*(Transaktionen!$L$2:$L$501))+SUMIFS(Transaktionen!$I$2:$I$501,Transaktionen!$D$2:$D$501,$B55,Transaktionen!$F$2:$F$501,"Kauf")+SUMIFS(Transaktionen!$J$2:$J$501,Transaktionen!$D$2:$D$501,$B55,Transaktionen!$F$2:$F$501,"Kauf"))/$F55,0))</f>
        <v/>
      </c>
      <c r="J55" s="11" t="str">
        <f t="shared" si="10"/>
        <v/>
      </c>
      <c r="K55" s="11" t="str">
        <f t="shared" si="11"/>
        <v/>
      </c>
      <c r="L55" s="11" t="str">
        <f t="shared" si="12"/>
        <v/>
      </c>
      <c r="M55" s="14" t="str">
        <f t="shared" si="13"/>
        <v/>
      </c>
      <c r="N55" s="11" t="str">
        <f>IF($B55="","",SUMIFS(Transaktionen!$N$2:$N$501,Transaktionen!$D$2:$D$501,$B55,Transaktionen!$F$2:$F$501,"Dividende"))</f>
        <v/>
      </c>
      <c r="O55" s="11" t="str">
        <f>IF($B55="","",SUMIFS(Transaktionen!$I$2:$I$501,Transaktionen!$D$2:$D$501,$B55)+SUMIFS(Transaktionen!$J$2:$J$501,Transaktionen!$D$2:$D$501,$B55))</f>
        <v/>
      </c>
      <c r="P55" s="11" t="str">
        <f>IF($B55="","",IF($G55&gt;0,SUMIFS(Transaktionen!$N$2:$N$501,Transaktionen!$D$2:$D$501,$B55,Transaktionen!$F$2:$F$501,"Verkauf")-$G55*$I55,0))</f>
        <v/>
      </c>
      <c r="Q55" s="11" t="str">
        <f t="shared" si="14"/>
        <v/>
      </c>
      <c r="R55" s="14" t="str">
        <f t="shared" si="15"/>
        <v/>
      </c>
      <c r="S55" s="14" t="str">
        <f>IF($B55="","",IFERROR($K55/Dashboard!$B$5,0))</f>
        <v/>
      </c>
      <c r="T55" s="11" t="str">
        <f>IF($B55="","",$D55*Dashboard!$B$5-$K55)</f>
        <v/>
      </c>
      <c r="U55" s="6" t="str">
        <f t="shared" si="16"/>
        <v/>
      </c>
      <c r="V55" s="6" t="str">
        <f t="shared" si="17"/>
        <v/>
      </c>
    </row>
    <row r="56" spans="1:22" x14ac:dyDescent="0.25">
      <c r="A56" s="5"/>
      <c r="B56" s="5"/>
      <c r="C56" s="5"/>
      <c r="D56" s="12"/>
      <c r="E56" s="9"/>
      <c r="F56" s="13" t="str">
        <f>IF($B56="","",SUMIFS(Transaktionen!$G$2:$G$501,Transaktionen!$D$2:$D$501,$B56,Transaktionen!$F$2:$F$501,"Kauf"))</f>
        <v/>
      </c>
      <c r="G56" s="13" t="str">
        <f>IF($B56="","",SUMIFS(Transaktionen!$G$2:$G$501,Transaktionen!$D$2:$D$501,$B56,Transaktionen!$F$2:$F$501,"Verkauf"))</f>
        <v/>
      </c>
      <c r="H56" s="13" t="str">
        <f t="shared" si="9"/>
        <v/>
      </c>
      <c r="I56" s="11" t="str">
        <f>IF($B56="","",IFERROR((SUMPRODUCT((Transaktionen!$D$2:$D$501=$B56)*(Transaktionen!$F$2:$F$501="Kauf")*(Transaktionen!$G$2:$G$501)*(Transaktionen!$H$2:$H$501)*(Transaktionen!$L$2:$L$501))+SUMIFS(Transaktionen!$I$2:$I$501,Transaktionen!$D$2:$D$501,$B56,Transaktionen!$F$2:$F$501,"Kauf")+SUMIFS(Transaktionen!$J$2:$J$501,Transaktionen!$D$2:$D$501,$B56,Transaktionen!$F$2:$F$501,"Kauf"))/$F56,0))</f>
        <v/>
      </c>
      <c r="J56" s="11" t="str">
        <f t="shared" si="10"/>
        <v/>
      </c>
      <c r="K56" s="11" t="str">
        <f t="shared" si="11"/>
        <v/>
      </c>
      <c r="L56" s="11" t="str">
        <f t="shared" si="12"/>
        <v/>
      </c>
      <c r="M56" s="14" t="str">
        <f t="shared" si="13"/>
        <v/>
      </c>
      <c r="N56" s="11" t="str">
        <f>IF($B56="","",SUMIFS(Transaktionen!$N$2:$N$501,Transaktionen!$D$2:$D$501,$B56,Transaktionen!$F$2:$F$501,"Dividende"))</f>
        <v/>
      </c>
      <c r="O56" s="11" t="str">
        <f>IF($B56="","",SUMIFS(Transaktionen!$I$2:$I$501,Transaktionen!$D$2:$D$501,$B56)+SUMIFS(Transaktionen!$J$2:$J$501,Transaktionen!$D$2:$D$501,$B56))</f>
        <v/>
      </c>
      <c r="P56" s="11" t="str">
        <f>IF($B56="","",IF($G56&gt;0,SUMIFS(Transaktionen!$N$2:$N$501,Transaktionen!$D$2:$D$501,$B56,Transaktionen!$F$2:$F$501,"Verkauf")-$G56*$I56,0))</f>
        <v/>
      </c>
      <c r="Q56" s="11" t="str">
        <f t="shared" si="14"/>
        <v/>
      </c>
      <c r="R56" s="14" t="str">
        <f t="shared" si="15"/>
        <v/>
      </c>
      <c r="S56" s="14" t="str">
        <f>IF($B56="","",IFERROR($K56/Dashboard!$B$5,0))</f>
        <v/>
      </c>
      <c r="T56" s="11" t="str">
        <f>IF($B56="","",$D56*Dashboard!$B$5-$K56)</f>
        <v/>
      </c>
      <c r="U56" s="6" t="str">
        <f t="shared" si="16"/>
        <v/>
      </c>
      <c r="V56" s="6" t="str">
        <f t="shared" si="17"/>
        <v/>
      </c>
    </row>
    <row r="57" spans="1:22" x14ac:dyDescent="0.25">
      <c r="A57" s="5"/>
      <c r="B57" s="5"/>
      <c r="C57" s="5"/>
      <c r="D57" s="12"/>
      <c r="E57" s="9"/>
      <c r="F57" s="13" t="str">
        <f>IF($B57="","",SUMIFS(Transaktionen!$G$2:$G$501,Transaktionen!$D$2:$D$501,$B57,Transaktionen!$F$2:$F$501,"Kauf"))</f>
        <v/>
      </c>
      <c r="G57" s="13" t="str">
        <f>IF($B57="","",SUMIFS(Transaktionen!$G$2:$G$501,Transaktionen!$D$2:$D$501,$B57,Transaktionen!$F$2:$F$501,"Verkauf"))</f>
        <v/>
      </c>
      <c r="H57" s="13" t="str">
        <f t="shared" si="9"/>
        <v/>
      </c>
      <c r="I57" s="11" t="str">
        <f>IF($B57="","",IFERROR((SUMPRODUCT((Transaktionen!$D$2:$D$501=$B57)*(Transaktionen!$F$2:$F$501="Kauf")*(Transaktionen!$G$2:$G$501)*(Transaktionen!$H$2:$H$501)*(Transaktionen!$L$2:$L$501))+SUMIFS(Transaktionen!$I$2:$I$501,Transaktionen!$D$2:$D$501,$B57,Transaktionen!$F$2:$F$501,"Kauf")+SUMIFS(Transaktionen!$J$2:$J$501,Transaktionen!$D$2:$D$501,$B57,Transaktionen!$F$2:$F$501,"Kauf"))/$F57,0))</f>
        <v/>
      </c>
      <c r="J57" s="11" t="str">
        <f t="shared" si="10"/>
        <v/>
      </c>
      <c r="K57" s="11" t="str">
        <f t="shared" si="11"/>
        <v/>
      </c>
      <c r="L57" s="11" t="str">
        <f t="shared" si="12"/>
        <v/>
      </c>
      <c r="M57" s="14" t="str">
        <f t="shared" si="13"/>
        <v/>
      </c>
      <c r="N57" s="11" t="str">
        <f>IF($B57="","",SUMIFS(Transaktionen!$N$2:$N$501,Transaktionen!$D$2:$D$501,$B57,Transaktionen!$F$2:$F$501,"Dividende"))</f>
        <v/>
      </c>
      <c r="O57" s="11" t="str">
        <f>IF($B57="","",SUMIFS(Transaktionen!$I$2:$I$501,Transaktionen!$D$2:$D$501,$B57)+SUMIFS(Transaktionen!$J$2:$J$501,Transaktionen!$D$2:$D$501,$B57))</f>
        <v/>
      </c>
      <c r="P57" s="11" t="str">
        <f>IF($B57="","",IF($G57&gt;0,SUMIFS(Transaktionen!$N$2:$N$501,Transaktionen!$D$2:$D$501,$B57,Transaktionen!$F$2:$F$501,"Verkauf")-$G57*$I57,0))</f>
        <v/>
      </c>
      <c r="Q57" s="11" t="str">
        <f t="shared" si="14"/>
        <v/>
      </c>
      <c r="R57" s="14" t="str">
        <f t="shared" si="15"/>
        <v/>
      </c>
      <c r="S57" s="14" t="str">
        <f>IF($B57="","",IFERROR($K57/Dashboard!$B$5,0))</f>
        <v/>
      </c>
      <c r="T57" s="11" t="str">
        <f>IF($B57="","",$D57*Dashboard!$B$5-$K57)</f>
        <v/>
      </c>
      <c r="U57" s="6" t="str">
        <f t="shared" si="16"/>
        <v/>
      </c>
      <c r="V57" s="6" t="str">
        <f t="shared" si="17"/>
        <v/>
      </c>
    </row>
    <row r="58" spans="1:22" x14ac:dyDescent="0.25">
      <c r="A58" s="5"/>
      <c r="B58" s="5"/>
      <c r="C58" s="5"/>
      <c r="D58" s="12"/>
      <c r="E58" s="9"/>
      <c r="F58" s="13" t="str">
        <f>IF($B58="","",SUMIFS(Transaktionen!$G$2:$G$501,Transaktionen!$D$2:$D$501,$B58,Transaktionen!$F$2:$F$501,"Kauf"))</f>
        <v/>
      </c>
      <c r="G58" s="13" t="str">
        <f>IF($B58="","",SUMIFS(Transaktionen!$G$2:$G$501,Transaktionen!$D$2:$D$501,$B58,Transaktionen!$F$2:$F$501,"Verkauf"))</f>
        <v/>
      </c>
      <c r="H58" s="13" t="str">
        <f t="shared" si="9"/>
        <v/>
      </c>
      <c r="I58" s="11" t="str">
        <f>IF($B58="","",IFERROR((SUMPRODUCT((Transaktionen!$D$2:$D$501=$B58)*(Transaktionen!$F$2:$F$501="Kauf")*(Transaktionen!$G$2:$G$501)*(Transaktionen!$H$2:$H$501)*(Transaktionen!$L$2:$L$501))+SUMIFS(Transaktionen!$I$2:$I$501,Transaktionen!$D$2:$D$501,$B58,Transaktionen!$F$2:$F$501,"Kauf")+SUMIFS(Transaktionen!$J$2:$J$501,Transaktionen!$D$2:$D$501,$B58,Transaktionen!$F$2:$F$501,"Kauf"))/$F58,0))</f>
        <v/>
      </c>
      <c r="J58" s="11" t="str">
        <f t="shared" si="10"/>
        <v/>
      </c>
      <c r="K58" s="11" t="str">
        <f t="shared" si="11"/>
        <v/>
      </c>
      <c r="L58" s="11" t="str">
        <f t="shared" si="12"/>
        <v/>
      </c>
      <c r="M58" s="14" t="str">
        <f t="shared" si="13"/>
        <v/>
      </c>
      <c r="N58" s="11" t="str">
        <f>IF($B58="","",SUMIFS(Transaktionen!$N$2:$N$501,Transaktionen!$D$2:$D$501,$B58,Transaktionen!$F$2:$F$501,"Dividende"))</f>
        <v/>
      </c>
      <c r="O58" s="11" t="str">
        <f>IF($B58="","",SUMIFS(Transaktionen!$I$2:$I$501,Transaktionen!$D$2:$D$501,$B58)+SUMIFS(Transaktionen!$J$2:$J$501,Transaktionen!$D$2:$D$501,$B58))</f>
        <v/>
      </c>
      <c r="P58" s="11" t="str">
        <f>IF($B58="","",IF($G58&gt;0,SUMIFS(Transaktionen!$N$2:$N$501,Transaktionen!$D$2:$D$501,$B58,Transaktionen!$F$2:$F$501,"Verkauf")-$G58*$I58,0))</f>
        <v/>
      </c>
      <c r="Q58" s="11" t="str">
        <f t="shared" si="14"/>
        <v/>
      </c>
      <c r="R58" s="14" t="str">
        <f t="shared" si="15"/>
        <v/>
      </c>
      <c r="S58" s="14" t="str">
        <f>IF($B58="","",IFERROR($K58/Dashboard!$B$5,0))</f>
        <v/>
      </c>
      <c r="T58" s="11" t="str">
        <f>IF($B58="","",$D58*Dashboard!$B$5-$K58)</f>
        <v/>
      </c>
      <c r="U58" s="6" t="str">
        <f t="shared" si="16"/>
        <v/>
      </c>
      <c r="V58" s="6" t="str">
        <f t="shared" si="17"/>
        <v/>
      </c>
    </row>
    <row r="59" spans="1:22" x14ac:dyDescent="0.25">
      <c r="A59" s="5"/>
      <c r="B59" s="5"/>
      <c r="C59" s="5"/>
      <c r="D59" s="12"/>
      <c r="E59" s="9"/>
      <c r="F59" s="13" t="str">
        <f>IF($B59="","",SUMIFS(Transaktionen!$G$2:$G$501,Transaktionen!$D$2:$D$501,$B59,Transaktionen!$F$2:$F$501,"Kauf"))</f>
        <v/>
      </c>
      <c r="G59" s="13" t="str">
        <f>IF($B59="","",SUMIFS(Transaktionen!$G$2:$G$501,Transaktionen!$D$2:$D$501,$B59,Transaktionen!$F$2:$F$501,"Verkauf"))</f>
        <v/>
      </c>
      <c r="H59" s="13" t="str">
        <f t="shared" si="9"/>
        <v/>
      </c>
      <c r="I59" s="11" t="str">
        <f>IF($B59="","",IFERROR((SUMPRODUCT((Transaktionen!$D$2:$D$501=$B59)*(Transaktionen!$F$2:$F$501="Kauf")*(Transaktionen!$G$2:$G$501)*(Transaktionen!$H$2:$H$501)*(Transaktionen!$L$2:$L$501))+SUMIFS(Transaktionen!$I$2:$I$501,Transaktionen!$D$2:$D$501,$B59,Transaktionen!$F$2:$F$501,"Kauf")+SUMIFS(Transaktionen!$J$2:$J$501,Transaktionen!$D$2:$D$501,$B59,Transaktionen!$F$2:$F$501,"Kauf"))/$F59,0))</f>
        <v/>
      </c>
      <c r="J59" s="11" t="str">
        <f t="shared" si="10"/>
        <v/>
      </c>
      <c r="K59" s="11" t="str">
        <f t="shared" si="11"/>
        <v/>
      </c>
      <c r="L59" s="11" t="str">
        <f t="shared" si="12"/>
        <v/>
      </c>
      <c r="M59" s="14" t="str">
        <f t="shared" si="13"/>
        <v/>
      </c>
      <c r="N59" s="11" t="str">
        <f>IF($B59="","",SUMIFS(Transaktionen!$N$2:$N$501,Transaktionen!$D$2:$D$501,$B59,Transaktionen!$F$2:$F$501,"Dividende"))</f>
        <v/>
      </c>
      <c r="O59" s="11" t="str">
        <f>IF($B59="","",SUMIFS(Transaktionen!$I$2:$I$501,Transaktionen!$D$2:$D$501,$B59)+SUMIFS(Transaktionen!$J$2:$J$501,Transaktionen!$D$2:$D$501,$B59))</f>
        <v/>
      </c>
      <c r="P59" s="11" t="str">
        <f>IF($B59="","",IF($G59&gt;0,SUMIFS(Transaktionen!$N$2:$N$501,Transaktionen!$D$2:$D$501,$B59,Transaktionen!$F$2:$F$501,"Verkauf")-$G59*$I59,0))</f>
        <v/>
      </c>
      <c r="Q59" s="11" t="str">
        <f t="shared" si="14"/>
        <v/>
      </c>
      <c r="R59" s="14" t="str">
        <f t="shared" si="15"/>
        <v/>
      </c>
      <c r="S59" s="14" t="str">
        <f>IF($B59="","",IFERROR($K59/Dashboard!$B$5,0))</f>
        <v/>
      </c>
      <c r="T59" s="11" t="str">
        <f>IF($B59="","",$D59*Dashboard!$B$5-$K59)</f>
        <v/>
      </c>
      <c r="U59" s="6" t="str">
        <f t="shared" si="16"/>
        <v/>
      </c>
      <c r="V59" s="6" t="str">
        <f t="shared" si="17"/>
        <v/>
      </c>
    </row>
    <row r="60" spans="1:22" x14ac:dyDescent="0.25">
      <c r="A60" s="5"/>
      <c r="B60" s="5"/>
      <c r="C60" s="5"/>
      <c r="D60" s="12"/>
      <c r="E60" s="9"/>
      <c r="F60" s="13" t="str">
        <f>IF($B60="","",SUMIFS(Transaktionen!$G$2:$G$501,Transaktionen!$D$2:$D$501,$B60,Transaktionen!$F$2:$F$501,"Kauf"))</f>
        <v/>
      </c>
      <c r="G60" s="13" t="str">
        <f>IF($B60="","",SUMIFS(Transaktionen!$G$2:$G$501,Transaktionen!$D$2:$D$501,$B60,Transaktionen!$F$2:$F$501,"Verkauf"))</f>
        <v/>
      </c>
      <c r="H60" s="13" t="str">
        <f t="shared" si="9"/>
        <v/>
      </c>
      <c r="I60" s="11" t="str">
        <f>IF($B60="","",IFERROR((SUMPRODUCT((Transaktionen!$D$2:$D$501=$B60)*(Transaktionen!$F$2:$F$501="Kauf")*(Transaktionen!$G$2:$G$501)*(Transaktionen!$H$2:$H$501)*(Transaktionen!$L$2:$L$501))+SUMIFS(Transaktionen!$I$2:$I$501,Transaktionen!$D$2:$D$501,$B60,Transaktionen!$F$2:$F$501,"Kauf")+SUMIFS(Transaktionen!$J$2:$J$501,Transaktionen!$D$2:$D$501,$B60,Transaktionen!$F$2:$F$501,"Kauf"))/$F60,0))</f>
        <v/>
      </c>
      <c r="J60" s="11" t="str">
        <f t="shared" si="10"/>
        <v/>
      </c>
      <c r="K60" s="11" t="str">
        <f t="shared" si="11"/>
        <v/>
      </c>
      <c r="L60" s="11" t="str">
        <f t="shared" si="12"/>
        <v/>
      </c>
      <c r="M60" s="14" t="str">
        <f t="shared" si="13"/>
        <v/>
      </c>
      <c r="N60" s="11" t="str">
        <f>IF($B60="","",SUMIFS(Transaktionen!$N$2:$N$501,Transaktionen!$D$2:$D$501,$B60,Transaktionen!$F$2:$F$501,"Dividende"))</f>
        <v/>
      </c>
      <c r="O60" s="11" t="str">
        <f>IF($B60="","",SUMIFS(Transaktionen!$I$2:$I$501,Transaktionen!$D$2:$D$501,$B60)+SUMIFS(Transaktionen!$J$2:$J$501,Transaktionen!$D$2:$D$501,$B60))</f>
        <v/>
      </c>
      <c r="P60" s="11" t="str">
        <f>IF($B60="","",IF($G60&gt;0,SUMIFS(Transaktionen!$N$2:$N$501,Transaktionen!$D$2:$D$501,$B60,Transaktionen!$F$2:$F$501,"Verkauf")-$G60*$I60,0))</f>
        <v/>
      </c>
      <c r="Q60" s="11" t="str">
        <f t="shared" si="14"/>
        <v/>
      </c>
      <c r="R60" s="14" t="str">
        <f t="shared" si="15"/>
        <v/>
      </c>
      <c r="S60" s="14" t="str">
        <f>IF($B60="","",IFERROR($K60/Dashboard!$B$5,0))</f>
        <v/>
      </c>
      <c r="T60" s="11" t="str">
        <f>IF($B60="","",$D60*Dashboard!$B$5-$K60)</f>
        <v/>
      </c>
      <c r="U60" s="6" t="str">
        <f t="shared" si="16"/>
        <v/>
      </c>
      <c r="V60" s="6" t="str">
        <f t="shared" si="17"/>
        <v/>
      </c>
    </row>
    <row r="61" spans="1:22" x14ac:dyDescent="0.25">
      <c r="A61" s="5"/>
      <c r="B61" s="5"/>
      <c r="C61" s="5"/>
      <c r="D61" s="12"/>
      <c r="E61" s="9"/>
      <c r="F61" s="13" t="str">
        <f>IF($B61="","",SUMIFS(Transaktionen!$G$2:$G$501,Transaktionen!$D$2:$D$501,$B61,Transaktionen!$F$2:$F$501,"Kauf"))</f>
        <v/>
      </c>
      <c r="G61" s="13" t="str">
        <f>IF($B61="","",SUMIFS(Transaktionen!$G$2:$G$501,Transaktionen!$D$2:$D$501,$B61,Transaktionen!$F$2:$F$501,"Verkauf"))</f>
        <v/>
      </c>
      <c r="H61" s="13" t="str">
        <f t="shared" si="9"/>
        <v/>
      </c>
      <c r="I61" s="11" t="str">
        <f>IF($B61="","",IFERROR((SUMPRODUCT((Transaktionen!$D$2:$D$501=$B61)*(Transaktionen!$F$2:$F$501="Kauf")*(Transaktionen!$G$2:$G$501)*(Transaktionen!$H$2:$H$501)*(Transaktionen!$L$2:$L$501))+SUMIFS(Transaktionen!$I$2:$I$501,Transaktionen!$D$2:$D$501,$B61,Transaktionen!$F$2:$F$501,"Kauf")+SUMIFS(Transaktionen!$J$2:$J$501,Transaktionen!$D$2:$D$501,$B61,Transaktionen!$F$2:$F$501,"Kauf"))/$F61,0))</f>
        <v/>
      </c>
      <c r="J61" s="11" t="str">
        <f t="shared" si="10"/>
        <v/>
      </c>
      <c r="K61" s="11" t="str">
        <f t="shared" si="11"/>
        <v/>
      </c>
      <c r="L61" s="11" t="str">
        <f t="shared" si="12"/>
        <v/>
      </c>
      <c r="M61" s="14" t="str">
        <f t="shared" si="13"/>
        <v/>
      </c>
      <c r="N61" s="11" t="str">
        <f>IF($B61="","",SUMIFS(Transaktionen!$N$2:$N$501,Transaktionen!$D$2:$D$501,$B61,Transaktionen!$F$2:$F$501,"Dividende"))</f>
        <v/>
      </c>
      <c r="O61" s="11" t="str">
        <f>IF($B61="","",SUMIFS(Transaktionen!$I$2:$I$501,Transaktionen!$D$2:$D$501,$B61)+SUMIFS(Transaktionen!$J$2:$J$501,Transaktionen!$D$2:$D$501,$B61))</f>
        <v/>
      </c>
      <c r="P61" s="11" t="str">
        <f>IF($B61="","",IF($G61&gt;0,SUMIFS(Transaktionen!$N$2:$N$501,Transaktionen!$D$2:$D$501,$B61,Transaktionen!$F$2:$F$501,"Verkauf")-$G61*$I61,0))</f>
        <v/>
      </c>
      <c r="Q61" s="11" t="str">
        <f t="shared" si="14"/>
        <v/>
      </c>
      <c r="R61" s="14" t="str">
        <f t="shared" si="15"/>
        <v/>
      </c>
      <c r="S61" s="14" t="str">
        <f>IF($B61="","",IFERROR($K61/Dashboard!$B$5,0))</f>
        <v/>
      </c>
      <c r="T61" s="11" t="str">
        <f>IF($B61="","",$D61*Dashboard!$B$5-$K61)</f>
        <v/>
      </c>
      <c r="U61" s="6" t="str">
        <f t="shared" si="16"/>
        <v/>
      </c>
      <c r="V61" s="6" t="str">
        <f t="shared" si="17"/>
        <v/>
      </c>
    </row>
  </sheetData>
  <dataValidations count="1">
    <dataValidation type="decimal" sqref="D2:D61" xr:uid="{00000000-0002-0000-0200-000001000000}">
      <formula1>0</formula1>
      <formula2>1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Einstellungen!$C$11:$C$17</xm:f>
          </x14:formula1>
          <xm:sqref>C2:C61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3"/>
  <sheetViews>
    <sheetView workbookViewId="0"/>
  </sheetViews>
  <sheetFormatPr baseColWidth="10" defaultColWidth="9" defaultRowHeight="15" x14ac:dyDescent="0.25"/>
  <cols>
    <col min="1" max="1" width="12" customWidth="1"/>
    <col min="2" max="2" width="20" customWidth="1"/>
    <col min="3" max="3" width="16" customWidth="1"/>
    <col min="4" max="4" width="18" customWidth="1"/>
    <col min="5" max="5" width="20" customWidth="1"/>
    <col min="6" max="6" width="16" customWidth="1"/>
    <col min="7" max="7" width="28" customWidth="1"/>
    <col min="8" max="8" width="2" customWidth="1"/>
    <col min="9" max="9" width="10" customWidth="1"/>
    <col min="10" max="10" width="20" customWidth="1"/>
    <col min="11" max="11" width="16" customWidth="1"/>
    <col min="12" max="12" width="18" customWidth="1"/>
  </cols>
  <sheetData>
    <row r="1" spans="1:12" ht="135" x14ac:dyDescent="0.25">
      <c r="A1" s="2" t="s">
        <v>32</v>
      </c>
      <c r="B1" s="2" t="s">
        <v>10</v>
      </c>
      <c r="C1" s="2" t="s">
        <v>12</v>
      </c>
      <c r="D1" s="2" t="s">
        <v>14</v>
      </c>
      <c r="E1" s="2" t="s">
        <v>104</v>
      </c>
      <c r="F1" s="2" t="s">
        <v>105</v>
      </c>
      <c r="G1" s="2" t="s">
        <v>44</v>
      </c>
      <c r="H1" s="22" t="s">
        <v>45</v>
      </c>
      <c r="I1" s="2" t="s">
        <v>106</v>
      </c>
      <c r="J1" s="2" t="s">
        <v>10</v>
      </c>
      <c r="K1" s="2" t="s">
        <v>12</v>
      </c>
      <c r="L1" s="2" t="s">
        <v>14</v>
      </c>
    </row>
    <row r="2" spans="1:12" x14ac:dyDescent="0.25">
      <c r="A2" s="7" t="s">
        <v>107</v>
      </c>
      <c r="B2" s="9">
        <v>11480</v>
      </c>
      <c r="C2" s="9">
        <v>13490</v>
      </c>
      <c r="D2" s="11">
        <f t="shared" ref="D2:D33" si="0">IF($A2="","",$B2+$C2)</f>
        <v>24970</v>
      </c>
      <c r="E2" s="11">
        <f>IF($A2="","",SUMIFS(Transaktionen!$N$2:$N$501,Transaktionen!$F$2:$F$501,"Einzahlung",Transaktionen!$P$2:$P$501,"&lt;="&amp;$H2)+SUMIFS(Transaktionen!$N$2:$N$501,Transaktionen!$F$2:$F$501,"Auszahlung",Transaktionen!$P$2:$P$501,"&lt;="&amp;$H2))</f>
        <v>25000</v>
      </c>
      <c r="F2" s="14">
        <f t="shared" ref="F2:F33" si="1">IF($A2="","",IFERROR($D2/$E2-1,0))</f>
        <v>-1.1999999999999789E-3</v>
      </c>
      <c r="G2" s="5" t="s">
        <v>108</v>
      </c>
      <c r="H2" s="21">
        <f t="shared" ref="H2:H33" si="2">IF($A2="","",DATE(VALUE(RIGHT($A2,4)),VALUE(MID($A2,4,2)),VALUE(LEFT($A2,2))))</f>
        <v>45688</v>
      </c>
      <c r="I2" s="19" t="str">
        <f t="shared" ref="I2:I33" si="3">IF($A2="","",MONTH($H2)&amp;"."&amp;YEAR($H2))</f>
        <v>1.2025</v>
      </c>
      <c r="J2" s="19">
        <f t="shared" ref="J2:J33" si="4">IF($A2="","",$B2)</f>
        <v>11480</v>
      </c>
      <c r="K2" s="19">
        <f t="shared" ref="K2:K33" si="5">IF($A2="","",$C2)</f>
        <v>13490</v>
      </c>
      <c r="L2" s="19">
        <f t="shared" ref="L2:L33" si="6">IF($A2="","",$D2)</f>
        <v>24970</v>
      </c>
    </row>
    <row r="3" spans="1:12" x14ac:dyDescent="0.25">
      <c r="A3" s="7" t="s">
        <v>109</v>
      </c>
      <c r="B3" s="9">
        <v>17120</v>
      </c>
      <c r="C3" s="9">
        <v>7820</v>
      </c>
      <c r="D3" s="11">
        <f t="shared" si="0"/>
        <v>24940</v>
      </c>
      <c r="E3" s="11">
        <f>IF($A3="","",SUMIFS(Transaktionen!$N$2:$N$501,Transaktionen!$F$2:$F$501,"Einzahlung",Transaktionen!$P$2:$P$501,"&lt;="&amp;$H3)+SUMIFS(Transaktionen!$N$2:$N$501,Transaktionen!$F$2:$F$501,"Auszahlung",Transaktionen!$P$2:$P$501,"&lt;="&amp;$H3))</f>
        <v>25000</v>
      </c>
      <c r="F3" s="14">
        <f t="shared" si="1"/>
        <v>-2.3999999999999577E-3</v>
      </c>
      <c r="G3" s="5"/>
      <c r="H3" s="21">
        <f t="shared" si="2"/>
        <v>45716</v>
      </c>
      <c r="I3" s="19" t="str">
        <f t="shared" si="3"/>
        <v>2.2025</v>
      </c>
      <c r="J3" s="19">
        <f t="shared" si="4"/>
        <v>17120</v>
      </c>
      <c r="K3" s="19">
        <f t="shared" si="5"/>
        <v>7820</v>
      </c>
      <c r="L3" s="19">
        <f t="shared" si="6"/>
        <v>24940</v>
      </c>
    </row>
    <row r="4" spans="1:12" x14ac:dyDescent="0.25">
      <c r="A4" s="7" t="s">
        <v>70</v>
      </c>
      <c r="B4" s="9">
        <v>17440</v>
      </c>
      <c r="C4" s="9">
        <v>7866.58</v>
      </c>
      <c r="D4" s="11">
        <f t="shared" si="0"/>
        <v>25306.58</v>
      </c>
      <c r="E4" s="11">
        <f>IF($A4="","",SUMIFS(Transaktionen!$N$2:$N$501,Transaktionen!$F$2:$F$501,"Einzahlung",Transaktionen!$P$2:$P$501,"&lt;="&amp;$H4)+SUMIFS(Transaktionen!$N$2:$N$501,Transaktionen!$F$2:$F$501,"Auszahlung",Transaktionen!$P$2:$P$501,"&lt;="&amp;$H4))</f>
        <v>25000</v>
      </c>
      <c r="F4" s="14">
        <f t="shared" si="1"/>
        <v>1.226320000000003E-2</v>
      </c>
      <c r="G4" s="5" t="s">
        <v>110</v>
      </c>
      <c r="H4" s="21">
        <f t="shared" si="2"/>
        <v>45747</v>
      </c>
      <c r="I4" s="19" t="str">
        <f t="shared" si="3"/>
        <v>3.2025</v>
      </c>
      <c r="J4" s="19">
        <f t="shared" si="4"/>
        <v>17440</v>
      </c>
      <c r="K4" s="19">
        <f t="shared" si="5"/>
        <v>7866.58</v>
      </c>
      <c r="L4" s="19">
        <f t="shared" si="6"/>
        <v>25306.58</v>
      </c>
    </row>
    <row r="5" spans="1:12" x14ac:dyDescent="0.25">
      <c r="A5" s="7" t="s">
        <v>111</v>
      </c>
      <c r="B5" s="9">
        <v>16690</v>
      </c>
      <c r="C5" s="9">
        <v>8993.67</v>
      </c>
      <c r="D5" s="11">
        <f t="shared" si="0"/>
        <v>25683.67</v>
      </c>
      <c r="E5" s="11">
        <f>IF($A5="","",SUMIFS(Transaktionen!$N$2:$N$501,Transaktionen!$F$2:$F$501,"Einzahlung",Transaktionen!$P$2:$P$501,"&lt;="&amp;$H5)+SUMIFS(Transaktionen!$N$2:$N$501,Transaktionen!$F$2:$F$501,"Auszahlung",Transaktionen!$P$2:$P$501,"&lt;="&amp;$H5))</f>
        <v>25000</v>
      </c>
      <c r="F5" s="14">
        <f t="shared" si="1"/>
        <v>2.7346799999999893E-2</v>
      </c>
      <c r="G5" s="5" t="s">
        <v>75</v>
      </c>
      <c r="H5" s="21">
        <f t="shared" si="2"/>
        <v>45777</v>
      </c>
      <c r="I5" s="19" t="str">
        <f t="shared" si="3"/>
        <v>4.2025</v>
      </c>
      <c r="J5" s="19">
        <f t="shared" si="4"/>
        <v>16690</v>
      </c>
      <c r="K5" s="19">
        <f t="shared" si="5"/>
        <v>8993.67</v>
      </c>
      <c r="L5" s="19">
        <f t="shared" si="6"/>
        <v>25683.67</v>
      </c>
    </row>
    <row r="6" spans="1:12" x14ac:dyDescent="0.25">
      <c r="A6" s="7" t="s">
        <v>112</v>
      </c>
      <c r="B6" s="9">
        <v>17760</v>
      </c>
      <c r="C6" s="9">
        <v>8185.67</v>
      </c>
      <c r="D6" s="11">
        <f t="shared" si="0"/>
        <v>25945.67</v>
      </c>
      <c r="E6" s="11">
        <f>IF($A6="","",SUMIFS(Transaktionen!$N$2:$N$501,Transaktionen!$F$2:$F$501,"Einzahlung",Transaktionen!$P$2:$P$501,"&lt;="&amp;$H6)+SUMIFS(Transaktionen!$N$2:$N$501,Transaktionen!$F$2:$F$501,"Auszahlung",Transaktionen!$P$2:$P$501,"&lt;="&amp;$H6))</f>
        <v>25000</v>
      </c>
      <c r="F6" s="14">
        <f t="shared" si="1"/>
        <v>3.7826799999999938E-2</v>
      </c>
      <c r="G6" s="5"/>
      <c r="H6" s="21">
        <f t="shared" si="2"/>
        <v>45808</v>
      </c>
      <c r="I6" s="19" t="str">
        <f t="shared" si="3"/>
        <v>5.2025</v>
      </c>
      <c r="J6" s="19">
        <f t="shared" si="4"/>
        <v>17760</v>
      </c>
      <c r="K6" s="19">
        <f t="shared" si="5"/>
        <v>8185.67</v>
      </c>
      <c r="L6" s="19">
        <f t="shared" si="6"/>
        <v>25945.67</v>
      </c>
    </row>
    <row r="7" spans="1:12" x14ac:dyDescent="0.25">
      <c r="A7" s="7" t="s">
        <v>113</v>
      </c>
      <c r="B7" s="9">
        <v>20790</v>
      </c>
      <c r="C7" s="9">
        <v>5199.17</v>
      </c>
      <c r="D7" s="11">
        <f t="shared" si="0"/>
        <v>25989.17</v>
      </c>
      <c r="E7" s="11">
        <f>IF($A7="","",SUMIFS(Transaktionen!$N$2:$N$501,Transaktionen!$F$2:$F$501,"Einzahlung",Transaktionen!$P$2:$P$501,"&lt;="&amp;$H7)+SUMIFS(Transaktionen!$N$2:$N$501,Transaktionen!$F$2:$F$501,"Auszahlung",Transaktionen!$P$2:$P$501,"&lt;="&amp;$H7))</f>
        <v>25000</v>
      </c>
      <c r="F7" s="14">
        <f t="shared" si="1"/>
        <v>3.9566800000000013E-2</v>
      </c>
      <c r="G7" s="5"/>
      <c r="H7" s="21">
        <f t="shared" si="2"/>
        <v>45838</v>
      </c>
      <c r="I7" s="19" t="str">
        <f t="shared" si="3"/>
        <v>6.2025</v>
      </c>
      <c r="J7" s="19">
        <f t="shared" si="4"/>
        <v>20790</v>
      </c>
      <c r="K7" s="19">
        <f t="shared" si="5"/>
        <v>5199.17</v>
      </c>
      <c r="L7" s="19">
        <f t="shared" si="6"/>
        <v>25989.17</v>
      </c>
    </row>
    <row r="8" spans="1:12" x14ac:dyDescent="0.25">
      <c r="A8" s="7" t="s">
        <v>114</v>
      </c>
      <c r="B8" s="9">
        <v>25340</v>
      </c>
      <c r="C8" s="9">
        <v>661.17</v>
      </c>
      <c r="D8" s="11">
        <f t="shared" si="0"/>
        <v>26001.17</v>
      </c>
      <c r="E8" s="11">
        <f>IF($A8="","",SUMIFS(Transaktionen!$N$2:$N$501,Transaktionen!$F$2:$F$501,"Einzahlung",Transaktionen!$P$2:$P$501,"&lt;="&amp;$H8)+SUMIFS(Transaktionen!$N$2:$N$501,Transaktionen!$F$2:$F$501,"Auszahlung",Transaktionen!$P$2:$P$501,"&lt;="&amp;$H8))</f>
        <v>25000</v>
      </c>
      <c r="F8" s="14">
        <f t="shared" si="1"/>
        <v>4.0046799999999827E-2</v>
      </c>
      <c r="G8" s="5" t="s">
        <v>85</v>
      </c>
      <c r="H8" s="21">
        <f t="shared" si="2"/>
        <v>45869</v>
      </c>
      <c r="I8" s="19" t="str">
        <f t="shared" si="3"/>
        <v>7.2025</v>
      </c>
      <c r="J8" s="19">
        <f t="shared" si="4"/>
        <v>25340</v>
      </c>
      <c r="K8" s="19">
        <f t="shared" si="5"/>
        <v>661.17</v>
      </c>
      <c r="L8" s="19">
        <f t="shared" si="6"/>
        <v>26001.17</v>
      </c>
    </row>
    <row r="9" spans="1:12" x14ac:dyDescent="0.25">
      <c r="A9" s="7" t="s">
        <v>115</v>
      </c>
      <c r="B9" s="9">
        <v>25820</v>
      </c>
      <c r="C9" s="9">
        <v>661.17</v>
      </c>
      <c r="D9" s="11">
        <f t="shared" si="0"/>
        <v>26481.17</v>
      </c>
      <c r="E9" s="11">
        <f>IF($A9="","",SUMIFS(Transaktionen!$N$2:$N$501,Transaktionen!$F$2:$F$501,"Einzahlung",Transaktionen!$P$2:$P$501,"&lt;="&amp;$H9)+SUMIFS(Transaktionen!$N$2:$N$501,Transaktionen!$F$2:$F$501,"Auszahlung",Transaktionen!$P$2:$P$501,"&lt;="&amp;$H9))</f>
        <v>25000</v>
      </c>
      <c r="F9" s="14">
        <f t="shared" si="1"/>
        <v>5.9246799999999933E-2</v>
      </c>
      <c r="G9" s="5"/>
      <c r="H9" s="21">
        <f t="shared" si="2"/>
        <v>45900</v>
      </c>
      <c r="I9" s="19" t="str">
        <f t="shared" si="3"/>
        <v>8.2025</v>
      </c>
      <c r="J9" s="19">
        <f t="shared" si="4"/>
        <v>25820</v>
      </c>
      <c r="K9" s="19">
        <f t="shared" si="5"/>
        <v>661.17</v>
      </c>
      <c r="L9" s="19">
        <f t="shared" si="6"/>
        <v>26481.17</v>
      </c>
    </row>
    <row r="10" spans="1:12" x14ac:dyDescent="0.25">
      <c r="A10" s="7" t="s">
        <v>86</v>
      </c>
      <c r="B10" s="9">
        <v>26290</v>
      </c>
      <c r="C10" s="9">
        <v>742.77</v>
      </c>
      <c r="D10" s="11">
        <f t="shared" si="0"/>
        <v>27032.77</v>
      </c>
      <c r="E10" s="11">
        <f>IF($A10="","",SUMIFS(Transaktionen!$N$2:$N$501,Transaktionen!$F$2:$F$501,"Einzahlung",Transaktionen!$P$2:$P$501,"&lt;="&amp;$H10)+SUMIFS(Transaktionen!$N$2:$N$501,Transaktionen!$F$2:$F$501,"Auszahlung",Transaktionen!$P$2:$P$501,"&lt;="&amp;$H10))</f>
        <v>25000</v>
      </c>
      <c r="F10" s="14">
        <f t="shared" si="1"/>
        <v>8.1310800000000016E-2</v>
      </c>
      <c r="G10" s="5" t="s">
        <v>87</v>
      </c>
      <c r="H10" s="21">
        <f t="shared" si="2"/>
        <v>45930</v>
      </c>
      <c r="I10" s="19" t="str">
        <f t="shared" si="3"/>
        <v>9.2025</v>
      </c>
      <c r="J10" s="19">
        <f t="shared" si="4"/>
        <v>26290</v>
      </c>
      <c r="K10" s="19">
        <f t="shared" si="5"/>
        <v>742.77</v>
      </c>
      <c r="L10" s="19">
        <f t="shared" si="6"/>
        <v>27032.77</v>
      </c>
    </row>
    <row r="11" spans="1:12" x14ac:dyDescent="0.25">
      <c r="A11" s="7" t="s">
        <v>116</v>
      </c>
      <c r="B11" s="9">
        <v>26830</v>
      </c>
      <c r="C11" s="9">
        <v>778.47</v>
      </c>
      <c r="D11" s="11">
        <f t="shared" si="0"/>
        <v>27608.47</v>
      </c>
      <c r="E11" s="11">
        <f>IF($A11="","",SUMIFS(Transaktionen!$N$2:$N$501,Transaktionen!$F$2:$F$501,"Einzahlung",Transaktionen!$P$2:$P$501,"&lt;="&amp;$H11)+SUMIFS(Transaktionen!$N$2:$N$501,Transaktionen!$F$2:$F$501,"Auszahlung",Transaktionen!$P$2:$P$501,"&lt;="&amp;$H11))</f>
        <v>25000</v>
      </c>
      <c r="F11" s="14">
        <f t="shared" si="1"/>
        <v>0.10433880000000006</v>
      </c>
      <c r="G11" s="5"/>
      <c r="H11" s="21">
        <f t="shared" si="2"/>
        <v>45961</v>
      </c>
      <c r="I11" s="19" t="str">
        <f t="shared" si="3"/>
        <v>10.2025</v>
      </c>
      <c r="J11" s="19">
        <f t="shared" si="4"/>
        <v>26830</v>
      </c>
      <c r="K11" s="19">
        <f t="shared" si="5"/>
        <v>778.47</v>
      </c>
      <c r="L11" s="19">
        <f t="shared" si="6"/>
        <v>27608.47</v>
      </c>
    </row>
    <row r="12" spans="1:12" x14ac:dyDescent="0.25">
      <c r="A12" s="7" t="s">
        <v>117</v>
      </c>
      <c r="B12" s="9">
        <v>27360</v>
      </c>
      <c r="C12" s="9">
        <v>5778.47</v>
      </c>
      <c r="D12" s="11">
        <f t="shared" si="0"/>
        <v>33138.47</v>
      </c>
      <c r="E12" s="11">
        <f>IF($A12="","",SUMIFS(Transaktionen!$N$2:$N$501,Transaktionen!$F$2:$F$501,"Einzahlung",Transaktionen!$P$2:$P$501,"&lt;="&amp;$H12)+SUMIFS(Transaktionen!$N$2:$N$501,Transaktionen!$F$2:$F$501,"Auszahlung",Transaktionen!$P$2:$P$501,"&lt;="&amp;$H12))</f>
        <v>30000</v>
      </c>
      <c r="F12" s="14">
        <f t="shared" si="1"/>
        <v>0.10461566666666666</v>
      </c>
      <c r="G12" s="5" t="s">
        <v>118</v>
      </c>
      <c r="H12" s="21">
        <f t="shared" si="2"/>
        <v>45991</v>
      </c>
      <c r="I12" s="19" t="str">
        <f t="shared" si="3"/>
        <v>11.2025</v>
      </c>
      <c r="J12" s="19">
        <f t="shared" si="4"/>
        <v>27360</v>
      </c>
      <c r="K12" s="19">
        <f t="shared" si="5"/>
        <v>5778.47</v>
      </c>
      <c r="L12" s="19">
        <f t="shared" si="6"/>
        <v>33138.47</v>
      </c>
    </row>
    <row r="13" spans="1:12" x14ac:dyDescent="0.25">
      <c r="A13" s="7" t="s">
        <v>119</v>
      </c>
      <c r="B13" s="9">
        <v>28110</v>
      </c>
      <c r="C13" s="9">
        <v>5778.47</v>
      </c>
      <c r="D13" s="11">
        <f t="shared" si="0"/>
        <v>33888.47</v>
      </c>
      <c r="E13" s="11">
        <f>IF($A13="","",SUMIFS(Transaktionen!$N$2:$N$501,Transaktionen!$F$2:$F$501,"Einzahlung",Transaktionen!$P$2:$P$501,"&lt;="&amp;$H13)+SUMIFS(Transaktionen!$N$2:$N$501,Transaktionen!$F$2:$F$501,"Auszahlung",Transaktionen!$P$2:$P$501,"&lt;="&amp;$H13))</f>
        <v>30000</v>
      </c>
      <c r="F13" s="14">
        <f t="shared" si="1"/>
        <v>0.1296156666666668</v>
      </c>
      <c r="G13" s="5" t="s">
        <v>120</v>
      </c>
      <c r="H13" s="21">
        <f t="shared" si="2"/>
        <v>46022</v>
      </c>
      <c r="I13" s="19" t="str">
        <f t="shared" si="3"/>
        <v>12.2025</v>
      </c>
      <c r="J13" s="19">
        <f t="shared" si="4"/>
        <v>28110</v>
      </c>
      <c r="K13" s="19">
        <f t="shared" si="5"/>
        <v>5778.47</v>
      </c>
      <c r="L13" s="19">
        <f t="shared" si="6"/>
        <v>33888.47</v>
      </c>
    </row>
    <row r="14" spans="1:12" x14ac:dyDescent="0.25">
      <c r="A14" s="7"/>
      <c r="B14" s="9"/>
      <c r="C14" s="9"/>
      <c r="D14" s="11" t="str">
        <f t="shared" si="0"/>
        <v/>
      </c>
      <c r="E14" s="11" t="str">
        <f>IF($A14="","",SUMIFS(Transaktionen!$N$2:$N$501,Transaktionen!$F$2:$F$501,"Einzahlung",Transaktionen!$P$2:$P$501,"&lt;="&amp;$H14)+SUMIFS(Transaktionen!$N$2:$N$501,Transaktionen!$F$2:$F$501,"Auszahlung",Transaktionen!$P$2:$P$501,"&lt;="&amp;$H14))</f>
        <v/>
      </c>
      <c r="F14" s="14" t="str">
        <f t="shared" si="1"/>
        <v/>
      </c>
      <c r="G14" s="5"/>
      <c r="H14" s="21" t="str">
        <f t="shared" si="2"/>
        <v/>
      </c>
      <c r="I14" s="19" t="str">
        <f t="shared" si="3"/>
        <v/>
      </c>
      <c r="J14" s="19" t="str">
        <f t="shared" si="4"/>
        <v/>
      </c>
      <c r="K14" s="19" t="str">
        <f t="shared" si="5"/>
        <v/>
      </c>
      <c r="L14" s="19" t="str">
        <f t="shared" si="6"/>
        <v/>
      </c>
    </row>
    <row r="15" spans="1:12" x14ac:dyDescent="0.25">
      <c r="A15" s="7"/>
      <c r="B15" s="9"/>
      <c r="C15" s="9"/>
      <c r="D15" s="11" t="str">
        <f t="shared" si="0"/>
        <v/>
      </c>
      <c r="E15" s="11" t="str">
        <f>IF($A15="","",SUMIFS(Transaktionen!$N$2:$N$501,Transaktionen!$F$2:$F$501,"Einzahlung",Transaktionen!$P$2:$P$501,"&lt;="&amp;$H15)+SUMIFS(Transaktionen!$N$2:$N$501,Transaktionen!$F$2:$F$501,"Auszahlung",Transaktionen!$P$2:$P$501,"&lt;="&amp;$H15))</f>
        <v/>
      </c>
      <c r="F15" s="14" t="str">
        <f t="shared" si="1"/>
        <v/>
      </c>
      <c r="G15" s="5"/>
      <c r="H15" s="21" t="str">
        <f t="shared" si="2"/>
        <v/>
      </c>
      <c r="I15" t="str">
        <f t="shared" si="3"/>
        <v/>
      </c>
      <c r="J15" s="19" t="str">
        <f t="shared" si="4"/>
        <v/>
      </c>
      <c r="K15" s="19" t="str">
        <f t="shared" si="5"/>
        <v/>
      </c>
      <c r="L15" s="19" t="str">
        <f t="shared" si="6"/>
        <v/>
      </c>
    </row>
    <row r="16" spans="1:12" x14ac:dyDescent="0.25">
      <c r="A16" s="7"/>
      <c r="B16" s="9"/>
      <c r="C16" s="9"/>
      <c r="D16" s="11" t="str">
        <f t="shared" si="0"/>
        <v/>
      </c>
      <c r="E16" s="11" t="str">
        <f>IF($A16="","",SUMIFS(Transaktionen!$N$2:$N$501,Transaktionen!$F$2:$F$501,"Einzahlung",Transaktionen!$P$2:$P$501,"&lt;="&amp;$H16)+SUMIFS(Transaktionen!$N$2:$N$501,Transaktionen!$F$2:$F$501,"Auszahlung",Transaktionen!$P$2:$P$501,"&lt;="&amp;$H16))</f>
        <v/>
      </c>
      <c r="F16" s="14" t="str">
        <f t="shared" si="1"/>
        <v/>
      </c>
      <c r="G16" s="5"/>
      <c r="H16" s="21" t="str">
        <f t="shared" si="2"/>
        <v/>
      </c>
      <c r="I16" t="str">
        <f t="shared" si="3"/>
        <v/>
      </c>
      <c r="J16" s="19" t="str">
        <f t="shared" si="4"/>
        <v/>
      </c>
      <c r="K16" s="19" t="str">
        <f t="shared" si="5"/>
        <v/>
      </c>
      <c r="L16" s="19" t="str">
        <f t="shared" si="6"/>
        <v/>
      </c>
    </row>
    <row r="17" spans="1:12" x14ac:dyDescent="0.25">
      <c r="A17" s="7"/>
      <c r="B17" s="9"/>
      <c r="C17" s="9"/>
      <c r="D17" s="11" t="str">
        <f t="shared" si="0"/>
        <v/>
      </c>
      <c r="E17" s="11" t="str">
        <f>IF($A17="","",SUMIFS(Transaktionen!$N$2:$N$501,Transaktionen!$F$2:$F$501,"Einzahlung",Transaktionen!$P$2:$P$501,"&lt;="&amp;$H17)+SUMIFS(Transaktionen!$N$2:$N$501,Transaktionen!$F$2:$F$501,"Auszahlung",Transaktionen!$P$2:$P$501,"&lt;="&amp;$H17))</f>
        <v/>
      </c>
      <c r="F17" s="14" t="str">
        <f t="shared" si="1"/>
        <v/>
      </c>
      <c r="G17" s="5"/>
      <c r="H17" s="21" t="str">
        <f t="shared" si="2"/>
        <v/>
      </c>
      <c r="I17" t="str">
        <f t="shared" si="3"/>
        <v/>
      </c>
      <c r="J17" s="19" t="str">
        <f t="shared" si="4"/>
        <v/>
      </c>
      <c r="K17" s="19" t="str">
        <f t="shared" si="5"/>
        <v/>
      </c>
      <c r="L17" s="19" t="str">
        <f t="shared" si="6"/>
        <v/>
      </c>
    </row>
    <row r="18" spans="1:12" x14ac:dyDescent="0.25">
      <c r="A18" s="7"/>
      <c r="B18" s="9"/>
      <c r="C18" s="9"/>
      <c r="D18" s="11" t="str">
        <f t="shared" si="0"/>
        <v/>
      </c>
      <c r="E18" s="11" t="str">
        <f>IF($A18="","",SUMIFS(Transaktionen!$N$2:$N$501,Transaktionen!$F$2:$F$501,"Einzahlung",Transaktionen!$P$2:$P$501,"&lt;="&amp;$H18)+SUMIFS(Transaktionen!$N$2:$N$501,Transaktionen!$F$2:$F$501,"Auszahlung",Transaktionen!$P$2:$P$501,"&lt;="&amp;$H18))</f>
        <v/>
      </c>
      <c r="F18" s="14" t="str">
        <f t="shared" si="1"/>
        <v/>
      </c>
      <c r="G18" s="5"/>
      <c r="H18" s="21" t="str">
        <f t="shared" si="2"/>
        <v/>
      </c>
      <c r="I18" t="str">
        <f t="shared" si="3"/>
        <v/>
      </c>
      <c r="J18" s="19" t="str">
        <f t="shared" si="4"/>
        <v/>
      </c>
      <c r="K18" s="19" t="str">
        <f t="shared" si="5"/>
        <v/>
      </c>
      <c r="L18" s="19" t="str">
        <f t="shared" si="6"/>
        <v/>
      </c>
    </row>
    <row r="19" spans="1:12" x14ac:dyDescent="0.25">
      <c r="A19" s="7"/>
      <c r="B19" s="9"/>
      <c r="C19" s="9"/>
      <c r="D19" s="11" t="str">
        <f t="shared" si="0"/>
        <v/>
      </c>
      <c r="E19" s="11" t="str">
        <f>IF($A19="","",SUMIFS(Transaktionen!$N$2:$N$501,Transaktionen!$F$2:$F$501,"Einzahlung",Transaktionen!$P$2:$P$501,"&lt;="&amp;$H19)+SUMIFS(Transaktionen!$N$2:$N$501,Transaktionen!$F$2:$F$501,"Auszahlung",Transaktionen!$P$2:$P$501,"&lt;="&amp;$H19))</f>
        <v/>
      </c>
      <c r="F19" s="14" t="str">
        <f t="shared" si="1"/>
        <v/>
      </c>
      <c r="G19" s="5"/>
      <c r="H19" s="21" t="str">
        <f t="shared" si="2"/>
        <v/>
      </c>
      <c r="I19" t="str">
        <f t="shared" si="3"/>
        <v/>
      </c>
      <c r="J19" s="19" t="str">
        <f t="shared" si="4"/>
        <v/>
      </c>
      <c r="K19" s="19" t="str">
        <f t="shared" si="5"/>
        <v/>
      </c>
      <c r="L19" s="19" t="str">
        <f t="shared" si="6"/>
        <v/>
      </c>
    </row>
    <row r="20" spans="1:12" x14ac:dyDescent="0.25">
      <c r="A20" s="7"/>
      <c r="B20" s="9"/>
      <c r="C20" s="9"/>
      <c r="D20" s="11" t="str">
        <f t="shared" si="0"/>
        <v/>
      </c>
      <c r="E20" s="11" t="str">
        <f>IF($A20="","",SUMIFS(Transaktionen!$N$2:$N$501,Transaktionen!$F$2:$F$501,"Einzahlung",Transaktionen!$P$2:$P$501,"&lt;="&amp;$H20)+SUMIFS(Transaktionen!$N$2:$N$501,Transaktionen!$F$2:$F$501,"Auszahlung",Transaktionen!$P$2:$P$501,"&lt;="&amp;$H20))</f>
        <v/>
      </c>
      <c r="F20" s="14" t="str">
        <f t="shared" si="1"/>
        <v/>
      </c>
      <c r="G20" s="5"/>
      <c r="H20" s="21" t="str">
        <f t="shared" si="2"/>
        <v/>
      </c>
      <c r="I20" t="str">
        <f t="shared" si="3"/>
        <v/>
      </c>
      <c r="J20" s="19" t="str">
        <f t="shared" si="4"/>
        <v/>
      </c>
      <c r="K20" s="19" t="str">
        <f t="shared" si="5"/>
        <v/>
      </c>
      <c r="L20" s="19" t="str">
        <f t="shared" si="6"/>
        <v/>
      </c>
    </row>
    <row r="21" spans="1:12" x14ac:dyDescent="0.25">
      <c r="A21" s="7"/>
      <c r="B21" s="9"/>
      <c r="C21" s="9"/>
      <c r="D21" s="11" t="str">
        <f t="shared" si="0"/>
        <v/>
      </c>
      <c r="E21" s="11" t="str">
        <f>IF($A21="","",SUMIFS(Transaktionen!$N$2:$N$501,Transaktionen!$F$2:$F$501,"Einzahlung",Transaktionen!$P$2:$P$501,"&lt;="&amp;$H21)+SUMIFS(Transaktionen!$N$2:$N$501,Transaktionen!$F$2:$F$501,"Auszahlung",Transaktionen!$P$2:$P$501,"&lt;="&amp;$H21))</f>
        <v/>
      </c>
      <c r="F21" s="14" t="str">
        <f t="shared" si="1"/>
        <v/>
      </c>
      <c r="G21" s="5"/>
      <c r="H21" s="21" t="str">
        <f t="shared" si="2"/>
        <v/>
      </c>
      <c r="I21" t="str">
        <f t="shared" si="3"/>
        <v/>
      </c>
      <c r="J21" s="19" t="str">
        <f t="shared" si="4"/>
        <v/>
      </c>
      <c r="K21" s="19" t="str">
        <f t="shared" si="5"/>
        <v/>
      </c>
      <c r="L21" s="19" t="str">
        <f t="shared" si="6"/>
        <v/>
      </c>
    </row>
    <row r="22" spans="1:12" x14ac:dyDescent="0.25">
      <c r="A22" s="7"/>
      <c r="B22" s="9"/>
      <c r="C22" s="9"/>
      <c r="D22" s="11" t="str">
        <f t="shared" si="0"/>
        <v/>
      </c>
      <c r="E22" s="11" t="str">
        <f>IF($A22="","",SUMIFS(Transaktionen!$N$2:$N$501,Transaktionen!$F$2:$F$501,"Einzahlung",Transaktionen!$P$2:$P$501,"&lt;="&amp;$H22)+SUMIFS(Transaktionen!$N$2:$N$501,Transaktionen!$F$2:$F$501,"Auszahlung",Transaktionen!$P$2:$P$501,"&lt;="&amp;$H22))</f>
        <v/>
      </c>
      <c r="F22" s="14" t="str">
        <f t="shared" si="1"/>
        <v/>
      </c>
      <c r="G22" s="5"/>
      <c r="H22" s="21" t="str">
        <f t="shared" si="2"/>
        <v/>
      </c>
      <c r="I22" t="str">
        <f t="shared" si="3"/>
        <v/>
      </c>
      <c r="J22" s="19" t="str">
        <f t="shared" si="4"/>
        <v/>
      </c>
      <c r="K22" s="19" t="str">
        <f t="shared" si="5"/>
        <v/>
      </c>
      <c r="L22" s="19" t="str">
        <f t="shared" si="6"/>
        <v/>
      </c>
    </row>
    <row r="23" spans="1:12" x14ac:dyDescent="0.25">
      <c r="A23" s="7"/>
      <c r="B23" s="9"/>
      <c r="C23" s="9"/>
      <c r="D23" s="11" t="str">
        <f t="shared" si="0"/>
        <v/>
      </c>
      <c r="E23" s="11" t="str">
        <f>IF($A23="","",SUMIFS(Transaktionen!$N$2:$N$501,Transaktionen!$F$2:$F$501,"Einzahlung",Transaktionen!$P$2:$P$501,"&lt;="&amp;$H23)+SUMIFS(Transaktionen!$N$2:$N$501,Transaktionen!$F$2:$F$501,"Auszahlung",Transaktionen!$P$2:$P$501,"&lt;="&amp;$H23))</f>
        <v/>
      </c>
      <c r="F23" s="14" t="str">
        <f t="shared" si="1"/>
        <v/>
      </c>
      <c r="G23" s="5"/>
      <c r="H23" s="21" t="str">
        <f t="shared" si="2"/>
        <v/>
      </c>
      <c r="I23" t="str">
        <f t="shared" si="3"/>
        <v/>
      </c>
      <c r="J23" s="19" t="str">
        <f t="shared" si="4"/>
        <v/>
      </c>
      <c r="K23" s="19" t="str">
        <f t="shared" si="5"/>
        <v/>
      </c>
      <c r="L23" s="19" t="str">
        <f t="shared" si="6"/>
        <v/>
      </c>
    </row>
    <row r="24" spans="1:12" x14ac:dyDescent="0.25">
      <c r="A24" s="7"/>
      <c r="B24" s="9"/>
      <c r="C24" s="9"/>
      <c r="D24" s="11" t="str">
        <f t="shared" si="0"/>
        <v/>
      </c>
      <c r="E24" s="11" t="str">
        <f>IF($A24="","",SUMIFS(Transaktionen!$N$2:$N$501,Transaktionen!$F$2:$F$501,"Einzahlung",Transaktionen!$P$2:$P$501,"&lt;="&amp;$H24)+SUMIFS(Transaktionen!$N$2:$N$501,Transaktionen!$F$2:$F$501,"Auszahlung",Transaktionen!$P$2:$P$501,"&lt;="&amp;$H24))</f>
        <v/>
      </c>
      <c r="F24" s="14" t="str">
        <f t="shared" si="1"/>
        <v/>
      </c>
      <c r="G24" s="5"/>
      <c r="H24" s="21" t="str">
        <f t="shared" si="2"/>
        <v/>
      </c>
      <c r="I24" t="str">
        <f t="shared" si="3"/>
        <v/>
      </c>
      <c r="J24" s="19" t="str">
        <f t="shared" si="4"/>
        <v/>
      </c>
      <c r="K24" s="19" t="str">
        <f t="shared" si="5"/>
        <v/>
      </c>
      <c r="L24" s="19" t="str">
        <f t="shared" si="6"/>
        <v/>
      </c>
    </row>
    <row r="25" spans="1:12" x14ac:dyDescent="0.25">
      <c r="A25" s="7"/>
      <c r="B25" s="9"/>
      <c r="C25" s="9"/>
      <c r="D25" s="11" t="str">
        <f t="shared" si="0"/>
        <v/>
      </c>
      <c r="E25" s="11" t="str">
        <f>IF($A25="","",SUMIFS(Transaktionen!$N$2:$N$501,Transaktionen!$F$2:$F$501,"Einzahlung",Transaktionen!$P$2:$P$501,"&lt;="&amp;$H25)+SUMIFS(Transaktionen!$N$2:$N$501,Transaktionen!$F$2:$F$501,"Auszahlung",Transaktionen!$P$2:$P$501,"&lt;="&amp;$H25))</f>
        <v/>
      </c>
      <c r="F25" s="14" t="str">
        <f t="shared" si="1"/>
        <v/>
      </c>
      <c r="G25" s="5"/>
      <c r="H25" s="21" t="str">
        <f t="shared" si="2"/>
        <v/>
      </c>
      <c r="I25" t="str">
        <f t="shared" si="3"/>
        <v/>
      </c>
      <c r="J25" s="19" t="str">
        <f t="shared" si="4"/>
        <v/>
      </c>
      <c r="K25" s="19" t="str">
        <f t="shared" si="5"/>
        <v/>
      </c>
      <c r="L25" s="19" t="str">
        <f t="shared" si="6"/>
        <v/>
      </c>
    </row>
    <row r="26" spans="1:12" x14ac:dyDescent="0.25">
      <c r="A26" s="7"/>
      <c r="B26" s="9"/>
      <c r="C26" s="9"/>
      <c r="D26" s="11" t="str">
        <f t="shared" si="0"/>
        <v/>
      </c>
      <c r="E26" s="11" t="str">
        <f>IF($A26="","",SUMIFS(Transaktionen!$N$2:$N$501,Transaktionen!$F$2:$F$501,"Einzahlung",Transaktionen!$P$2:$P$501,"&lt;="&amp;$H26)+SUMIFS(Transaktionen!$N$2:$N$501,Transaktionen!$F$2:$F$501,"Auszahlung",Transaktionen!$P$2:$P$501,"&lt;="&amp;$H26))</f>
        <v/>
      </c>
      <c r="F26" s="14" t="str">
        <f t="shared" si="1"/>
        <v/>
      </c>
      <c r="G26" s="5"/>
      <c r="H26" s="21" t="str">
        <f t="shared" si="2"/>
        <v/>
      </c>
      <c r="I26" t="str">
        <f t="shared" si="3"/>
        <v/>
      </c>
      <c r="J26" s="19" t="str">
        <f t="shared" si="4"/>
        <v/>
      </c>
      <c r="K26" s="19" t="str">
        <f t="shared" si="5"/>
        <v/>
      </c>
      <c r="L26" s="19" t="str">
        <f t="shared" si="6"/>
        <v/>
      </c>
    </row>
    <row r="27" spans="1:12" x14ac:dyDescent="0.25">
      <c r="A27" s="7"/>
      <c r="B27" s="9"/>
      <c r="C27" s="9"/>
      <c r="D27" s="11" t="str">
        <f t="shared" si="0"/>
        <v/>
      </c>
      <c r="E27" s="11" t="str">
        <f>IF($A27="","",SUMIFS(Transaktionen!$N$2:$N$501,Transaktionen!$F$2:$F$501,"Einzahlung",Transaktionen!$P$2:$P$501,"&lt;="&amp;$H27)+SUMIFS(Transaktionen!$N$2:$N$501,Transaktionen!$F$2:$F$501,"Auszahlung",Transaktionen!$P$2:$P$501,"&lt;="&amp;$H27))</f>
        <v/>
      </c>
      <c r="F27" s="14" t="str">
        <f t="shared" si="1"/>
        <v/>
      </c>
      <c r="G27" s="5"/>
      <c r="H27" s="21" t="str">
        <f t="shared" si="2"/>
        <v/>
      </c>
      <c r="I27" t="str">
        <f t="shared" si="3"/>
        <v/>
      </c>
      <c r="J27" s="19" t="str">
        <f t="shared" si="4"/>
        <v/>
      </c>
      <c r="K27" s="19" t="str">
        <f t="shared" si="5"/>
        <v/>
      </c>
      <c r="L27" s="19" t="str">
        <f t="shared" si="6"/>
        <v/>
      </c>
    </row>
    <row r="28" spans="1:12" x14ac:dyDescent="0.25">
      <c r="A28" s="7"/>
      <c r="B28" s="9"/>
      <c r="C28" s="9"/>
      <c r="D28" s="11" t="str">
        <f t="shared" si="0"/>
        <v/>
      </c>
      <c r="E28" s="11" t="str">
        <f>IF($A28="","",SUMIFS(Transaktionen!$N$2:$N$501,Transaktionen!$F$2:$F$501,"Einzahlung",Transaktionen!$P$2:$P$501,"&lt;="&amp;$H28)+SUMIFS(Transaktionen!$N$2:$N$501,Transaktionen!$F$2:$F$501,"Auszahlung",Transaktionen!$P$2:$P$501,"&lt;="&amp;$H28))</f>
        <v/>
      </c>
      <c r="F28" s="14" t="str">
        <f t="shared" si="1"/>
        <v/>
      </c>
      <c r="G28" s="5"/>
      <c r="H28" s="21" t="str">
        <f t="shared" si="2"/>
        <v/>
      </c>
      <c r="I28" t="str">
        <f t="shared" si="3"/>
        <v/>
      </c>
      <c r="J28" s="19" t="str">
        <f t="shared" si="4"/>
        <v/>
      </c>
      <c r="K28" s="19" t="str">
        <f t="shared" si="5"/>
        <v/>
      </c>
      <c r="L28" s="19" t="str">
        <f t="shared" si="6"/>
        <v/>
      </c>
    </row>
    <row r="29" spans="1:12" x14ac:dyDescent="0.25">
      <c r="A29" s="7"/>
      <c r="B29" s="9"/>
      <c r="C29" s="9"/>
      <c r="D29" s="11" t="str">
        <f t="shared" si="0"/>
        <v/>
      </c>
      <c r="E29" s="11" t="str">
        <f>IF($A29="","",SUMIFS(Transaktionen!$N$2:$N$501,Transaktionen!$F$2:$F$501,"Einzahlung",Transaktionen!$P$2:$P$501,"&lt;="&amp;$H29)+SUMIFS(Transaktionen!$N$2:$N$501,Transaktionen!$F$2:$F$501,"Auszahlung",Transaktionen!$P$2:$P$501,"&lt;="&amp;$H29))</f>
        <v/>
      </c>
      <c r="F29" s="14" t="str">
        <f t="shared" si="1"/>
        <v/>
      </c>
      <c r="G29" s="5"/>
      <c r="H29" s="21" t="str">
        <f t="shared" si="2"/>
        <v/>
      </c>
      <c r="I29" t="str">
        <f t="shared" si="3"/>
        <v/>
      </c>
      <c r="J29" s="19" t="str">
        <f t="shared" si="4"/>
        <v/>
      </c>
      <c r="K29" s="19" t="str">
        <f t="shared" si="5"/>
        <v/>
      </c>
      <c r="L29" s="19" t="str">
        <f t="shared" si="6"/>
        <v/>
      </c>
    </row>
    <row r="30" spans="1:12" x14ac:dyDescent="0.25">
      <c r="A30" s="7"/>
      <c r="B30" s="9"/>
      <c r="C30" s="9"/>
      <c r="D30" s="11" t="str">
        <f t="shared" si="0"/>
        <v/>
      </c>
      <c r="E30" s="11" t="str">
        <f>IF($A30="","",SUMIFS(Transaktionen!$N$2:$N$501,Transaktionen!$F$2:$F$501,"Einzahlung",Transaktionen!$P$2:$P$501,"&lt;="&amp;$H30)+SUMIFS(Transaktionen!$N$2:$N$501,Transaktionen!$F$2:$F$501,"Auszahlung",Transaktionen!$P$2:$P$501,"&lt;="&amp;$H30))</f>
        <v/>
      </c>
      <c r="F30" s="14" t="str">
        <f t="shared" si="1"/>
        <v/>
      </c>
      <c r="G30" s="5"/>
      <c r="H30" s="21" t="str">
        <f t="shared" si="2"/>
        <v/>
      </c>
      <c r="I30" t="str">
        <f t="shared" si="3"/>
        <v/>
      </c>
      <c r="J30" s="19" t="str">
        <f t="shared" si="4"/>
        <v/>
      </c>
      <c r="K30" s="19" t="str">
        <f t="shared" si="5"/>
        <v/>
      </c>
      <c r="L30" s="19" t="str">
        <f t="shared" si="6"/>
        <v/>
      </c>
    </row>
    <row r="31" spans="1:12" x14ac:dyDescent="0.25">
      <c r="A31" s="7"/>
      <c r="B31" s="9"/>
      <c r="C31" s="9"/>
      <c r="D31" s="11" t="str">
        <f t="shared" si="0"/>
        <v/>
      </c>
      <c r="E31" s="11" t="str">
        <f>IF($A31="","",SUMIFS(Transaktionen!$N$2:$N$501,Transaktionen!$F$2:$F$501,"Einzahlung",Transaktionen!$P$2:$P$501,"&lt;="&amp;$H31)+SUMIFS(Transaktionen!$N$2:$N$501,Transaktionen!$F$2:$F$501,"Auszahlung",Transaktionen!$P$2:$P$501,"&lt;="&amp;$H31))</f>
        <v/>
      </c>
      <c r="F31" s="14" t="str">
        <f t="shared" si="1"/>
        <v/>
      </c>
      <c r="G31" s="5"/>
      <c r="H31" s="21" t="str">
        <f t="shared" si="2"/>
        <v/>
      </c>
      <c r="I31" t="str">
        <f t="shared" si="3"/>
        <v/>
      </c>
      <c r="J31" s="19" t="str">
        <f t="shared" si="4"/>
        <v/>
      </c>
      <c r="K31" s="19" t="str">
        <f t="shared" si="5"/>
        <v/>
      </c>
      <c r="L31" s="19" t="str">
        <f t="shared" si="6"/>
        <v/>
      </c>
    </row>
    <row r="32" spans="1:12" x14ac:dyDescent="0.25">
      <c r="A32" s="7"/>
      <c r="B32" s="9"/>
      <c r="C32" s="9"/>
      <c r="D32" s="11" t="str">
        <f t="shared" si="0"/>
        <v/>
      </c>
      <c r="E32" s="11" t="str">
        <f>IF($A32="","",SUMIFS(Transaktionen!$N$2:$N$501,Transaktionen!$F$2:$F$501,"Einzahlung",Transaktionen!$P$2:$P$501,"&lt;="&amp;$H32)+SUMIFS(Transaktionen!$N$2:$N$501,Transaktionen!$F$2:$F$501,"Auszahlung",Transaktionen!$P$2:$P$501,"&lt;="&amp;$H32))</f>
        <v/>
      </c>
      <c r="F32" s="14" t="str">
        <f t="shared" si="1"/>
        <v/>
      </c>
      <c r="G32" s="5"/>
      <c r="H32" s="21" t="str">
        <f t="shared" si="2"/>
        <v/>
      </c>
      <c r="I32" t="str">
        <f t="shared" si="3"/>
        <v/>
      </c>
      <c r="J32" s="19" t="str">
        <f t="shared" si="4"/>
        <v/>
      </c>
      <c r="K32" s="19" t="str">
        <f t="shared" si="5"/>
        <v/>
      </c>
      <c r="L32" s="19" t="str">
        <f t="shared" si="6"/>
        <v/>
      </c>
    </row>
    <row r="33" spans="1:12" x14ac:dyDescent="0.25">
      <c r="A33" s="7"/>
      <c r="B33" s="9"/>
      <c r="C33" s="9"/>
      <c r="D33" s="11" t="str">
        <f t="shared" si="0"/>
        <v/>
      </c>
      <c r="E33" s="11" t="str">
        <f>IF($A33="","",SUMIFS(Transaktionen!$N$2:$N$501,Transaktionen!$F$2:$F$501,"Einzahlung",Transaktionen!$P$2:$P$501,"&lt;="&amp;$H33)+SUMIFS(Transaktionen!$N$2:$N$501,Transaktionen!$F$2:$F$501,"Auszahlung",Transaktionen!$P$2:$P$501,"&lt;="&amp;$H33))</f>
        <v/>
      </c>
      <c r="F33" s="14" t="str">
        <f t="shared" si="1"/>
        <v/>
      </c>
      <c r="G33" s="5"/>
      <c r="H33" s="21" t="str">
        <f t="shared" si="2"/>
        <v/>
      </c>
      <c r="I33" t="str">
        <f t="shared" si="3"/>
        <v/>
      </c>
      <c r="J33" s="19" t="str">
        <f t="shared" si="4"/>
        <v/>
      </c>
      <c r="K33" s="19" t="str">
        <f t="shared" si="5"/>
        <v/>
      </c>
      <c r="L33" s="19" t="str">
        <f t="shared" si="6"/>
        <v/>
      </c>
    </row>
    <row r="34" spans="1:12" x14ac:dyDescent="0.25">
      <c r="A34" s="7"/>
      <c r="B34" s="9"/>
      <c r="C34" s="9"/>
      <c r="D34" s="11" t="str">
        <f t="shared" ref="D34:D53" si="7">IF($A34="","",$B34+$C34)</f>
        <v/>
      </c>
      <c r="E34" s="11" t="str">
        <f>IF($A34="","",SUMIFS(Transaktionen!$N$2:$N$501,Transaktionen!$F$2:$F$501,"Einzahlung",Transaktionen!$P$2:$P$501,"&lt;="&amp;$H34)+SUMIFS(Transaktionen!$N$2:$N$501,Transaktionen!$F$2:$F$501,"Auszahlung",Transaktionen!$P$2:$P$501,"&lt;="&amp;$H34))</f>
        <v/>
      </c>
      <c r="F34" s="14" t="str">
        <f t="shared" ref="F34:F53" si="8">IF($A34="","",IFERROR($D34/$E34-1,0))</f>
        <v/>
      </c>
      <c r="G34" s="5"/>
      <c r="H34" s="21" t="str">
        <f t="shared" ref="H34:H53" si="9">IF($A34="","",DATE(VALUE(RIGHT($A34,4)),VALUE(MID($A34,4,2)),VALUE(LEFT($A34,2))))</f>
        <v/>
      </c>
      <c r="I34" t="str">
        <f t="shared" ref="I34:I53" si="10">IF($A34="","",MONTH($H34)&amp;"."&amp;YEAR($H34))</f>
        <v/>
      </c>
      <c r="J34" s="19" t="str">
        <f t="shared" ref="J34:J53" si="11">IF($A34="","",$B34)</f>
        <v/>
      </c>
      <c r="K34" s="19" t="str">
        <f t="shared" ref="K34:K53" si="12">IF($A34="","",$C34)</f>
        <v/>
      </c>
      <c r="L34" s="19" t="str">
        <f t="shared" ref="L34:L53" si="13">IF($A34="","",$D34)</f>
        <v/>
      </c>
    </row>
    <row r="35" spans="1:12" x14ac:dyDescent="0.25">
      <c r="A35" s="7"/>
      <c r="B35" s="9"/>
      <c r="C35" s="9"/>
      <c r="D35" s="11" t="str">
        <f t="shared" si="7"/>
        <v/>
      </c>
      <c r="E35" s="11" t="str">
        <f>IF($A35="","",SUMIFS(Transaktionen!$N$2:$N$501,Transaktionen!$F$2:$F$501,"Einzahlung",Transaktionen!$P$2:$P$501,"&lt;="&amp;$H35)+SUMIFS(Transaktionen!$N$2:$N$501,Transaktionen!$F$2:$F$501,"Auszahlung",Transaktionen!$P$2:$P$501,"&lt;="&amp;$H35))</f>
        <v/>
      </c>
      <c r="F35" s="14" t="str">
        <f t="shared" si="8"/>
        <v/>
      </c>
      <c r="G35" s="5"/>
      <c r="H35" s="21" t="str">
        <f t="shared" si="9"/>
        <v/>
      </c>
      <c r="I35" t="str">
        <f t="shared" si="10"/>
        <v/>
      </c>
      <c r="J35" s="19" t="str">
        <f t="shared" si="11"/>
        <v/>
      </c>
      <c r="K35" s="19" t="str">
        <f t="shared" si="12"/>
        <v/>
      </c>
      <c r="L35" s="19" t="str">
        <f t="shared" si="13"/>
        <v/>
      </c>
    </row>
    <row r="36" spans="1:12" x14ac:dyDescent="0.25">
      <c r="A36" s="7"/>
      <c r="B36" s="9"/>
      <c r="C36" s="9"/>
      <c r="D36" s="11" t="str">
        <f t="shared" si="7"/>
        <v/>
      </c>
      <c r="E36" s="11" t="str">
        <f>IF($A36="","",SUMIFS(Transaktionen!$N$2:$N$501,Transaktionen!$F$2:$F$501,"Einzahlung",Transaktionen!$P$2:$P$501,"&lt;="&amp;$H36)+SUMIFS(Transaktionen!$N$2:$N$501,Transaktionen!$F$2:$F$501,"Auszahlung",Transaktionen!$P$2:$P$501,"&lt;="&amp;$H36))</f>
        <v/>
      </c>
      <c r="F36" s="14" t="str">
        <f t="shared" si="8"/>
        <v/>
      </c>
      <c r="G36" s="5"/>
      <c r="H36" s="21" t="str">
        <f t="shared" si="9"/>
        <v/>
      </c>
      <c r="I36" t="str">
        <f t="shared" si="10"/>
        <v/>
      </c>
      <c r="J36" s="19" t="str">
        <f t="shared" si="11"/>
        <v/>
      </c>
      <c r="K36" s="19" t="str">
        <f t="shared" si="12"/>
        <v/>
      </c>
      <c r="L36" s="19" t="str">
        <f t="shared" si="13"/>
        <v/>
      </c>
    </row>
    <row r="37" spans="1:12" x14ac:dyDescent="0.25">
      <c r="A37" s="7"/>
      <c r="B37" s="9"/>
      <c r="C37" s="9"/>
      <c r="D37" s="11" t="str">
        <f t="shared" si="7"/>
        <v/>
      </c>
      <c r="E37" s="11" t="str">
        <f>IF($A37="","",SUMIFS(Transaktionen!$N$2:$N$501,Transaktionen!$F$2:$F$501,"Einzahlung",Transaktionen!$P$2:$P$501,"&lt;="&amp;$H37)+SUMIFS(Transaktionen!$N$2:$N$501,Transaktionen!$F$2:$F$501,"Auszahlung",Transaktionen!$P$2:$P$501,"&lt;="&amp;$H37))</f>
        <v/>
      </c>
      <c r="F37" s="14" t="str">
        <f t="shared" si="8"/>
        <v/>
      </c>
      <c r="G37" s="5"/>
      <c r="H37" s="21" t="str">
        <f t="shared" si="9"/>
        <v/>
      </c>
      <c r="I37" t="str">
        <f t="shared" si="10"/>
        <v/>
      </c>
      <c r="J37" s="19" t="str">
        <f t="shared" si="11"/>
        <v/>
      </c>
      <c r="K37" s="19" t="str">
        <f t="shared" si="12"/>
        <v/>
      </c>
      <c r="L37" s="19" t="str">
        <f t="shared" si="13"/>
        <v/>
      </c>
    </row>
    <row r="38" spans="1:12" x14ac:dyDescent="0.25">
      <c r="A38" s="7"/>
      <c r="B38" s="9"/>
      <c r="C38" s="9"/>
      <c r="D38" s="11" t="str">
        <f t="shared" si="7"/>
        <v/>
      </c>
      <c r="E38" s="11" t="str">
        <f>IF($A38="","",SUMIFS(Transaktionen!$N$2:$N$501,Transaktionen!$F$2:$F$501,"Einzahlung",Transaktionen!$P$2:$P$501,"&lt;="&amp;$H38)+SUMIFS(Transaktionen!$N$2:$N$501,Transaktionen!$F$2:$F$501,"Auszahlung",Transaktionen!$P$2:$P$501,"&lt;="&amp;$H38))</f>
        <v/>
      </c>
      <c r="F38" s="14" t="str">
        <f t="shared" si="8"/>
        <v/>
      </c>
      <c r="G38" s="5"/>
      <c r="H38" s="21" t="str">
        <f t="shared" si="9"/>
        <v/>
      </c>
      <c r="I38" t="str">
        <f t="shared" si="10"/>
        <v/>
      </c>
      <c r="J38" s="19" t="str">
        <f t="shared" si="11"/>
        <v/>
      </c>
      <c r="K38" s="19" t="str">
        <f t="shared" si="12"/>
        <v/>
      </c>
      <c r="L38" s="19" t="str">
        <f t="shared" si="13"/>
        <v/>
      </c>
    </row>
    <row r="39" spans="1:12" x14ac:dyDescent="0.25">
      <c r="A39" s="7"/>
      <c r="B39" s="9"/>
      <c r="C39" s="9"/>
      <c r="D39" s="11" t="str">
        <f t="shared" si="7"/>
        <v/>
      </c>
      <c r="E39" s="11" t="str">
        <f>IF($A39="","",SUMIFS(Transaktionen!$N$2:$N$501,Transaktionen!$F$2:$F$501,"Einzahlung",Transaktionen!$P$2:$P$501,"&lt;="&amp;$H39)+SUMIFS(Transaktionen!$N$2:$N$501,Transaktionen!$F$2:$F$501,"Auszahlung",Transaktionen!$P$2:$P$501,"&lt;="&amp;$H39))</f>
        <v/>
      </c>
      <c r="F39" s="14" t="str">
        <f t="shared" si="8"/>
        <v/>
      </c>
      <c r="G39" s="5"/>
      <c r="H39" s="21" t="str">
        <f t="shared" si="9"/>
        <v/>
      </c>
      <c r="I39" t="str">
        <f t="shared" si="10"/>
        <v/>
      </c>
      <c r="J39" s="19" t="str">
        <f t="shared" si="11"/>
        <v/>
      </c>
      <c r="K39" s="19" t="str">
        <f t="shared" si="12"/>
        <v/>
      </c>
      <c r="L39" s="19" t="str">
        <f t="shared" si="13"/>
        <v/>
      </c>
    </row>
    <row r="40" spans="1:12" x14ac:dyDescent="0.25">
      <c r="A40" s="7"/>
      <c r="B40" s="9"/>
      <c r="C40" s="9"/>
      <c r="D40" s="11" t="str">
        <f t="shared" si="7"/>
        <v/>
      </c>
      <c r="E40" s="11" t="str">
        <f>IF($A40="","",SUMIFS(Transaktionen!$N$2:$N$501,Transaktionen!$F$2:$F$501,"Einzahlung",Transaktionen!$P$2:$P$501,"&lt;="&amp;$H40)+SUMIFS(Transaktionen!$N$2:$N$501,Transaktionen!$F$2:$F$501,"Auszahlung",Transaktionen!$P$2:$P$501,"&lt;="&amp;$H40))</f>
        <v/>
      </c>
      <c r="F40" s="14" t="str">
        <f t="shared" si="8"/>
        <v/>
      </c>
      <c r="G40" s="5"/>
      <c r="H40" s="21" t="str">
        <f t="shared" si="9"/>
        <v/>
      </c>
      <c r="I40" t="str">
        <f t="shared" si="10"/>
        <v/>
      </c>
      <c r="J40" s="19" t="str">
        <f t="shared" si="11"/>
        <v/>
      </c>
      <c r="K40" s="19" t="str">
        <f t="shared" si="12"/>
        <v/>
      </c>
      <c r="L40" s="19" t="str">
        <f t="shared" si="13"/>
        <v/>
      </c>
    </row>
    <row r="41" spans="1:12" x14ac:dyDescent="0.25">
      <c r="A41" s="7"/>
      <c r="B41" s="9"/>
      <c r="C41" s="9"/>
      <c r="D41" s="11" t="str">
        <f t="shared" si="7"/>
        <v/>
      </c>
      <c r="E41" s="11" t="str">
        <f>IF($A41="","",SUMIFS(Transaktionen!$N$2:$N$501,Transaktionen!$F$2:$F$501,"Einzahlung",Transaktionen!$P$2:$P$501,"&lt;="&amp;$H41)+SUMIFS(Transaktionen!$N$2:$N$501,Transaktionen!$F$2:$F$501,"Auszahlung",Transaktionen!$P$2:$P$501,"&lt;="&amp;$H41))</f>
        <v/>
      </c>
      <c r="F41" s="14" t="str">
        <f t="shared" si="8"/>
        <v/>
      </c>
      <c r="G41" s="5"/>
      <c r="H41" s="21" t="str">
        <f t="shared" si="9"/>
        <v/>
      </c>
      <c r="I41" t="str">
        <f t="shared" si="10"/>
        <v/>
      </c>
      <c r="J41" s="19" t="str">
        <f t="shared" si="11"/>
        <v/>
      </c>
      <c r="K41" s="19" t="str">
        <f t="shared" si="12"/>
        <v/>
      </c>
      <c r="L41" s="19" t="str">
        <f t="shared" si="13"/>
        <v/>
      </c>
    </row>
    <row r="42" spans="1:12" x14ac:dyDescent="0.25">
      <c r="A42" s="7"/>
      <c r="B42" s="9"/>
      <c r="C42" s="9"/>
      <c r="D42" s="11" t="str">
        <f t="shared" si="7"/>
        <v/>
      </c>
      <c r="E42" s="11" t="str">
        <f>IF($A42="","",SUMIFS(Transaktionen!$N$2:$N$501,Transaktionen!$F$2:$F$501,"Einzahlung",Transaktionen!$P$2:$P$501,"&lt;="&amp;$H42)+SUMIFS(Transaktionen!$N$2:$N$501,Transaktionen!$F$2:$F$501,"Auszahlung",Transaktionen!$P$2:$P$501,"&lt;="&amp;$H42))</f>
        <v/>
      </c>
      <c r="F42" s="14" t="str">
        <f t="shared" si="8"/>
        <v/>
      </c>
      <c r="G42" s="5"/>
      <c r="H42" s="21" t="str">
        <f t="shared" si="9"/>
        <v/>
      </c>
      <c r="I42" t="str">
        <f t="shared" si="10"/>
        <v/>
      </c>
      <c r="J42" s="19" t="str">
        <f t="shared" si="11"/>
        <v/>
      </c>
      <c r="K42" s="19" t="str">
        <f t="shared" si="12"/>
        <v/>
      </c>
      <c r="L42" s="19" t="str">
        <f t="shared" si="13"/>
        <v/>
      </c>
    </row>
    <row r="43" spans="1:12" x14ac:dyDescent="0.25">
      <c r="A43" s="7"/>
      <c r="B43" s="9"/>
      <c r="C43" s="9"/>
      <c r="D43" s="11" t="str">
        <f t="shared" si="7"/>
        <v/>
      </c>
      <c r="E43" s="11" t="str">
        <f>IF($A43="","",SUMIFS(Transaktionen!$N$2:$N$501,Transaktionen!$F$2:$F$501,"Einzahlung",Transaktionen!$P$2:$P$501,"&lt;="&amp;$H43)+SUMIFS(Transaktionen!$N$2:$N$501,Transaktionen!$F$2:$F$501,"Auszahlung",Transaktionen!$P$2:$P$501,"&lt;="&amp;$H43))</f>
        <v/>
      </c>
      <c r="F43" s="14" t="str">
        <f t="shared" si="8"/>
        <v/>
      </c>
      <c r="G43" s="5"/>
      <c r="H43" s="21" t="str">
        <f t="shared" si="9"/>
        <v/>
      </c>
      <c r="I43" t="str">
        <f t="shared" si="10"/>
        <v/>
      </c>
      <c r="J43" s="19" t="str">
        <f t="shared" si="11"/>
        <v/>
      </c>
      <c r="K43" s="19" t="str">
        <f t="shared" si="12"/>
        <v/>
      </c>
      <c r="L43" s="19" t="str">
        <f t="shared" si="13"/>
        <v/>
      </c>
    </row>
    <row r="44" spans="1:12" x14ac:dyDescent="0.25">
      <c r="A44" s="7"/>
      <c r="B44" s="9"/>
      <c r="C44" s="9"/>
      <c r="D44" s="11" t="str">
        <f t="shared" si="7"/>
        <v/>
      </c>
      <c r="E44" s="11" t="str">
        <f>IF($A44="","",SUMIFS(Transaktionen!$N$2:$N$501,Transaktionen!$F$2:$F$501,"Einzahlung",Transaktionen!$P$2:$P$501,"&lt;="&amp;$H44)+SUMIFS(Transaktionen!$N$2:$N$501,Transaktionen!$F$2:$F$501,"Auszahlung",Transaktionen!$P$2:$P$501,"&lt;="&amp;$H44))</f>
        <v/>
      </c>
      <c r="F44" s="14" t="str">
        <f t="shared" si="8"/>
        <v/>
      </c>
      <c r="G44" s="5"/>
      <c r="H44" s="21" t="str">
        <f t="shared" si="9"/>
        <v/>
      </c>
      <c r="I44" t="str">
        <f t="shared" si="10"/>
        <v/>
      </c>
      <c r="J44" s="19" t="str">
        <f t="shared" si="11"/>
        <v/>
      </c>
      <c r="K44" s="19" t="str">
        <f t="shared" si="12"/>
        <v/>
      </c>
      <c r="L44" s="19" t="str">
        <f t="shared" si="13"/>
        <v/>
      </c>
    </row>
    <row r="45" spans="1:12" x14ac:dyDescent="0.25">
      <c r="A45" s="7"/>
      <c r="B45" s="9"/>
      <c r="C45" s="9"/>
      <c r="D45" s="11" t="str">
        <f t="shared" si="7"/>
        <v/>
      </c>
      <c r="E45" s="11" t="str">
        <f>IF($A45="","",SUMIFS(Transaktionen!$N$2:$N$501,Transaktionen!$F$2:$F$501,"Einzahlung",Transaktionen!$P$2:$P$501,"&lt;="&amp;$H45)+SUMIFS(Transaktionen!$N$2:$N$501,Transaktionen!$F$2:$F$501,"Auszahlung",Transaktionen!$P$2:$P$501,"&lt;="&amp;$H45))</f>
        <v/>
      </c>
      <c r="F45" s="14" t="str">
        <f t="shared" si="8"/>
        <v/>
      </c>
      <c r="G45" s="5"/>
      <c r="H45" s="21" t="str">
        <f t="shared" si="9"/>
        <v/>
      </c>
      <c r="I45" t="str">
        <f t="shared" si="10"/>
        <v/>
      </c>
      <c r="J45" s="19" t="str">
        <f t="shared" si="11"/>
        <v/>
      </c>
      <c r="K45" s="19" t="str">
        <f t="shared" si="12"/>
        <v/>
      </c>
      <c r="L45" s="19" t="str">
        <f t="shared" si="13"/>
        <v/>
      </c>
    </row>
    <row r="46" spans="1:12" x14ac:dyDescent="0.25">
      <c r="A46" s="7"/>
      <c r="B46" s="9"/>
      <c r="C46" s="9"/>
      <c r="D46" s="11" t="str">
        <f t="shared" si="7"/>
        <v/>
      </c>
      <c r="E46" s="11" t="str">
        <f>IF($A46="","",SUMIFS(Transaktionen!$N$2:$N$501,Transaktionen!$F$2:$F$501,"Einzahlung",Transaktionen!$P$2:$P$501,"&lt;="&amp;$H46)+SUMIFS(Transaktionen!$N$2:$N$501,Transaktionen!$F$2:$F$501,"Auszahlung",Transaktionen!$P$2:$P$501,"&lt;="&amp;$H46))</f>
        <v/>
      </c>
      <c r="F46" s="14" t="str">
        <f t="shared" si="8"/>
        <v/>
      </c>
      <c r="G46" s="5"/>
      <c r="H46" s="21" t="str">
        <f t="shared" si="9"/>
        <v/>
      </c>
      <c r="I46" t="str">
        <f t="shared" si="10"/>
        <v/>
      </c>
      <c r="J46" s="19" t="str">
        <f t="shared" si="11"/>
        <v/>
      </c>
      <c r="K46" s="19" t="str">
        <f t="shared" si="12"/>
        <v/>
      </c>
      <c r="L46" s="19" t="str">
        <f t="shared" si="13"/>
        <v/>
      </c>
    </row>
    <row r="47" spans="1:12" x14ac:dyDescent="0.25">
      <c r="A47" s="7"/>
      <c r="B47" s="9"/>
      <c r="C47" s="9"/>
      <c r="D47" s="11" t="str">
        <f t="shared" si="7"/>
        <v/>
      </c>
      <c r="E47" s="11" t="str">
        <f>IF($A47="","",SUMIFS(Transaktionen!$N$2:$N$501,Transaktionen!$F$2:$F$501,"Einzahlung",Transaktionen!$P$2:$P$501,"&lt;="&amp;$H47)+SUMIFS(Transaktionen!$N$2:$N$501,Transaktionen!$F$2:$F$501,"Auszahlung",Transaktionen!$P$2:$P$501,"&lt;="&amp;$H47))</f>
        <v/>
      </c>
      <c r="F47" s="14" t="str">
        <f t="shared" si="8"/>
        <v/>
      </c>
      <c r="G47" s="5"/>
      <c r="H47" s="21" t="str">
        <f t="shared" si="9"/>
        <v/>
      </c>
      <c r="I47" t="str">
        <f t="shared" si="10"/>
        <v/>
      </c>
      <c r="J47" s="19" t="str">
        <f t="shared" si="11"/>
        <v/>
      </c>
      <c r="K47" s="19" t="str">
        <f t="shared" si="12"/>
        <v/>
      </c>
      <c r="L47" s="19" t="str">
        <f t="shared" si="13"/>
        <v/>
      </c>
    </row>
    <row r="48" spans="1:12" x14ac:dyDescent="0.25">
      <c r="A48" s="7"/>
      <c r="B48" s="9"/>
      <c r="C48" s="9"/>
      <c r="D48" s="11" t="str">
        <f t="shared" si="7"/>
        <v/>
      </c>
      <c r="E48" s="11" t="str">
        <f>IF($A48="","",SUMIFS(Transaktionen!$N$2:$N$501,Transaktionen!$F$2:$F$501,"Einzahlung",Transaktionen!$P$2:$P$501,"&lt;="&amp;$H48)+SUMIFS(Transaktionen!$N$2:$N$501,Transaktionen!$F$2:$F$501,"Auszahlung",Transaktionen!$P$2:$P$501,"&lt;="&amp;$H48))</f>
        <v/>
      </c>
      <c r="F48" s="14" t="str">
        <f t="shared" si="8"/>
        <v/>
      </c>
      <c r="G48" s="5"/>
      <c r="H48" s="21" t="str">
        <f t="shared" si="9"/>
        <v/>
      </c>
      <c r="I48" t="str">
        <f t="shared" si="10"/>
        <v/>
      </c>
      <c r="J48" s="19" t="str">
        <f t="shared" si="11"/>
        <v/>
      </c>
      <c r="K48" s="19" t="str">
        <f t="shared" si="12"/>
        <v/>
      </c>
      <c r="L48" s="19" t="str">
        <f t="shared" si="13"/>
        <v/>
      </c>
    </row>
    <row r="49" spans="1:12" x14ac:dyDescent="0.25">
      <c r="A49" s="7"/>
      <c r="B49" s="9"/>
      <c r="C49" s="9"/>
      <c r="D49" s="11" t="str">
        <f t="shared" si="7"/>
        <v/>
      </c>
      <c r="E49" s="11" t="str">
        <f>IF($A49="","",SUMIFS(Transaktionen!$N$2:$N$501,Transaktionen!$F$2:$F$501,"Einzahlung",Transaktionen!$P$2:$P$501,"&lt;="&amp;$H49)+SUMIFS(Transaktionen!$N$2:$N$501,Transaktionen!$F$2:$F$501,"Auszahlung",Transaktionen!$P$2:$P$501,"&lt;="&amp;$H49))</f>
        <v/>
      </c>
      <c r="F49" s="14" t="str">
        <f t="shared" si="8"/>
        <v/>
      </c>
      <c r="G49" s="5"/>
      <c r="H49" s="21" t="str">
        <f t="shared" si="9"/>
        <v/>
      </c>
      <c r="I49" t="str">
        <f t="shared" si="10"/>
        <v/>
      </c>
      <c r="J49" s="19" t="str">
        <f t="shared" si="11"/>
        <v/>
      </c>
      <c r="K49" s="19" t="str">
        <f t="shared" si="12"/>
        <v/>
      </c>
      <c r="L49" s="19" t="str">
        <f t="shared" si="13"/>
        <v/>
      </c>
    </row>
    <row r="50" spans="1:12" x14ac:dyDescent="0.25">
      <c r="A50" s="7"/>
      <c r="B50" s="9"/>
      <c r="C50" s="9"/>
      <c r="D50" s="11" t="str">
        <f t="shared" si="7"/>
        <v/>
      </c>
      <c r="E50" s="11" t="str">
        <f>IF($A50="","",SUMIFS(Transaktionen!$N$2:$N$501,Transaktionen!$F$2:$F$501,"Einzahlung",Transaktionen!$P$2:$P$501,"&lt;="&amp;$H50)+SUMIFS(Transaktionen!$N$2:$N$501,Transaktionen!$F$2:$F$501,"Auszahlung",Transaktionen!$P$2:$P$501,"&lt;="&amp;$H50))</f>
        <v/>
      </c>
      <c r="F50" s="14" t="str">
        <f t="shared" si="8"/>
        <v/>
      </c>
      <c r="G50" s="5"/>
      <c r="H50" s="21" t="str">
        <f t="shared" si="9"/>
        <v/>
      </c>
      <c r="I50" t="str">
        <f t="shared" si="10"/>
        <v/>
      </c>
      <c r="J50" s="19" t="str">
        <f t="shared" si="11"/>
        <v/>
      </c>
      <c r="K50" s="19" t="str">
        <f t="shared" si="12"/>
        <v/>
      </c>
      <c r="L50" s="19" t="str">
        <f t="shared" si="13"/>
        <v/>
      </c>
    </row>
    <row r="51" spans="1:12" x14ac:dyDescent="0.25">
      <c r="A51" s="7"/>
      <c r="B51" s="9"/>
      <c r="C51" s="9"/>
      <c r="D51" s="11" t="str">
        <f t="shared" si="7"/>
        <v/>
      </c>
      <c r="E51" s="11" t="str">
        <f>IF($A51="","",SUMIFS(Transaktionen!$N$2:$N$501,Transaktionen!$F$2:$F$501,"Einzahlung",Transaktionen!$P$2:$P$501,"&lt;="&amp;$H51)+SUMIFS(Transaktionen!$N$2:$N$501,Transaktionen!$F$2:$F$501,"Auszahlung",Transaktionen!$P$2:$P$501,"&lt;="&amp;$H51))</f>
        <v/>
      </c>
      <c r="F51" s="14" t="str">
        <f t="shared" si="8"/>
        <v/>
      </c>
      <c r="G51" s="5"/>
      <c r="H51" s="21" t="str">
        <f t="shared" si="9"/>
        <v/>
      </c>
      <c r="I51" t="str">
        <f t="shared" si="10"/>
        <v/>
      </c>
      <c r="J51" s="19" t="str">
        <f t="shared" si="11"/>
        <v/>
      </c>
      <c r="K51" s="19" t="str">
        <f t="shared" si="12"/>
        <v/>
      </c>
      <c r="L51" s="19" t="str">
        <f t="shared" si="13"/>
        <v/>
      </c>
    </row>
    <row r="52" spans="1:12" x14ac:dyDescent="0.25">
      <c r="A52" s="7"/>
      <c r="B52" s="9"/>
      <c r="C52" s="9"/>
      <c r="D52" s="11" t="str">
        <f t="shared" si="7"/>
        <v/>
      </c>
      <c r="E52" s="11" t="str">
        <f>IF($A52="","",SUMIFS(Transaktionen!$N$2:$N$501,Transaktionen!$F$2:$F$501,"Einzahlung",Transaktionen!$P$2:$P$501,"&lt;="&amp;$H52)+SUMIFS(Transaktionen!$N$2:$N$501,Transaktionen!$F$2:$F$501,"Auszahlung",Transaktionen!$P$2:$P$501,"&lt;="&amp;$H52))</f>
        <v/>
      </c>
      <c r="F52" s="14" t="str">
        <f t="shared" si="8"/>
        <v/>
      </c>
      <c r="G52" s="5"/>
      <c r="H52" s="21" t="str">
        <f t="shared" si="9"/>
        <v/>
      </c>
      <c r="I52" t="str">
        <f t="shared" si="10"/>
        <v/>
      </c>
      <c r="J52" s="19" t="str">
        <f t="shared" si="11"/>
        <v/>
      </c>
      <c r="K52" s="19" t="str">
        <f t="shared" si="12"/>
        <v/>
      </c>
      <c r="L52" s="19" t="str">
        <f t="shared" si="13"/>
        <v/>
      </c>
    </row>
    <row r="53" spans="1:12" x14ac:dyDescent="0.25">
      <c r="A53" s="7"/>
      <c r="B53" s="9"/>
      <c r="C53" s="9"/>
      <c r="D53" s="11" t="str">
        <f t="shared" si="7"/>
        <v/>
      </c>
      <c r="E53" s="11" t="str">
        <f>IF($A53="","",SUMIFS(Transaktionen!$N$2:$N$501,Transaktionen!$F$2:$F$501,"Einzahlung",Transaktionen!$P$2:$P$501,"&lt;="&amp;$H53)+SUMIFS(Transaktionen!$N$2:$N$501,Transaktionen!$F$2:$F$501,"Auszahlung",Transaktionen!$P$2:$P$501,"&lt;="&amp;$H53))</f>
        <v/>
      </c>
      <c r="F53" s="14" t="str">
        <f t="shared" si="8"/>
        <v/>
      </c>
      <c r="G53" s="5"/>
      <c r="H53" s="21" t="str">
        <f t="shared" si="9"/>
        <v/>
      </c>
      <c r="I53" t="str">
        <f t="shared" si="10"/>
        <v/>
      </c>
      <c r="J53" s="19" t="str">
        <f t="shared" si="11"/>
        <v/>
      </c>
      <c r="K53" s="19" t="str">
        <f t="shared" si="12"/>
        <v/>
      </c>
      <c r="L53" s="19" t="str">
        <f t="shared" si="13"/>
        <v/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/>
  </sheetViews>
  <sheetFormatPr baseColWidth="10" defaultColWidth="9" defaultRowHeight="15" x14ac:dyDescent="0.25"/>
  <cols>
    <col min="1" max="1" width="14" customWidth="1"/>
    <col min="2" max="2" width="24" customWidth="1"/>
    <col min="3" max="3" width="22" customWidth="1"/>
    <col min="4" max="4" width="30" customWidth="1"/>
    <col min="5" max="5" width="9.375" customWidth="1"/>
    <col min="7" max="7" width="12.5" customWidth="1"/>
  </cols>
  <sheetData>
    <row r="1" spans="1:7" x14ac:dyDescent="0.25">
      <c r="A1" s="27" t="s">
        <v>121</v>
      </c>
      <c r="B1" s="24"/>
      <c r="C1" s="24"/>
      <c r="D1" s="24"/>
    </row>
    <row r="3" spans="1:7" x14ac:dyDescent="0.25">
      <c r="A3" s="1" t="s">
        <v>122</v>
      </c>
    </row>
    <row r="4" spans="1:7" ht="60" x14ac:dyDescent="0.25">
      <c r="A4" s="4" t="s">
        <v>123</v>
      </c>
      <c r="B4" s="3" t="s">
        <v>124</v>
      </c>
      <c r="C4" s="3" t="s">
        <v>125</v>
      </c>
      <c r="D4" s="3"/>
    </row>
    <row r="5" spans="1:7" ht="60" x14ac:dyDescent="0.25">
      <c r="A5" s="4" t="s">
        <v>126</v>
      </c>
      <c r="B5" s="3" t="s">
        <v>127</v>
      </c>
      <c r="C5" s="3" t="s">
        <v>128</v>
      </c>
      <c r="D5" s="3"/>
    </row>
    <row r="6" spans="1:7" ht="75" x14ac:dyDescent="0.25">
      <c r="A6" s="4" t="s">
        <v>129</v>
      </c>
      <c r="B6" s="3" t="s">
        <v>130</v>
      </c>
      <c r="C6" s="3" t="s">
        <v>131</v>
      </c>
      <c r="D6" s="3"/>
    </row>
    <row r="7" spans="1:7" ht="60" x14ac:dyDescent="0.25">
      <c r="A7" s="4" t="s">
        <v>132</v>
      </c>
      <c r="B7" s="3" t="s">
        <v>133</v>
      </c>
      <c r="C7" s="3" t="s">
        <v>134</v>
      </c>
      <c r="D7" s="3"/>
    </row>
    <row r="10" spans="1:7" ht="30" x14ac:dyDescent="0.25">
      <c r="A10" s="2" t="s">
        <v>135</v>
      </c>
      <c r="B10" s="2"/>
      <c r="C10" s="2" t="s">
        <v>136</v>
      </c>
      <c r="D10" s="2"/>
      <c r="E10" s="2" t="s">
        <v>137</v>
      </c>
      <c r="F10" s="2"/>
      <c r="G10" s="2" t="s">
        <v>138</v>
      </c>
    </row>
    <row r="11" spans="1:7" x14ac:dyDescent="0.25">
      <c r="A11" t="s">
        <v>56</v>
      </c>
      <c r="C11" t="s">
        <v>11</v>
      </c>
      <c r="E11" t="s">
        <v>51</v>
      </c>
      <c r="G11" t="s">
        <v>47</v>
      </c>
    </row>
    <row r="12" spans="1:7" x14ac:dyDescent="0.25">
      <c r="A12" t="s">
        <v>74</v>
      </c>
      <c r="C12" t="s">
        <v>13</v>
      </c>
      <c r="E12" t="s">
        <v>139</v>
      </c>
      <c r="G12" t="s">
        <v>62</v>
      </c>
    </row>
    <row r="13" spans="1:7" x14ac:dyDescent="0.25">
      <c r="A13" t="s">
        <v>71</v>
      </c>
      <c r="C13" t="s">
        <v>15</v>
      </c>
      <c r="E13" t="s">
        <v>140</v>
      </c>
      <c r="G13" t="s">
        <v>67</v>
      </c>
    </row>
    <row r="14" spans="1:7" x14ac:dyDescent="0.25">
      <c r="A14" t="s">
        <v>50</v>
      </c>
      <c r="C14" t="s">
        <v>17</v>
      </c>
      <c r="E14" t="s">
        <v>141</v>
      </c>
    </row>
    <row r="15" spans="1:7" x14ac:dyDescent="0.25">
      <c r="A15" t="s">
        <v>142</v>
      </c>
      <c r="C15" t="s">
        <v>19</v>
      </c>
    </row>
    <row r="16" spans="1:7" x14ac:dyDescent="0.25">
      <c r="A16" t="s">
        <v>143</v>
      </c>
      <c r="C16" t="s">
        <v>21</v>
      </c>
    </row>
    <row r="17" spans="1:3" x14ac:dyDescent="0.25">
      <c r="A17" t="s">
        <v>144</v>
      </c>
      <c r="C17" t="s">
        <v>23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Dashboard</vt:lpstr>
      <vt:lpstr>Transaktionen</vt:lpstr>
      <vt:lpstr>Positionen</vt:lpstr>
      <vt:lpstr>Depotverlauf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2026-05-14T11:07:55Z</dcterms:modified>
</cp:coreProperties>
</file>