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sergi\Documents\SEO\SEO\AA_Webs\Excel Aleman\darlehensrechner\"/>
    </mc:Choice>
  </mc:AlternateContent>
  <xr:revisionPtr revIDLastSave="0" documentId="13_ncr:1_{44C0EA7D-4468-48EB-9CB8-E0A4C9AC4940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Darlehensrechner" sheetId="1" r:id="rId1"/>
    <sheet name="Tilgungsplan" sheetId="2" r:id="rId2"/>
    <sheet name="Jahresübersicht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3" l="1"/>
  <c r="M2" i="2"/>
  <c r="D2" i="2"/>
  <c r="C2" i="2"/>
  <c r="C3" i="2" s="1"/>
  <c r="C4" i="2" s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C121" i="2" s="1"/>
  <c r="C122" i="2" s="1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 s="1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7" i="2" s="1"/>
  <c r="C178" i="2" s="1"/>
  <c r="C179" i="2" s="1"/>
  <c r="C180" i="2" s="1"/>
  <c r="C181" i="2" s="1"/>
  <c r="C182" i="2" s="1"/>
  <c r="C183" i="2" s="1"/>
  <c r="C184" i="2" s="1"/>
  <c r="C185" i="2" s="1"/>
  <c r="C186" i="2" s="1"/>
  <c r="C187" i="2" s="1"/>
  <c r="C188" i="2" s="1"/>
  <c r="C189" i="2" s="1"/>
  <c r="C190" i="2" s="1"/>
  <c r="C191" i="2" s="1"/>
  <c r="C192" i="2" s="1"/>
  <c r="C193" i="2" s="1"/>
  <c r="C194" i="2" s="1"/>
  <c r="C195" i="2" s="1"/>
  <c r="C196" i="2" s="1"/>
  <c r="C197" i="2" s="1"/>
  <c r="C198" i="2" s="1"/>
  <c r="C199" i="2" s="1"/>
  <c r="C200" i="2" s="1"/>
  <c r="C201" i="2" s="1"/>
  <c r="C202" i="2" s="1"/>
  <c r="C203" i="2" s="1"/>
  <c r="C204" i="2" s="1"/>
  <c r="C205" i="2" s="1"/>
  <c r="C206" i="2" s="1"/>
  <c r="C207" i="2" s="1"/>
  <c r="C208" i="2" s="1"/>
  <c r="C209" i="2" s="1"/>
  <c r="C210" i="2" s="1"/>
  <c r="C211" i="2" s="1"/>
  <c r="C212" i="2" s="1"/>
  <c r="C213" i="2" s="1"/>
  <c r="C214" i="2" s="1"/>
  <c r="C215" i="2" s="1"/>
  <c r="C216" i="2" s="1"/>
  <c r="C217" i="2" s="1"/>
  <c r="C218" i="2" s="1"/>
  <c r="C219" i="2" s="1"/>
  <c r="C220" i="2" s="1"/>
  <c r="C221" i="2" s="1"/>
  <c r="C222" i="2" s="1"/>
  <c r="C223" i="2" s="1"/>
  <c r="C224" i="2" s="1"/>
  <c r="C225" i="2" s="1"/>
  <c r="C226" i="2" s="1"/>
  <c r="C227" i="2" s="1"/>
  <c r="C228" i="2" s="1"/>
  <c r="C229" i="2" s="1"/>
  <c r="C230" i="2" s="1"/>
  <c r="C231" i="2" s="1"/>
  <c r="C232" i="2" s="1"/>
  <c r="C233" i="2" s="1"/>
  <c r="C234" i="2" s="1"/>
  <c r="C235" i="2" s="1"/>
  <c r="C236" i="2" s="1"/>
  <c r="C237" i="2" s="1"/>
  <c r="C238" i="2" s="1"/>
  <c r="C239" i="2" s="1"/>
  <c r="C240" i="2" s="1"/>
  <c r="C241" i="2" s="1"/>
  <c r="C242" i="2" s="1"/>
  <c r="C243" i="2" s="1"/>
  <c r="C244" i="2" s="1"/>
  <c r="C245" i="2" s="1"/>
  <c r="C246" i="2" s="1"/>
  <c r="C247" i="2" s="1"/>
  <c r="C248" i="2" s="1"/>
  <c r="C249" i="2" s="1"/>
  <c r="C250" i="2" s="1"/>
  <c r="C251" i="2" s="1"/>
  <c r="C252" i="2" s="1"/>
  <c r="C253" i="2" s="1"/>
  <c r="C254" i="2" s="1"/>
  <c r="C255" i="2" s="1"/>
  <c r="C256" i="2" s="1"/>
  <c r="C257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68" i="2" s="1"/>
  <c r="C269" i="2" s="1"/>
  <c r="C270" i="2" s="1"/>
  <c r="C271" i="2" s="1"/>
  <c r="C272" i="2" s="1"/>
  <c r="C273" i="2" s="1"/>
  <c r="C274" i="2" s="1"/>
  <c r="C275" i="2" s="1"/>
  <c r="C276" i="2" s="1"/>
  <c r="C277" i="2" s="1"/>
  <c r="C278" i="2" s="1"/>
  <c r="C279" i="2" s="1"/>
  <c r="C280" i="2" s="1"/>
  <c r="C281" i="2" s="1"/>
  <c r="C282" i="2" s="1"/>
  <c r="C283" i="2" s="1"/>
  <c r="C284" i="2" s="1"/>
  <c r="C285" i="2" s="1"/>
  <c r="C286" i="2" s="1"/>
  <c r="C287" i="2" s="1"/>
  <c r="C288" i="2" s="1"/>
  <c r="C289" i="2" s="1"/>
  <c r="C290" i="2" s="1"/>
  <c r="C291" i="2" s="1"/>
  <c r="C292" i="2" s="1"/>
  <c r="C293" i="2" s="1"/>
  <c r="C294" i="2" s="1"/>
  <c r="C295" i="2" s="1"/>
  <c r="C296" i="2" s="1"/>
  <c r="C297" i="2" s="1"/>
  <c r="C298" i="2" s="1"/>
  <c r="C299" i="2" s="1"/>
  <c r="C300" i="2" s="1"/>
  <c r="C301" i="2" s="1"/>
  <c r="C302" i="2" s="1"/>
  <c r="C303" i="2" s="1"/>
  <c r="C304" i="2" s="1"/>
  <c r="C305" i="2" s="1"/>
  <c r="C306" i="2" s="1"/>
  <c r="C307" i="2" s="1"/>
  <c r="C308" i="2" s="1"/>
  <c r="C309" i="2" s="1"/>
  <c r="C310" i="2" s="1"/>
  <c r="C311" i="2" s="1"/>
  <c r="C312" i="2" s="1"/>
  <c r="C313" i="2" s="1"/>
  <c r="C314" i="2" s="1"/>
  <c r="C315" i="2" s="1"/>
  <c r="C316" i="2" s="1"/>
  <c r="C317" i="2" s="1"/>
  <c r="C318" i="2" s="1"/>
  <c r="C319" i="2" s="1"/>
  <c r="C320" i="2" s="1"/>
  <c r="C321" i="2" s="1"/>
  <c r="C322" i="2" s="1"/>
  <c r="C323" i="2" s="1"/>
  <c r="C324" i="2" s="1"/>
  <c r="C325" i="2" s="1"/>
  <c r="C326" i="2" s="1"/>
  <c r="C327" i="2" s="1"/>
  <c r="C328" i="2" s="1"/>
  <c r="C329" i="2" s="1"/>
  <c r="C330" i="2" s="1"/>
  <c r="C331" i="2" s="1"/>
  <c r="C332" i="2" s="1"/>
  <c r="C333" i="2" s="1"/>
  <c r="C334" i="2" s="1"/>
  <c r="C335" i="2" s="1"/>
  <c r="C336" i="2" s="1"/>
  <c r="C337" i="2" s="1"/>
  <c r="C338" i="2" s="1"/>
  <c r="C339" i="2" s="1"/>
  <c r="C340" i="2" s="1"/>
  <c r="C341" i="2" s="1"/>
  <c r="C342" i="2" s="1"/>
  <c r="C343" i="2" s="1"/>
  <c r="C344" i="2" s="1"/>
  <c r="C345" i="2" s="1"/>
  <c r="C346" i="2" s="1"/>
  <c r="C347" i="2" s="1"/>
  <c r="C348" i="2" s="1"/>
  <c r="C349" i="2" s="1"/>
  <c r="C350" i="2" s="1"/>
  <c r="C351" i="2" s="1"/>
  <c r="C352" i="2" s="1"/>
  <c r="C353" i="2" s="1"/>
  <c r="C354" i="2" s="1"/>
  <c r="C355" i="2" s="1"/>
  <c r="C356" i="2" s="1"/>
  <c r="C357" i="2" s="1"/>
  <c r="C358" i="2" s="1"/>
  <c r="C359" i="2" s="1"/>
  <c r="C360" i="2" s="1"/>
  <c r="C361" i="2" s="1"/>
  <c r="C362" i="2" s="1"/>
  <c r="C363" i="2" s="1"/>
  <c r="C364" i="2" s="1"/>
  <c r="C365" i="2" s="1"/>
  <c r="C366" i="2" s="1"/>
  <c r="C367" i="2" s="1"/>
  <c r="C368" i="2" s="1"/>
  <c r="C369" i="2" s="1"/>
  <c r="C370" i="2" s="1"/>
  <c r="C371" i="2" s="1"/>
  <c r="C372" i="2" s="1"/>
  <c r="C373" i="2" s="1"/>
  <c r="C374" i="2" s="1"/>
  <c r="C375" i="2" s="1"/>
  <c r="C376" i="2" s="1"/>
  <c r="C377" i="2" s="1"/>
  <c r="C378" i="2" s="1"/>
  <c r="C379" i="2" s="1"/>
  <c r="C380" i="2" s="1"/>
  <c r="C381" i="2" s="1"/>
  <c r="C382" i="2" s="1"/>
  <c r="C383" i="2" s="1"/>
  <c r="C384" i="2" s="1"/>
  <c r="C385" i="2" s="1"/>
  <c r="C386" i="2" s="1"/>
  <c r="C387" i="2" s="1"/>
  <c r="C388" i="2" s="1"/>
  <c r="C389" i="2" s="1"/>
  <c r="C390" i="2" s="1"/>
  <c r="C391" i="2" s="1"/>
  <c r="C392" i="2" s="1"/>
  <c r="C393" i="2" s="1"/>
  <c r="C394" i="2" s="1"/>
  <c r="C395" i="2" s="1"/>
  <c r="C396" i="2" s="1"/>
  <c r="C397" i="2" s="1"/>
  <c r="C398" i="2" s="1"/>
  <c r="C399" i="2" s="1"/>
  <c r="C400" i="2" s="1"/>
  <c r="C401" i="2" s="1"/>
  <c r="C402" i="2" s="1"/>
  <c r="C403" i="2" s="1"/>
  <c r="C404" i="2" s="1"/>
  <c r="C405" i="2" s="1"/>
  <c r="C406" i="2" s="1"/>
  <c r="C407" i="2" s="1"/>
  <c r="C408" i="2" s="1"/>
  <c r="C409" i="2" s="1"/>
  <c r="C410" i="2" s="1"/>
  <c r="C411" i="2" s="1"/>
  <c r="C412" i="2" s="1"/>
  <c r="C413" i="2" s="1"/>
  <c r="C414" i="2" s="1"/>
  <c r="C415" i="2" s="1"/>
  <c r="C416" i="2" s="1"/>
  <c r="C417" i="2" s="1"/>
  <c r="C418" i="2" s="1"/>
  <c r="C419" i="2" s="1"/>
  <c r="C420" i="2" s="1"/>
  <c r="C421" i="2" s="1"/>
  <c r="C422" i="2" s="1"/>
  <c r="C423" i="2" s="1"/>
  <c r="C424" i="2" s="1"/>
  <c r="C425" i="2" s="1"/>
  <c r="C426" i="2" s="1"/>
  <c r="C427" i="2" s="1"/>
  <c r="C428" i="2" s="1"/>
  <c r="C429" i="2" s="1"/>
  <c r="C430" i="2" s="1"/>
  <c r="C431" i="2" s="1"/>
  <c r="C432" i="2" s="1"/>
  <c r="C433" i="2" s="1"/>
  <c r="C434" i="2" s="1"/>
  <c r="C435" i="2" s="1"/>
  <c r="C436" i="2" s="1"/>
  <c r="C437" i="2" s="1"/>
  <c r="C438" i="2" s="1"/>
  <c r="C439" i="2" s="1"/>
  <c r="C440" i="2" s="1"/>
  <c r="C441" i="2" s="1"/>
  <c r="C442" i="2" s="1"/>
  <c r="C443" i="2" s="1"/>
  <c r="C444" i="2" s="1"/>
  <c r="C445" i="2" s="1"/>
  <c r="C446" i="2" s="1"/>
  <c r="C447" i="2" s="1"/>
  <c r="C448" i="2" s="1"/>
  <c r="C449" i="2" s="1"/>
  <c r="C450" i="2" s="1"/>
  <c r="C451" i="2" s="1"/>
  <c r="C452" i="2" s="1"/>
  <c r="C453" i="2" s="1"/>
  <c r="C454" i="2" s="1"/>
  <c r="C455" i="2" s="1"/>
  <c r="C456" i="2" s="1"/>
  <c r="C457" i="2" s="1"/>
  <c r="C458" i="2" s="1"/>
  <c r="C459" i="2" s="1"/>
  <c r="C460" i="2" s="1"/>
  <c r="C461" i="2" s="1"/>
  <c r="C462" i="2" s="1"/>
  <c r="C463" i="2" s="1"/>
  <c r="C464" i="2" s="1"/>
  <c r="C465" i="2" s="1"/>
  <c r="C466" i="2" s="1"/>
  <c r="C467" i="2" s="1"/>
  <c r="C468" i="2" s="1"/>
  <c r="C469" i="2" s="1"/>
  <c r="C470" i="2" s="1"/>
  <c r="C471" i="2" s="1"/>
  <c r="C472" i="2" s="1"/>
  <c r="C473" i="2" s="1"/>
  <c r="C474" i="2" s="1"/>
  <c r="C475" i="2" s="1"/>
  <c r="C476" i="2" s="1"/>
  <c r="C477" i="2" s="1"/>
  <c r="C478" i="2" s="1"/>
  <c r="C479" i="2" s="1"/>
  <c r="C480" i="2" s="1"/>
  <c r="C481" i="2" s="1"/>
  <c r="B2" i="2"/>
  <c r="A2" i="2"/>
  <c r="G18" i="1"/>
  <c r="E17" i="1"/>
  <c r="G16" i="1"/>
  <c r="G11" i="1"/>
  <c r="F30" i="1" s="1"/>
  <c r="E5" i="1"/>
  <c r="A4" i="3" l="1"/>
  <c r="N2" i="2"/>
  <c r="E2" i="2"/>
  <c r="F2" i="2"/>
  <c r="A3" i="2"/>
  <c r="H2" i="2"/>
  <c r="B3" i="2"/>
  <c r="E18" i="1"/>
  <c r="G5" i="1"/>
  <c r="B30" i="1" s="1"/>
  <c r="B29" i="1"/>
  <c r="A5" i="3" l="1"/>
  <c r="G2" i="2"/>
  <c r="A4" i="2"/>
  <c r="B4" i="2"/>
  <c r="O2" i="2"/>
  <c r="A6" i="3" l="1"/>
  <c r="J2" i="2"/>
  <c r="A5" i="2"/>
  <c r="B5" i="2"/>
  <c r="M3" i="2"/>
  <c r="A7" i="3" l="1"/>
  <c r="A6" i="2"/>
  <c r="B6" i="2"/>
  <c r="N3" i="2"/>
  <c r="O3" i="2"/>
  <c r="K2" i="2"/>
  <c r="L2" i="2"/>
  <c r="A8" i="3" l="1"/>
  <c r="A7" i="2"/>
  <c r="B7" i="2"/>
  <c r="M4" i="2"/>
  <c r="D3" i="2"/>
  <c r="A9" i="3" l="1"/>
  <c r="A8" i="2"/>
  <c r="B8" i="2"/>
  <c r="N4" i="2"/>
  <c r="O4" i="2" s="1"/>
  <c r="H3" i="2"/>
  <c r="F3" i="2"/>
  <c r="E3" i="2"/>
  <c r="A10" i="3" l="1"/>
  <c r="A9" i="2"/>
  <c r="B9" i="2"/>
  <c r="M5" i="2"/>
  <c r="G3" i="2"/>
  <c r="A11" i="3" l="1"/>
  <c r="A10" i="2"/>
  <c r="B10" i="2"/>
  <c r="N5" i="2"/>
  <c r="O5" i="2" s="1"/>
  <c r="J3" i="2"/>
  <c r="A12" i="3" l="1"/>
  <c r="B11" i="2"/>
  <c r="A11" i="2"/>
  <c r="M6" i="2"/>
  <c r="K3" i="2"/>
  <c r="L3" i="2"/>
  <c r="A13" i="3" l="1"/>
  <c r="B12" i="2"/>
  <c r="A12" i="2"/>
  <c r="N6" i="2"/>
  <c r="O6" i="2" s="1"/>
  <c r="M7" i="2" s="1"/>
  <c r="D4" i="2"/>
  <c r="A14" i="3" l="1"/>
  <c r="B13" i="2"/>
  <c r="A13" i="2"/>
  <c r="N7" i="2"/>
  <c r="O7" i="2" s="1"/>
  <c r="M8" i="2" s="1"/>
  <c r="H4" i="2"/>
  <c r="F4" i="2"/>
  <c r="E4" i="2"/>
  <c r="A15" i="3" l="1"/>
  <c r="B14" i="2"/>
  <c r="A14" i="2"/>
  <c r="N8" i="2"/>
  <c r="O8" i="2"/>
  <c r="M9" i="2" s="1"/>
  <c r="G4" i="2"/>
  <c r="A16" i="3" l="1"/>
  <c r="B15" i="2"/>
  <c r="A15" i="2"/>
  <c r="N9" i="2"/>
  <c r="O9" i="2" s="1"/>
  <c r="M10" i="2" s="1"/>
  <c r="J4" i="2"/>
  <c r="A17" i="3" l="1"/>
  <c r="A16" i="2"/>
  <c r="B16" i="2"/>
  <c r="N10" i="2"/>
  <c r="O10" i="2"/>
  <c r="M11" i="2" s="1"/>
  <c r="K4" i="2"/>
  <c r="L4" i="2"/>
  <c r="A18" i="3" l="1"/>
  <c r="A17" i="2"/>
  <c r="B17" i="2"/>
  <c r="N11" i="2"/>
  <c r="O11" i="2"/>
  <c r="M12" i="2" s="1"/>
  <c r="D5" i="2"/>
  <c r="A19" i="3" l="1"/>
  <c r="B18" i="2"/>
  <c r="A18" i="2"/>
  <c r="N12" i="2"/>
  <c r="O12" i="2" s="1"/>
  <c r="M13" i="2" s="1"/>
  <c r="H5" i="2"/>
  <c r="F5" i="2"/>
  <c r="E5" i="2"/>
  <c r="A20" i="3" l="1"/>
  <c r="A19" i="2"/>
  <c r="B19" i="2"/>
  <c r="N13" i="2"/>
  <c r="O13" i="2"/>
  <c r="M14" i="2" s="1"/>
  <c r="G5" i="2"/>
  <c r="A21" i="3" l="1"/>
  <c r="B20" i="2"/>
  <c r="A20" i="2"/>
  <c r="O14" i="2"/>
  <c r="M15" i="2" s="1"/>
  <c r="N14" i="2"/>
  <c r="J5" i="2"/>
  <c r="K5" i="2" s="1"/>
  <c r="L5" i="2"/>
  <c r="A22" i="3" l="1"/>
  <c r="B21" i="2"/>
  <c r="A21" i="2"/>
  <c r="N15" i="2"/>
  <c r="O15" i="2"/>
  <c r="M16" i="2" s="1"/>
  <c r="D6" i="2"/>
  <c r="A23" i="3" l="1"/>
  <c r="A22" i="2"/>
  <c r="B22" i="2"/>
  <c r="O16" i="2"/>
  <c r="M17" i="2" s="1"/>
  <c r="N16" i="2"/>
  <c r="H6" i="2"/>
  <c r="F6" i="2"/>
  <c r="E6" i="2" s="1"/>
  <c r="A24" i="3" l="1"/>
  <c r="B23" i="2"/>
  <c r="A23" i="2"/>
  <c r="N17" i="2"/>
  <c r="O17" i="2" s="1"/>
  <c r="M18" i="2" s="1"/>
  <c r="G6" i="2"/>
  <c r="A25" i="3" l="1"/>
  <c r="A24" i="2"/>
  <c r="B24" i="2"/>
  <c r="N18" i="2"/>
  <c r="O18" i="2" s="1"/>
  <c r="M19" i="2" s="1"/>
  <c r="J6" i="2"/>
  <c r="A26" i="3" l="1"/>
  <c r="A25" i="2"/>
  <c r="B25" i="2"/>
  <c r="N19" i="2"/>
  <c r="O19" i="2" s="1"/>
  <c r="M20" i="2" s="1"/>
  <c r="K6" i="2"/>
  <c r="L6" i="2"/>
  <c r="D7" i="2" s="1"/>
  <c r="A27" i="3" l="1"/>
  <c r="B26" i="2"/>
  <c r="A26" i="2"/>
  <c r="N20" i="2"/>
  <c r="O20" i="2" s="1"/>
  <c r="M21" i="2" s="1"/>
  <c r="H7" i="2"/>
  <c r="E7" i="2"/>
  <c r="F7" i="2"/>
  <c r="A28" i="3" l="1"/>
  <c r="B27" i="2"/>
  <c r="A27" i="2"/>
  <c r="N21" i="2"/>
  <c r="O21" i="2"/>
  <c r="M22" i="2" s="1"/>
  <c r="G7" i="2"/>
  <c r="A29" i="3" l="1"/>
  <c r="B28" i="2"/>
  <c r="A28" i="2"/>
  <c r="N22" i="2"/>
  <c r="O22" i="2" s="1"/>
  <c r="M23" i="2" s="1"/>
  <c r="J7" i="2"/>
  <c r="A30" i="3" l="1"/>
  <c r="B29" i="2"/>
  <c r="A29" i="2"/>
  <c r="O23" i="2"/>
  <c r="M24" i="2" s="1"/>
  <c r="N23" i="2"/>
  <c r="K7" i="2"/>
  <c r="L7" i="2"/>
  <c r="D8" i="2" s="1"/>
  <c r="A31" i="3" l="1"/>
  <c r="B30" i="2"/>
  <c r="A30" i="2"/>
  <c r="O24" i="2"/>
  <c r="M25" i="2" s="1"/>
  <c r="N24" i="2"/>
  <c r="F8" i="2"/>
  <c r="E8" i="2"/>
  <c r="A32" i="3" l="1"/>
  <c r="A31" i="2"/>
  <c r="B31" i="2"/>
  <c r="N25" i="2"/>
  <c r="O25" i="2"/>
  <c r="M26" i="2" s="1"/>
  <c r="G8" i="2"/>
  <c r="A33" i="3" l="1"/>
  <c r="A32" i="2"/>
  <c r="B32" i="2"/>
  <c r="N26" i="2"/>
  <c r="O26" i="2"/>
  <c r="M27" i="2" s="1"/>
  <c r="H8" i="2"/>
  <c r="A34" i="3" l="1"/>
  <c r="B33" i="2"/>
  <c r="A33" i="2"/>
  <c r="N27" i="2"/>
  <c r="O27" i="2"/>
  <c r="M28" i="2" s="1"/>
  <c r="J8" i="2"/>
  <c r="A35" i="3" l="1"/>
  <c r="A34" i="2"/>
  <c r="B34" i="2"/>
  <c r="N28" i="2"/>
  <c r="O28" i="2"/>
  <c r="M29" i="2" s="1"/>
  <c r="K8" i="2"/>
  <c r="L8" i="2"/>
  <c r="D9" i="2" s="1"/>
  <c r="A36" i="3" l="1"/>
  <c r="B35" i="2"/>
  <c r="A35" i="2"/>
  <c r="N29" i="2"/>
  <c r="O29" i="2" s="1"/>
  <c r="M30" i="2" s="1"/>
  <c r="F9" i="2"/>
  <c r="E9" i="2" s="1"/>
  <c r="H9" i="2"/>
  <c r="A37" i="3" l="1"/>
  <c r="B36" i="2"/>
  <c r="A36" i="2"/>
  <c r="N30" i="2"/>
  <c r="O30" i="2"/>
  <c r="M31" i="2" s="1"/>
  <c r="G9" i="2"/>
  <c r="A38" i="3" l="1"/>
  <c r="A37" i="2"/>
  <c r="B37" i="2"/>
  <c r="N31" i="2"/>
  <c r="O31" i="2" s="1"/>
  <c r="M32" i="2" s="1"/>
  <c r="J9" i="2"/>
  <c r="A39" i="3" l="1"/>
  <c r="B38" i="2"/>
  <c r="A38" i="2"/>
  <c r="N32" i="2"/>
  <c r="O32" i="2" s="1"/>
  <c r="M33" i="2" s="1"/>
  <c r="K9" i="2"/>
  <c r="L9" i="2"/>
  <c r="D10" i="2" s="1"/>
  <c r="A40" i="3" l="1"/>
  <c r="B39" i="2"/>
  <c r="A39" i="2"/>
  <c r="N33" i="2"/>
  <c r="O33" i="2"/>
  <c r="M34" i="2" s="1"/>
  <c r="H10" i="2"/>
  <c r="F10" i="2"/>
  <c r="E10" i="2"/>
  <c r="A41" i="3" l="1"/>
  <c r="B40" i="2"/>
  <c r="A40" i="2"/>
  <c r="N34" i="2"/>
  <c r="O34" i="2" s="1"/>
  <c r="M35" i="2" s="1"/>
  <c r="G10" i="2"/>
  <c r="A42" i="3" l="1"/>
  <c r="A41" i="2"/>
  <c r="B41" i="2"/>
  <c r="O35" i="2"/>
  <c r="M36" i="2" s="1"/>
  <c r="N35" i="2"/>
  <c r="J10" i="2"/>
  <c r="B42" i="2" l="1"/>
  <c r="A42" i="2"/>
  <c r="N36" i="2"/>
  <c r="O36" i="2"/>
  <c r="M37" i="2" s="1"/>
  <c r="K10" i="2"/>
  <c r="L10" i="2"/>
  <c r="D11" i="2" s="1"/>
  <c r="A43" i="2" l="1"/>
  <c r="B43" i="2"/>
  <c r="O37" i="2"/>
  <c r="M38" i="2" s="1"/>
  <c r="N37" i="2"/>
  <c r="H11" i="2"/>
  <c r="F11" i="2"/>
  <c r="E11" i="2" s="1"/>
  <c r="B44" i="2" l="1"/>
  <c r="A44" i="2"/>
  <c r="N38" i="2"/>
  <c r="O38" i="2" s="1"/>
  <c r="M39" i="2" s="1"/>
  <c r="G11" i="2"/>
  <c r="A45" i="2" l="1"/>
  <c r="B45" i="2"/>
  <c r="N39" i="2"/>
  <c r="O39" i="2"/>
  <c r="M40" i="2" s="1"/>
  <c r="J11" i="2"/>
  <c r="B46" i="2" l="1"/>
  <c r="A46" i="2"/>
  <c r="N40" i="2"/>
  <c r="O40" i="2" s="1"/>
  <c r="M41" i="2" s="1"/>
  <c r="K11" i="2"/>
  <c r="L11" i="2"/>
  <c r="D12" i="2" s="1"/>
  <c r="B47" i="2" l="1"/>
  <c r="A47" i="2"/>
  <c r="N41" i="2"/>
  <c r="O41" i="2"/>
  <c r="M42" i="2" s="1"/>
  <c r="H12" i="2"/>
  <c r="F12" i="2"/>
  <c r="E12" i="2"/>
  <c r="B48" i="2" l="1"/>
  <c r="A48" i="2"/>
  <c r="N42" i="2"/>
  <c r="O42" i="2"/>
  <c r="M43" i="2" s="1"/>
  <c r="G12" i="2"/>
  <c r="B49" i="2" l="1"/>
  <c r="A49" i="2"/>
  <c r="O43" i="2"/>
  <c r="M44" i="2" s="1"/>
  <c r="N43" i="2"/>
  <c r="J12" i="2"/>
  <c r="A50" i="2" l="1"/>
  <c r="B50" i="2"/>
  <c r="N44" i="2"/>
  <c r="O44" i="2" s="1"/>
  <c r="M45" i="2" s="1"/>
  <c r="K12" i="2"/>
  <c r="L12" i="2"/>
  <c r="D13" i="2" s="1"/>
  <c r="A51" i="2" l="1"/>
  <c r="B51" i="2"/>
  <c r="N45" i="2"/>
  <c r="O45" i="2" s="1"/>
  <c r="M46" i="2" s="1"/>
  <c r="H13" i="2"/>
  <c r="F13" i="2"/>
  <c r="E13" i="2"/>
  <c r="B52" i="2" l="1"/>
  <c r="A52" i="2"/>
  <c r="N46" i="2"/>
  <c r="O46" i="2" s="1"/>
  <c r="M47" i="2" s="1"/>
  <c r="G13" i="2"/>
  <c r="B53" i="2" l="1"/>
  <c r="A53" i="2"/>
  <c r="N47" i="2"/>
  <c r="O47" i="2" s="1"/>
  <c r="M48" i="2" s="1"/>
  <c r="J13" i="2"/>
  <c r="A54" i="2" l="1"/>
  <c r="B54" i="2"/>
  <c r="N48" i="2"/>
  <c r="O48" i="2"/>
  <c r="M49" i="2" s="1"/>
  <c r="K13" i="2"/>
  <c r="L13" i="2"/>
  <c r="D14" i="2" s="1"/>
  <c r="B55" i="2" l="1"/>
  <c r="A55" i="2"/>
  <c r="O49" i="2"/>
  <c r="M50" i="2" s="1"/>
  <c r="N49" i="2"/>
  <c r="H14" i="2"/>
  <c r="E14" i="2"/>
  <c r="F14" i="2"/>
  <c r="A56" i="2" l="1"/>
  <c r="B56" i="2"/>
  <c r="N50" i="2"/>
  <c r="O50" i="2" s="1"/>
  <c r="M51" i="2" s="1"/>
  <c r="G14" i="2"/>
  <c r="A57" i="2" l="1"/>
  <c r="B57" i="2"/>
  <c r="N51" i="2"/>
  <c r="O51" i="2"/>
  <c r="M52" i="2" s="1"/>
  <c r="J14" i="2"/>
  <c r="K14" i="2" s="1"/>
  <c r="L14" i="2"/>
  <c r="D15" i="2" s="1"/>
  <c r="B58" i="2" l="1"/>
  <c r="A58" i="2"/>
  <c r="N52" i="2"/>
  <c r="O52" i="2"/>
  <c r="M53" i="2" s="1"/>
  <c r="F15" i="2"/>
  <c r="E15" i="2"/>
  <c r="H15" i="2"/>
  <c r="A59" i="2" l="1"/>
  <c r="B59" i="2"/>
  <c r="O53" i="2"/>
  <c r="M54" i="2" s="1"/>
  <c r="N53" i="2"/>
  <c r="G15" i="2"/>
  <c r="B60" i="2" l="1"/>
  <c r="A60" i="2"/>
  <c r="N54" i="2"/>
  <c r="O54" i="2"/>
  <c r="M55" i="2" s="1"/>
  <c r="J15" i="2"/>
  <c r="K15" i="2" s="1"/>
  <c r="L15" i="2"/>
  <c r="D16" i="2" s="1"/>
  <c r="B61" i="2" l="1"/>
  <c r="A61" i="2"/>
  <c r="N55" i="2"/>
  <c r="O55" i="2" s="1"/>
  <c r="M56" i="2" s="1"/>
  <c r="F16" i="2"/>
  <c r="E16" i="2"/>
  <c r="H16" i="2"/>
  <c r="A62" i="2" l="1"/>
  <c r="B62" i="2"/>
  <c r="N56" i="2"/>
  <c r="O56" i="2"/>
  <c r="M57" i="2" s="1"/>
  <c r="G16" i="2"/>
  <c r="A63" i="2" l="1"/>
  <c r="B63" i="2"/>
  <c r="O57" i="2"/>
  <c r="M58" i="2" s="1"/>
  <c r="N57" i="2"/>
  <c r="J16" i="2"/>
  <c r="K16" i="2" s="1"/>
  <c r="L16" i="2"/>
  <c r="D17" i="2" s="1"/>
  <c r="A64" i="2" l="1"/>
  <c r="B64" i="2"/>
  <c r="N58" i="2"/>
  <c r="O58" i="2" s="1"/>
  <c r="M59" i="2" s="1"/>
  <c r="F17" i="2"/>
  <c r="E17" i="2" s="1"/>
  <c r="H17" i="2"/>
  <c r="B65" i="2" l="1"/>
  <c r="A65" i="2"/>
  <c r="O59" i="2"/>
  <c r="M60" i="2" s="1"/>
  <c r="N59" i="2"/>
  <c r="G17" i="2"/>
  <c r="B66" i="2" l="1"/>
  <c r="A66" i="2"/>
  <c r="O60" i="2"/>
  <c r="M61" i="2" s="1"/>
  <c r="N60" i="2"/>
  <c r="J17" i="2"/>
  <c r="B67" i="2" l="1"/>
  <c r="A67" i="2"/>
  <c r="N61" i="2"/>
  <c r="O61" i="2" s="1"/>
  <c r="M62" i="2" s="1"/>
  <c r="K17" i="2"/>
  <c r="L17" i="2"/>
  <c r="D18" i="2" s="1"/>
  <c r="B68" i="2" l="1"/>
  <c r="A68" i="2"/>
  <c r="N62" i="2"/>
  <c r="O62" i="2" s="1"/>
  <c r="M63" i="2" s="1"/>
  <c r="H18" i="2"/>
  <c r="F18" i="2"/>
  <c r="E18" i="2"/>
  <c r="A69" i="2" l="1"/>
  <c r="B69" i="2"/>
  <c r="N63" i="2"/>
  <c r="O63" i="2" s="1"/>
  <c r="M64" i="2" s="1"/>
  <c r="G18" i="2"/>
  <c r="B70" i="2" l="1"/>
  <c r="A70" i="2"/>
  <c r="N64" i="2"/>
  <c r="O64" i="2"/>
  <c r="M65" i="2" s="1"/>
  <c r="L18" i="2"/>
  <c r="D19" i="2" s="1"/>
  <c r="J18" i="2"/>
  <c r="K18" i="2" s="1"/>
  <c r="A71" i="2" l="1"/>
  <c r="B71" i="2"/>
  <c r="N65" i="2"/>
  <c r="O65" i="2" s="1"/>
  <c r="M66" i="2" s="1"/>
  <c r="F19" i="2"/>
  <c r="E19" i="2" s="1"/>
  <c r="H19" i="2"/>
  <c r="A72" i="2" l="1"/>
  <c r="B72" i="2"/>
  <c r="N66" i="2"/>
  <c r="O66" i="2" s="1"/>
  <c r="M67" i="2" s="1"/>
  <c r="G19" i="2"/>
  <c r="A73" i="2" l="1"/>
  <c r="B73" i="2"/>
  <c r="N67" i="2"/>
  <c r="O67" i="2"/>
  <c r="M68" i="2" s="1"/>
  <c r="J19" i="2"/>
  <c r="A74" i="2" l="1"/>
  <c r="B74" i="2"/>
  <c r="N68" i="2"/>
  <c r="O68" i="2"/>
  <c r="M69" i="2" s="1"/>
  <c r="K19" i="2"/>
  <c r="L19" i="2"/>
  <c r="D20" i="2" s="1"/>
  <c r="B75" i="2" l="1"/>
  <c r="A75" i="2"/>
  <c r="N69" i="2"/>
  <c r="O69" i="2"/>
  <c r="M70" i="2" s="1"/>
  <c r="F20" i="2"/>
  <c r="E20" i="2"/>
  <c r="A76" i="2" l="1"/>
  <c r="B76" i="2"/>
  <c r="O70" i="2"/>
  <c r="M71" i="2" s="1"/>
  <c r="N70" i="2"/>
  <c r="G20" i="2"/>
  <c r="B77" i="2" l="1"/>
  <c r="A77" i="2"/>
  <c r="N71" i="2"/>
  <c r="O71" i="2"/>
  <c r="M72" i="2" s="1"/>
  <c r="H20" i="2"/>
  <c r="L20" i="2" s="1"/>
  <c r="D21" i="2" s="1"/>
  <c r="J20" i="2"/>
  <c r="A78" i="2" l="1"/>
  <c r="B78" i="2"/>
  <c r="O72" i="2"/>
  <c r="M73" i="2" s="1"/>
  <c r="N72" i="2"/>
  <c r="F21" i="2"/>
  <c r="E21" i="2" s="1"/>
  <c r="H21" i="2"/>
  <c r="K20" i="2"/>
  <c r="A79" i="2" l="1"/>
  <c r="B79" i="2"/>
  <c r="N73" i="2"/>
  <c r="O73" i="2"/>
  <c r="M74" i="2" s="1"/>
  <c r="G21" i="2"/>
  <c r="B80" i="2" l="1"/>
  <c r="A80" i="2"/>
  <c r="O74" i="2"/>
  <c r="M75" i="2" s="1"/>
  <c r="N74" i="2"/>
  <c r="J21" i="2"/>
  <c r="K21" i="2" s="1"/>
  <c r="L21" i="2"/>
  <c r="D22" i="2" s="1"/>
  <c r="A81" i="2" l="1"/>
  <c r="B81" i="2"/>
  <c r="N75" i="2"/>
  <c r="O75" i="2"/>
  <c r="M76" i="2" s="1"/>
  <c r="E22" i="2"/>
  <c r="F22" i="2"/>
  <c r="H22" i="2"/>
  <c r="B82" i="2" l="1"/>
  <c r="A82" i="2"/>
  <c r="N76" i="2"/>
  <c r="O76" i="2" s="1"/>
  <c r="M77" i="2" s="1"/>
  <c r="G22" i="2"/>
  <c r="B83" i="2" l="1"/>
  <c r="A83" i="2"/>
  <c r="N77" i="2"/>
  <c r="O77" i="2"/>
  <c r="M78" i="2" s="1"/>
  <c r="L22" i="2"/>
  <c r="D23" i="2" s="1"/>
  <c r="J22" i="2"/>
  <c r="K22" i="2" s="1"/>
  <c r="A84" i="2" l="1"/>
  <c r="B84" i="2"/>
  <c r="N78" i="2"/>
  <c r="O78" i="2" s="1"/>
  <c r="M79" i="2" s="1"/>
  <c r="F23" i="2"/>
  <c r="E23" i="2" s="1"/>
  <c r="H23" i="2"/>
  <c r="A85" i="2" l="1"/>
  <c r="B85" i="2"/>
  <c r="O79" i="2"/>
  <c r="M80" i="2" s="1"/>
  <c r="N79" i="2"/>
  <c r="G23" i="2"/>
  <c r="B86" i="2" l="1"/>
  <c r="A86" i="2"/>
  <c r="O80" i="2"/>
  <c r="M81" i="2" s="1"/>
  <c r="N80" i="2"/>
  <c r="J23" i="2"/>
  <c r="B87" i="2" l="1"/>
  <c r="A87" i="2"/>
  <c r="N81" i="2"/>
  <c r="O81" i="2"/>
  <c r="M82" i="2" s="1"/>
  <c r="K23" i="2"/>
  <c r="L23" i="2"/>
  <c r="D24" i="2" s="1"/>
  <c r="A88" i="2" l="1"/>
  <c r="B88" i="2"/>
  <c r="O82" i="2"/>
  <c r="M83" i="2" s="1"/>
  <c r="N82" i="2"/>
  <c r="H24" i="2"/>
  <c r="F24" i="2"/>
  <c r="E24" i="2" s="1"/>
  <c r="A89" i="2" l="1"/>
  <c r="B89" i="2"/>
  <c r="N83" i="2"/>
  <c r="O83" i="2" s="1"/>
  <c r="M84" i="2" s="1"/>
  <c r="G24" i="2"/>
  <c r="B90" i="2" l="1"/>
  <c r="A90" i="2"/>
  <c r="N84" i="2"/>
  <c r="O84" i="2"/>
  <c r="M85" i="2" s="1"/>
  <c r="J24" i="2"/>
  <c r="B91" i="2" l="1"/>
  <c r="A91" i="2"/>
  <c r="O85" i="2"/>
  <c r="M86" i="2" s="1"/>
  <c r="N85" i="2"/>
  <c r="K24" i="2"/>
  <c r="L24" i="2"/>
  <c r="D25" i="2" s="1"/>
  <c r="B92" i="2" l="1"/>
  <c r="A92" i="2"/>
  <c r="N86" i="2"/>
  <c r="O86" i="2" s="1"/>
  <c r="M87" i="2" s="1"/>
  <c r="H25" i="2"/>
  <c r="F25" i="2"/>
  <c r="E25" i="2" s="1"/>
  <c r="B93" i="2" l="1"/>
  <c r="A93" i="2"/>
  <c r="N87" i="2"/>
  <c r="O87" i="2" s="1"/>
  <c r="M88" i="2" s="1"/>
  <c r="G25" i="2"/>
  <c r="B94" i="2" l="1"/>
  <c r="A94" i="2"/>
  <c r="N88" i="2"/>
  <c r="O88" i="2"/>
  <c r="M89" i="2" s="1"/>
  <c r="L25" i="2"/>
  <c r="D26" i="2" s="1"/>
  <c r="J25" i="2"/>
  <c r="K25" i="2" s="1"/>
  <c r="B95" i="2" l="1"/>
  <c r="A95" i="2"/>
  <c r="O89" i="2"/>
  <c r="M90" i="2" s="1"/>
  <c r="N89" i="2"/>
  <c r="F26" i="2"/>
  <c r="E26" i="2"/>
  <c r="H26" i="2"/>
  <c r="B96" i="2" l="1"/>
  <c r="A96" i="2"/>
  <c r="N90" i="2"/>
  <c r="O90" i="2"/>
  <c r="M91" i="2" s="1"/>
  <c r="G26" i="2"/>
  <c r="A97" i="2" l="1"/>
  <c r="B97" i="2"/>
  <c r="N91" i="2"/>
  <c r="O91" i="2"/>
  <c r="M92" i="2" s="1"/>
  <c r="J26" i="2"/>
  <c r="K26" i="2" s="1"/>
  <c r="L26" i="2"/>
  <c r="D27" i="2" s="1"/>
  <c r="B98" i="2" l="1"/>
  <c r="A98" i="2"/>
  <c r="N92" i="2"/>
  <c r="O92" i="2"/>
  <c r="M93" i="2" s="1"/>
  <c r="F27" i="2"/>
  <c r="E27" i="2"/>
  <c r="H27" i="2"/>
  <c r="B99" i="2" l="1"/>
  <c r="A99" i="2"/>
  <c r="O93" i="2"/>
  <c r="M94" i="2" s="1"/>
  <c r="N93" i="2"/>
  <c r="G27" i="2"/>
  <c r="A100" i="2" l="1"/>
  <c r="B100" i="2"/>
  <c r="N94" i="2"/>
  <c r="O94" i="2"/>
  <c r="M95" i="2" s="1"/>
  <c r="J27" i="2"/>
  <c r="B101" i="2" l="1"/>
  <c r="A101" i="2"/>
  <c r="O95" i="2"/>
  <c r="M96" i="2" s="1"/>
  <c r="N95" i="2"/>
  <c r="K27" i="2"/>
  <c r="L27" i="2"/>
  <c r="D28" i="2" s="1"/>
  <c r="A102" i="2" l="1"/>
  <c r="B102" i="2"/>
  <c r="N96" i="2"/>
  <c r="O96" i="2" s="1"/>
  <c r="M97" i="2" s="1"/>
  <c r="H28" i="2"/>
  <c r="F28" i="2"/>
  <c r="E28" i="2"/>
  <c r="B103" i="2" l="1"/>
  <c r="A103" i="2"/>
  <c r="N97" i="2"/>
  <c r="O97" i="2" s="1"/>
  <c r="M98" i="2" s="1"/>
  <c r="G28" i="2"/>
  <c r="A104" i="2" l="1"/>
  <c r="B104" i="2"/>
  <c r="N98" i="2"/>
  <c r="O98" i="2" s="1"/>
  <c r="M99" i="2" s="1"/>
  <c r="J28" i="2"/>
  <c r="B105" i="2" l="1"/>
  <c r="A105" i="2"/>
  <c r="N99" i="2"/>
  <c r="O99" i="2"/>
  <c r="M100" i="2" s="1"/>
  <c r="K28" i="2"/>
  <c r="L28" i="2"/>
  <c r="D29" i="2" s="1"/>
  <c r="A106" i="2" l="1"/>
  <c r="B106" i="2"/>
  <c r="N100" i="2"/>
  <c r="O100" i="2" s="1"/>
  <c r="M101" i="2" s="1"/>
  <c r="H29" i="2"/>
  <c r="F29" i="2"/>
  <c r="E29" i="2" s="1"/>
  <c r="A107" i="2" l="1"/>
  <c r="B107" i="2"/>
  <c r="N101" i="2"/>
  <c r="O101" i="2" s="1"/>
  <c r="M102" i="2" s="1"/>
  <c r="G29" i="2"/>
  <c r="B108" i="2" l="1"/>
  <c r="A108" i="2"/>
  <c r="N102" i="2"/>
  <c r="O102" i="2"/>
  <c r="M103" i="2" s="1"/>
  <c r="J29" i="2"/>
  <c r="A109" i="2" l="1"/>
  <c r="B109" i="2"/>
  <c r="N103" i="2"/>
  <c r="O103" i="2"/>
  <c r="M104" i="2" s="1"/>
  <c r="K29" i="2"/>
  <c r="L29" i="2"/>
  <c r="D30" i="2" s="1"/>
  <c r="A110" i="2" l="1"/>
  <c r="B110" i="2"/>
  <c r="N104" i="2"/>
  <c r="O104" i="2"/>
  <c r="M105" i="2" s="1"/>
  <c r="H30" i="2"/>
  <c r="F30" i="2"/>
  <c r="E30" i="2" s="1"/>
  <c r="A111" i="2" l="1"/>
  <c r="B111" i="2"/>
  <c r="N105" i="2"/>
  <c r="O105" i="2" s="1"/>
  <c r="M106" i="2" s="1"/>
  <c r="G30" i="2"/>
  <c r="A112" i="2" l="1"/>
  <c r="B112" i="2"/>
  <c r="O106" i="2"/>
  <c r="M107" i="2" s="1"/>
  <c r="N106" i="2"/>
  <c r="J30" i="2"/>
  <c r="A113" i="2" l="1"/>
  <c r="B113" i="2"/>
  <c r="N107" i="2"/>
  <c r="O107" i="2"/>
  <c r="M108" i="2" s="1"/>
  <c r="K30" i="2"/>
  <c r="L30" i="2"/>
  <c r="D31" i="2" s="1"/>
  <c r="B114" i="2" l="1"/>
  <c r="A114" i="2"/>
  <c r="N108" i="2"/>
  <c r="O108" i="2"/>
  <c r="M109" i="2" s="1"/>
  <c r="H31" i="2"/>
  <c r="F31" i="2"/>
  <c r="E31" i="2"/>
  <c r="A115" i="2" l="1"/>
  <c r="B115" i="2"/>
  <c r="O109" i="2"/>
  <c r="M110" i="2" s="1"/>
  <c r="N109" i="2"/>
  <c r="G31" i="2"/>
  <c r="A116" i="2" l="1"/>
  <c r="B116" i="2"/>
  <c r="N110" i="2"/>
  <c r="O110" i="2" s="1"/>
  <c r="M111" i="2" s="1"/>
  <c r="J31" i="2"/>
  <c r="B117" i="2" l="1"/>
  <c r="A117" i="2"/>
  <c r="N111" i="2"/>
  <c r="O111" i="2" s="1"/>
  <c r="M112" i="2" s="1"/>
  <c r="K31" i="2"/>
  <c r="L31" i="2"/>
  <c r="D32" i="2" s="1"/>
  <c r="A118" i="2" l="1"/>
  <c r="B118" i="2"/>
  <c r="N112" i="2"/>
  <c r="O112" i="2" s="1"/>
  <c r="M113" i="2" s="1"/>
  <c r="F32" i="2"/>
  <c r="E32" i="2" s="1"/>
  <c r="A119" i="2" l="1"/>
  <c r="B119" i="2"/>
  <c r="N113" i="2"/>
  <c r="O113" i="2" s="1"/>
  <c r="M114" i="2" s="1"/>
  <c r="G32" i="2"/>
  <c r="A120" i="2" l="1"/>
  <c r="B120" i="2"/>
  <c r="O114" i="2"/>
  <c r="M115" i="2" s="1"/>
  <c r="N114" i="2"/>
  <c r="H32" i="2"/>
  <c r="A121" i="2" l="1"/>
  <c r="B121" i="2"/>
  <c r="O115" i="2"/>
  <c r="M116" i="2" s="1"/>
  <c r="N115" i="2"/>
  <c r="J32" i="2"/>
  <c r="B122" i="2" l="1"/>
  <c r="A122" i="2"/>
  <c r="N116" i="2"/>
  <c r="O116" i="2" s="1"/>
  <c r="M117" i="2" s="1"/>
  <c r="K32" i="2"/>
  <c r="L32" i="2"/>
  <c r="D33" i="2" s="1"/>
  <c r="A123" i="2" l="1"/>
  <c r="B123" i="2"/>
  <c r="N117" i="2"/>
  <c r="O117" i="2" s="1"/>
  <c r="M118" i="2" s="1"/>
  <c r="F33" i="2"/>
  <c r="E33" i="2" s="1"/>
  <c r="H33" i="2"/>
  <c r="B124" i="2" l="1"/>
  <c r="A124" i="2"/>
  <c r="N118" i="2"/>
  <c r="O118" i="2" s="1"/>
  <c r="M119" i="2" s="1"/>
  <c r="G33" i="2"/>
  <c r="B125" i="2" l="1"/>
  <c r="A125" i="2"/>
  <c r="N119" i="2"/>
  <c r="O119" i="2"/>
  <c r="M120" i="2" s="1"/>
  <c r="J33" i="2"/>
  <c r="A126" i="2" l="1"/>
  <c r="B126" i="2"/>
  <c r="N120" i="2"/>
  <c r="O120" i="2" s="1"/>
  <c r="M121" i="2" s="1"/>
  <c r="K33" i="2"/>
  <c r="L33" i="2"/>
  <c r="D34" i="2" s="1"/>
  <c r="B127" i="2" l="1"/>
  <c r="A127" i="2"/>
  <c r="N121" i="2"/>
  <c r="O121" i="2"/>
  <c r="M122" i="2" s="1"/>
  <c r="H34" i="2"/>
  <c r="F34" i="2"/>
  <c r="E34" i="2"/>
  <c r="A128" i="2" l="1"/>
  <c r="B128" i="2"/>
  <c r="N122" i="2"/>
  <c r="O122" i="2"/>
  <c r="M123" i="2" s="1"/>
  <c r="G34" i="2"/>
  <c r="B129" i="2" l="1"/>
  <c r="A129" i="2"/>
  <c r="N123" i="2"/>
  <c r="O123" i="2" s="1"/>
  <c r="M124" i="2" s="1"/>
  <c r="J34" i="2"/>
  <c r="B130" i="2" l="1"/>
  <c r="A130" i="2"/>
  <c r="N124" i="2"/>
  <c r="O124" i="2" s="1"/>
  <c r="M125" i="2" s="1"/>
  <c r="K34" i="2"/>
  <c r="L34" i="2"/>
  <c r="D35" i="2" s="1"/>
  <c r="A131" i="2" l="1"/>
  <c r="B131" i="2"/>
  <c r="N125" i="2"/>
  <c r="O125" i="2"/>
  <c r="M126" i="2" s="1"/>
  <c r="H35" i="2"/>
  <c r="F35" i="2"/>
  <c r="E35" i="2" s="1"/>
  <c r="A132" i="2" l="1"/>
  <c r="B132" i="2"/>
  <c r="O126" i="2"/>
  <c r="M127" i="2" s="1"/>
  <c r="N126" i="2"/>
  <c r="G35" i="2"/>
  <c r="B133" i="2" l="1"/>
  <c r="A133" i="2"/>
  <c r="N127" i="2"/>
  <c r="O127" i="2"/>
  <c r="M128" i="2" s="1"/>
  <c r="J35" i="2"/>
  <c r="A134" i="2" l="1"/>
  <c r="B134" i="2"/>
  <c r="N128" i="2"/>
  <c r="O128" i="2" s="1"/>
  <c r="M129" i="2" s="1"/>
  <c r="K35" i="2"/>
  <c r="L35" i="2"/>
  <c r="D36" i="2" s="1"/>
  <c r="A135" i="2" l="1"/>
  <c r="B135" i="2"/>
  <c r="N129" i="2"/>
  <c r="O129" i="2" s="1"/>
  <c r="M130" i="2" s="1"/>
  <c r="H36" i="2"/>
  <c r="F36" i="2"/>
  <c r="E36" i="2" s="1"/>
  <c r="B136" i="2" l="1"/>
  <c r="A136" i="2"/>
  <c r="N130" i="2"/>
  <c r="O130" i="2" s="1"/>
  <c r="M131" i="2" s="1"/>
  <c r="G36" i="2"/>
  <c r="A137" i="2" l="1"/>
  <c r="B137" i="2"/>
  <c r="N131" i="2"/>
  <c r="O131" i="2" s="1"/>
  <c r="M132" i="2" s="1"/>
  <c r="J36" i="2"/>
  <c r="B138" i="2" l="1"/>
  <c r="A138" i="2"/>
  <c r="N132" i="2"/>
  <c r="O132" i="2"/>
  <c r="M133" i="2" s="1"/>
  <c r="K36" i="2"/>
  <c r="L36" i="2"/>
  <c r="D37" i="2" s="1"/>
  <c r="A139" i="2" l="1"/>
  <c r="B139" i="2"/>
  <c r="N133" i="2"/>
  <c r="O133" i="2"/>
  <c r="M134" i="2" s="1"/>
  <c r="H37" i="2"/>
  <c r="F37" i="2"/>
  <c r="E37" i="2"/>
  <c r="B140" i="2" l="1"/>
  <c r="A140" i="2"/>
  <c r="O134" i="2"/>
  <c r="M135" i="2" s="1"/>
  <c r="N134" i="2"/>
  <c r="G37" i="2"/>
  <c r="B141" i="2" l="1"/>
  <c r="A141" i="2"/>
  <c r="O135" i="2"/>
  <c r="M136" i="2" s="1"/>
  <c r="N135" i="2"/>
  <c r="J37" i="2"/>
  <c r="A142" i="2" l="1"/>
  <c r="B142" i="2"/>
  <c r="N136" i="2"/>
  <c r="O136" i="2" s="1"/>
  <c r="M137" i="2" s="1"/>
  <c r="K37" i="2"/>
  <c r="L37" i="2"/>
  <c r="D38" i="2" s="1"/>
  <c r="A143" i="2" l="1"/>
  <c r="B143" i="2"/>
  <c r="N137" i="2"/>
  <c r="O137" i="2"/>
  <c r="M138" i="2" s="1"/>
  <c r="H38" i="2"/>
  <c r="F38" i="2"/>
  <c r="E38" i="2" s="1"/>
  <c r="B144" i="2" l="1"/>
  <c r="A144" i="2"/>
  <c r="N138" i="2"/>
  <c r="O138" i="2" s="1"/>
  <c r="M139" i="2" s="1"/>
  <c r="G38" i="2"/>
  <c r="B145" i="2" l="1"/>
  <c r="A145" i="2"/>
  <c r="N139" i="2"/>
  <c r="O139" i="2"/>
  <c r="M140" i="2" s="1"/>
  <c r="J38" i="2"/>
  <c r="A146" i="2" l="1"/>
  <c r="B146" i="2"/>
  <c r="N140" i="2"/>
  <c r="O140" i="2"/>
  <c r="M141" i="2" s="1"/>
  <c r="K38" i="2"/>
  <c r="L38" i="2"/>
  <c r="D39" i="2" s="1"/>
  <c r="A147" i="2" l="1"/>
  <c r="B147" i="2"/>
  <c r="N141" i="2"/>
  <c r="O141" i="2"/>
  <c r="M142" i="2" s="1"/>
  <c r="H39" i="2"/>
  <c r="F39" i="2"/>
  <c r="E39" i="2" s="1"/>
  <c r="A148" i="2" l="1"/>
  <c r="B148" i="2"/>
  <c r="N142" i="2"/>
  <c r="O142" i="2" s="1"/>
  <c r="M143" i="2" s="1"/>
  <c r="G39" i="2"/>
  <c r="A149" i="2" l="1"/>
  <c r="B149" i="2"/>
  <c r="N143" i="2"/>
  <c r="O143" i="2"/>
  <c r="M144" i="2" s="1"/>
  <c r="J39" i="2"/>
  <c r="K39" i="2" s="1"/>
  <c r="L39" i="2"/>
  <c r="D40" i="2" s="1"/>
  <c r="A150" i="2" l="1"/>
  <c r="B150" i="2"/>
  <c r="N144" i="2"/>
  <c r="O144" i="2" s="1"/>
  <c r="M145" i="2" s="1"/>
  <c r="E40" i="2"/>
  <c r="F40" i="2"/>
  <c r="H40" i="2"/>
  <c r="B151" i="2" l="1"/>
  <c r="A151" i="2"/>
  <c r="O145" i="2"/>
  <c r="M146" i="2" s="1"/>
  <c r="N145" i="2"/>
  <c r="G40" i="2"/>
  <c r="A152" i="2" l="1"/>
  <c r="B152" i="2"/>
  <c r="O146" i="2"/>
  <c r="M147" i="2" s="1"/>
  <c r="N146" i="2"/>
  <c r="J40" i="2"/>
  <c r="B153" i="2" l="1"/>
  <c r="A153" i="2"/>
  <c r="N147" i="2"/>
  <c r="O147" i="2" s="1"/>
  <c r="M148" i="2" s="1"/>
  <c r="K40" i="2"/>
  <c r="L40" i="2"/>
  <c r="D41" i="2" s="1"/>
  <c r="B154" i="2" l="1"/>
  <c r="A154" i="2"/>
  <c r="N148" i="2"/>
  <c r="O148" i="2" s="1"/>
  <c r="M149" i="2" s="1"/>
  <c r="H41" i="2"/>
  <c r="F41" i="2"/>
  <c r="E41" i="2" s="1"/>
  <c r="A155" i="2" l="1"/>
  <c r="B155" i="2"/>
  <c r="N149" i="2"/>
  <c r="O149" i="2"/>
  <c r="M150" i="2" s="1"/>
  <c r="G41" i="2"/>
  <c r="A156" i="2" l="1"/>
  <c r="B156" i="2"/>
  <c r="N150" i="2"/>
  <c r="O150" i="2"/>
  <c r="M151" i="2" s="1"/>
  <c r="J41" i="2"/>
  <c r="A157" i="2" l="1"/>
  <c r="B157" i="2"/>
  <c r="N151" i="2"/>
  <c r="O151" i="2" s="1"/>
  <c r="M152" i="2" s="1"/>
  <c r="K41" i="2"/>
  <c r="L41" i="2"/>
  <c r="D42" i="2" s="1"/>
  <c r="A158" i="2" l="1"/>
  <c r="B158" i="2"/>
  <c r="O152" i="2"/>
  <c r="M153" i="2" s="1"/>
  <c r="N152" i="2"/>
  <c r="H42" i="2"/>
  <c r="F42" i="2"/>
  <c r="E42" i="2"/>
  <c r="B159" i="2" l="1"/>
  <c r="A159" i="2"/>
  <c r="N153" i="2"/>
  <c r="O153" i="2"/>
  <c r="M154" i="2" s="1"/>
  <c r="G42" i="2"/>
  <c r="B160" i="2" l="1"/>
  <c r="A160" i="2"/>
  <c r="N154" i="2"/>
  <c r="O154" i="2" s="1"/>
  <c r="M155" i="2" s="1"/>
  <c r="J42" i="2"/>
  <c r="B161" i="2" l="1"/>
  <c r="A161" i="2"/>
  <c r="N155" i="2"/>
  <c r="O155" i="2" s="1"/>
  <c r="M156" i="2" s="1"/>
  <c r="K42" i="2"/>
  <c r="L42" i="2"/>
  <c r="D43" i="2" s="1"/>
  <c r="A162" i="2" l="1"/>
  <c r="B162" i="2"/>
  <c r="N156" i="2"/>
  <c r="O156" i="2"/>
  <c r="M157" i="2" s="1"/>
  <c r="H43" i="2"/>
  <c r="F43" i="2"/>
  <c r="E43" i="2" s="1"/>
  <c r="B163" i="2" l="1"/>
  <c r="A163" i="2"/>
  <c r="N157" i="2"/>
  <c r="O157" i="2" s="1"/>
  <c r="M158" i="2" s="1"/>
  <c r="G43" i="2"/>
  <c r="B164" i="2" l="1"/>
  <c r="A164" i="2"/>
  <c r="N158" i="2"/>
  <c r="O158" i="2" s="1"/>
  <c r="M159" i="2" s="1"/>
  <c r="J43" i="2"/>
  <c r="A165" i="2" l="1"/>
  <c r="B165" i="2"/>
  <c r="N159" i="2"/>
  <c r="O159" i="2" s="1"/>
  <c r="M160" i="2" s="1"/>
  <c r="K43" i="2"/>
  <c r="L43" i="2"/>
  <c r="D44" i="2" s="1"/>
  <c r="B166" i="2" l="1"/>
  <c r="A166" i="2"/>
  <c r="N160" i="2"/>
  <c r="O160" i="2"/>
  <c r="M161" i="2" s="1"/>
  <c r="F44" i="2"/>
  <c r="E44" i="2" s="1"/>
  <c r="B167" i="2" l="1"/>
  <c r="A167" i="2"/>
  <c r="O161" i="2"/>
  <c r="M162" i="2" s="1"/>
  <c r="N161" i="2"/>
  <c r="G44" i="2"/>
  <c r="A168" i="2" l="1"/>
  <c r="B168" i="2"/>
  <c r="O162" i="2"/>
  <c r="M163" i="2" s="1"/>
  <c r="N162" i="2"/>
  <c r="H44" i="2"/>
  <c r="A169" i="2" l="1"/>
  <c r="B169" i="2"/>
  <c r="O163" i="2"/>
  <c r="M164" i="2" s="1"/>
  <c r="N163" i="2"/>
  <c r="J44" i="2"/>
  <c r="K44" i="2" s="1"/>
  <c r="L44" i="2"/>
  <c r="D45" i="2" s="1"/>
  <c r="A170" i="2" l="1"/>
  <c r="B170" i="2"/>
  <c r="O164" i="2"/>
  <c r="M165" i="2" s="1"/>
  <c r="N164" i="2"/>
  <c r="H45" i="2"/>
  <c r="E45" i="2"/>
  <c r="F45" i="2"/>
  <c r="B171" i="2" l="1"/>
  <c r="A171" i="2"/>
  <c r="O165" i="2"/>
  <c r="M166" i="2" s="1"/>
  <c r="N165" i="2"/>
  <c r="G45" i="2"/>
  <c r="B172" i="2" l="1"/>
  <c r="A172" i="2"/>
  <c r="N166" i="2"/>
  <c r="O166" i="2" s="1"/>
  <c r="M167" i="2" s="1"/>
  <c r="J45" i="2"/>
  <c r="A173" i="2" l="1"/>
  <c r="B173" i="2"/>
  <c r="O167" i="2"/>
  <c r="M168" i="2" s="1"/>
  <c r="N167" i="2"/>
  <c r="K45" i="2"/>
  <c r="L45" i="2"/>
  <c r="D46" i="2" s="1"/>
  <c r="B174" i="2" l="1"/>
  <c r="A174" i="2"/>
  <c r="O168" i="2"/>
  <c r="M169" i="2" s="1"/>
  <c r="N168" i="2"/>
  <c r="H46" i="2"/>
  <c r="F46" i="2"/>
  <c r="E46" i="2" s="1"/>
  <c r="B175" i="2" l="1"/>
  <c r="A175" i="2"/>
  <c r="N169" i="2"/>
  <c r="O169" i="2"/>
  <c r="M170" i="2" s="1"/>
  <c r="G46" i="2"/>
  <c r="B176" i="2" l="1"/>
  <c r="A176" i="2"/>
  <c r="N170" i="2"/>
  <c r="O170" i="2" s="1"/>
  <c r="M171" i="2" s="1"/>
  <c r="J46" i="2"/>
  <c r="A177" i="2" l="1"/>
  <c r="B177" i="2"/>
  <c r="N171" i="2"/>
  <c r="O171" i="2" s="1"/>
  <c r="M172" i="2" s="1"/>
  <c r="K46" i="2"/>
  <c r="L46" i="2"/>
  <c r="D47" i="2" s="1"/>
  <c r="B178" i="2" l="1"/>
  <c r="A178" i="2"/>
  <c r="O172" i="2"/>
  <c r="M173" i="2" s="1"/>
  <c r="N172" i="2"/>
  <c r="H47" i="2"/>
  <c r="F47" i="2"/>
  <c r="E47" i="2"/>
  <c r="A179" i="2" l="1"/>
  <c r="B179" i="2"/>
  <c r="N173" i="2"/>
  <c r="O173" i="2" s="1"/>
  <c r="M174" i="2" s="1"/>
  <c r="G47" i="2"/>
  <c r="B180" i="2" l="1"/>
  <c r="A180" i="2"/>
  <c r="N174" i="2"/>
  <c r="O174" i="2"/>
  <c r="M175" i="2" s="1"/>
  <c r="J47" i="2"/>
  <c r="B181" i="2" l="1"/>
  <c r="A181" i="2"/>
  <c r="N175" i="2"/>
  <c r="O175" i="2" s="1"/>
  <c r="M176" i="2" s="1"/>
  <c r="K47" i="2"/>
  <c r="L47" i="2"/>
  <c r="D48" i="2" s="1"/>
  <c r="A182" i="2" l="1"/>
  <c r="B182" i="2"/>
  <c r="N176" i="2"/>
  <c r="O176" i="2" s="1"/>
  <c r="M177" i="2" s="1"/>
  <c r="H48" i="2"/>
  <c r="E48" i="2"/>
  <c r="F48" i="2"/>
  <c r="A183" i="2" l="1"/>
  <c r="B183" i="2"/>
  <c r="N177" i="2"/>
  <c r="O177" i="2"/>
  <c r="M178" i="2" s="1"/>
  <c r="G48" i="2"/>
  <c r="A184" i="2" l="1"/>
  <c r="B184" i="2"/>
  <c r="N178" i="2"/>
  <c r="O178" i="2" s="1"/>
  <c r="M179" i="2" s="1"/>
  <c r="J48" i="2"/>
  <c r="K48" i="2" s="1"/>
  <c r="L48" i="2"/>
  <c r="D49" i="2" s="1"/>
  <c r="A185" i="2" l="1"/>
  <c r="B185" i="2"/>
  <c r="N179" i="2"/>
  <c r="O179" i="2"/>
  <c r="M180" i="2" s="1"/>
  <c r="F49" i="2"/>
  <c r="E49" i="2"/>
  <c r="H49" i="2"/>
  <c r="A186" i="2" l="1"/>
  <c r="B186" i="2"/>
  <c r="N180" i="2"/>
  <c r="O180" i="2"/>
  <c r="M181" i="2" s="1"/>
  <c r="G49" i="2"/>
  <c r="A187" i="2" l="1"/>
  <c r="B187" i="2"/>
  <c r="N181" i="2"/>
  <c r="O181" i="2"/>
  <c r="M182" i="2" s="1"/>
  <c r="J49" i="2"/>
  <c r="K49" i="2" s="1"/>
  <c r="L49" i="2"/>
  <c r="D50" i="2" s="1"/>
  <c r="A188" i="2" l="1"/>
  <c r="B188" i="2"/>
  <c r="N182" i="2"/>
  <c r="O182" i="2" s="1"/>
  <c r="M183" i="2" s="1"/>
  <c r="E50" i="2"/>
  <c r="F50" i="2"/>
  <c r="H50" i="2"/>
  <c r="A189" i="2" l="1"/>
  <c r="B189" i="2"/>
  <c r="N183" i="2"/>
  <c r="O183" i="2"/>
  <c r="M184" i="2" s="1"/>
  <c r="G50" i="2"/>
  <c r="B190" i="2" l="1"/>
  <c r="A190" i="2"/>
  <c r="N184" i="2"/>
  <c r="O184" i="2" s="1"/>
  <c r="M185" i="2" s="1"/>
  <c r="J50" i="2"/>
  <c r="B191" i="2" l="1"/>
  <c r="A191" i="2"/>
  <c r="O185" i="2"/>
  <c r="M186" i="2" s="1"/>
  <c r="N185" i="2"/>
  <c r="K50" i="2"/>
  <c r="L50" i="2"/>
  <c r="D51" i="2" s="1"/>
  <c r="A192" i="2" l="1"/>
  <c r="B192" i="2"/>
  <c r="N186" i="2"/>
  <c r="O186" i="2" s="1"/>
  <c r="M187" i="2" s="1"/>
  <c r="H51" i="2"/>
  <c r="F51" i="2"/>
  <c r="E51" i="2" s="1"/>
  <c r="B193" i="2" l="1"/>
  <c r="A193" i="2"/>
  <c r="N187" i="2"/>
  <c r="O187" i="2"/>
  <c r="M188" i="2" s="1"/>
  <c r="G51" i="2"/>
  <c r="B194" i="2" l="1"/>
  <c r="A194" i="2"/>
  <c r="N188" i="2"/>
  <c r="O188" i="2"/>
  <c r="M189" i="2" s="1"/>
  <c r="L51" i="2"/>
  <c r="D52" i="2" s="1"/>
  <c r="J51" i="2"/>
  <c r="K51" i="2" s="1"/>
  <c r="A195" i="2" l="1"/>
  <c r="B195" i="2"/>
  <c r="N189" i="2"/>
  <c r="O189" i="2" s="1"/>
  <c r="M190" i="2" s="1"/>
  <c r="E52" i="2"/>
  <c r="F52" i="2"/>
  <c r="H52" i="2"/>
  <c r="A196" i="2" l="1"/>
  <c r="B196" i="2"/>
  <c r="O190" i="2"/>
  <c r="M191" i="2" s="1"/>
  <c r="N190" i="2"/>
  <c r="G52" i="2"/>
  <c r="A197" i="2" l="1"/>
  <c r="B197" i="2"/>
  <c r="N191" i="2"/>
  <c r="O191" i="2"/>
  <c r="M192" i="2" s="1"/>
  <c r="J52" i="2"/>
  <c r="K52" i="2" s="1"/>
  <c r="L52" i="2"/>
  <c r="D53" i="2" s="1"/>
  <c r="A198" i="2" l="1"/>
  <c r="B198" i="2"/>
  <c r="N192" i="2"/>
  <c r="O192" i="2"/>
  <c r="M193" i="2" s="1"/>
  <c r="F53" i="2"/>
  <c r="E53" i="2" s="1"/>
  <c r="H53" i="2"/>
  <c r="A199" i="2" l="1"/>
  <c r="B199" i="2"/>
  <c r="N193" i="2"/>
  <c r="O193" i="2" s="1"/>
  <c r="M194" i="2" s="1"/>
  <c r="G53" i="2"/>
  <c r="A200" i="2" l="1"/>
  <c r="B200" i="2"/>
  <c r="N194" i="2"/>
  <c r="O194" i="2"/>
  <c r="M195" i="2" s="1"/>
  <c r="J53" i="2"/>
  <c r="A201" i="2" l="1"/>
  <c r="B201" i="2"/>
  <c r="N195" i="2"/>
  <c r="O195" i="2"/>
  <c r="M196" i="2" s="1"/>
  <c r="K53" i="2"/>
  <c r="L53" i="2"/>
  <c r="D54" i="2" s="1"/>
  <c r="A202" i="2" l="1"/>
  <c r="B202" i="2"/>
  <c r="N196" i="2"/>
  <c r="O196" i="2"/>
  <c r="M197" i="2" s="1"/>
  <c r="H54" i="2"/>
  <c r="F54" i="2"/>
  <c r="E54" i="2"/>
  <c r="A203" i="2" l="1"/>
  <c r="B203" i="2"/>
  <c r="N197" i="2"/>
  <c r="O197" i="2" s="1"/>
  <c r="M198" i="2" s="1"/>
  <c r="G54" i="2"/>
  <c r="A204" i="2" l="1"/>
  <c r="B204" i="2"/>
  <c r="N198" i="2"/>
  <c r="O198" i="2"/>
  <c r="M199" i="2" s="1"/>
  <c r="J54" i="2"/>
  <c r="K54" i="2" s="1"/>
  <c r="L54" i="2"/>
  <c r="D55" i="2" s="1"/>
  <c r="A205" i="2" l="1"/>
  <c r="B205" i="2"/>
  <c r="N199" i="2"/>
  <c r="O199" i="2" s="1"/>
  <c r="M200" i="2" s="1"/>
  <c r="F55" i="2"/>
  <c r="E55" i="2" s="1"/>
  <c r="H55" i="2"/>
  <c r="A206" i="2" l="1"/>
  <c r="B206" i="2"/>
  <c r="N200" i="2"/>
  <c r="O200" i="2"/>
  <c r="M201" i="2" s="1"/>
  <c r="G55" i="2"/>
  <c r="A207" i="2" l="1"/>
  <c r="B207" i="2"/>
  <c r="N201" i="2"/>
  <c r="O201" i="2"/>
  <c r="M202" i="2" s="1"/>
  <c r="J55" i="2"/>
  <c r="K55" i="2" s="1"/>
  <c r="L55" i="2"/>
  <c r="D56" i="2" s="1"/>
  <c r="A208" i="2" l="1"/>
  <c r="B208" i="2"/>
  <c r="N202" i="2"/>
  <c r="O202" i="2" s="1"/>
  <c r="M203" i="2" s="1"/>
  <c r="F56" i="2"/>
  <c r="E56" i="2"/>
  <c r="A209" i="2" l="1"/>
  <c r="B209" i="2"/>
  <c r="N203" i="2"/>
  <c r="O203" i="2"/>
  <c r="M204" i="2" s="1"/>
  <c r="G56" i="2"/>
  <c r="A210" i="2" l="1"/>
  <c r="B210" i="2"/>
  <c r="N204" i="2"/>
  <c r="O204" i="2"/>
  <c r="M205" i="2" s="1"/>
  <c r="H56" i="2"/>
  <c r="A211" i="2" l="1"/>
  <c r="B211" i="2"/>
  <c r="N205" i="2"/>
  <c r="O205" i="2"/>
  <c r="M206" i="2" s="1"/>
  <c r="J56" i="2"/>
  <c r="A212" i="2" l="1"/>
  <c r="B212" i="2"/>
  <c r="N206" i="2"/>
  <c r="O206" i="2"/>
  <c r="M207" i="2" s="1"/>
  <c r="K56" i="2"/>
  <c r="L56" i="2"/>
  <c r="D57" i="2" s="1"/>
  <c r="A213" i="2" l="1"/>
  <c r="B213" i="2"/>
  <c r="N207" i="2"/>
  <c r="O207" i="2"/>
  <c r="M208" i="2" s="1"/>
  <c r="F57" i="2"/>
  <c r="E57" i="2" s="1"/>
  <c r="H57" i="2"/>
  <c r="A214" i="2" l="1"/>
  <c r="B214" i="2"/>
  <c r="N208" i="2"/>
  <c r="O208" i="2"/>
  <c r="M209" i="2" s="1"/>
  <c r="G57" i="2"/>
  <c r="A215" i="2" l="1"/>
  <c r="B215" i="2"/>
  <c r="N209" i="2"/>
  <c r="O209" i="2" s="1"/>
  <c r="M210" i="2" s="1"/>
  <c r="J57" i="2"/>
  <c r="A216" i="2" l="1"/>
  <c r="B216" i="2"/>
  <c r="N210" i="2"/>
  <c r="O210" i="2" s="1"/>
  <c r="M211" i="2" s="1"/>
  <c r="K57" i="2"/>
  <c r="L57" i="2"/>
  <c r="D58" i="2" s="1"/>
  <c r="A217" i="2" l="1"/>
  <c r="B217" i="2"/>
  <c r="N211" i="2"/>
  <c r="O211" i="2"/>
  <c r="M212" i="2" s="1"/>
  <c r="H58" i="2"/>
  <c r="E58" i="2"/>
  <c r="F58" i="2"/>
  <c r="A218" i="2" l="1"/>
  <c r="B218" i="2"/>
  <c r="N212" i="2"/>
  <c r="O212" i="2" s="1"/>
  <c r="M213" i="2" s="1"/>
  <c r="G58" i="2"/>
  <c r="A219" i="2" l="1"/>
  <c r="B219" i="2"/>
  <c r="N213" i="2"/>
  <c r="O213" i="2"/>
  <c r="M214" i="2" s="1"/>
  <c r="J58" i="2"/>
  <c r="A220" i="2" l="1"/>
  <c r="B220" i="2"/>
  <c r="N214" i="2"/>
  <c r="O214" i="2" s="1"/>
  <c r="M215" i="2" s="1"/>
  <c r="K58" i="2"/>
  <c r="L58" i="2"/>
  <c r="D59" i="2" s="1"/>
  <c r="A221" i="2" l="1"/>
  <c r="B221" i="2"/>
  <c r="N215" i="2"/>
  <c r="O215" i="2"/>
  <c r="M216" i="2" s="1"/>
  <c r="H59" i="2"/>
  <c r="F59" i="2"/>
  <c r="E59" i="2" s="1"/>
  <c r="A222" i="2" l="1"/>
  <c r="B222" i="2"/>
  <c r="N216" i="2"/>
  <c r="O216" i="2"/>
  <c r="M217" i="2" s="1"/>
  <c r="G59" i="2"/>
  <c r="A223" i="2" l="1"/>
  <c r="B223" i="2"/>
  <c r="N217" i="2"/>
  <c r="O217" i="2" s="1"/>
  <c r="M218" i="2" s="1"/>
  <c r="J59" i="2"/>
  <c r="K59" i="2" s="1"/>
  <c r="L59" i="2"/>
  <c r="D60" i="2" s="1"/>
  <c r="A224" i="2" l="1"/>
  <c r="B224" i="2"/>
  <c r="N218" i="2"/>
  <c r="O218" i="2"/>
  <c r="M219" i="2" s="1"/>
  <c r="F60" i="2"/>
  <c r="E60" i="2"/>
  <c r="H60" i="2"/>
  <c r="A225" i="2" l="1"/>
  <c r="B225" i="2"/>
  <c r="N219" i="2"/>
  <c r="O219" i="2"/>
  <c r="M220" i="2" s="1"/>
  <c r="G60" i="2"/>
  <c r="A226" i="2" l="1"/>
  <c r="B226" i="2"/>
  <c r="N220" i="2"/>
  <c r="O220" i="2"/>
  <c r="M221" i="2" s="1"/>
  <c r="J60" i="2"/>
  <c r="A227" i="2" l="1"/>
  <c r="B227" i="2"/>
  <c r="N221" i="2"/>
  <c r="O221" i="2" s="1"/>
  <c r="M222" i="2" s="1"/>
  <c r="K60" i="2"/>
  <c r="L60" i="2"/>
  <c r="D61" i="2" s="1"/>
  <c r="A228" i="2" l="1"/>
  <c r="B228" i="2"/>
  <c r="N222" i="2"/>
  <c r="O222" i="2" s="1"/>
  <c r="M223" i="2" s="1"/>
  <c r="H61" i="2"/>
  <c r="F61" i="2"/>
  <c r="E61" i="2" s="1"/>
  <c r="A229" i="2" l="1"/>
  <c r="B229" i="2"/>
  <c r="N223" i="2"/>
  <c r="O223" i="2"/>
  <c r="M224" i="2" s="1"/>
  <c r="G61" i="2"/>
  <c r="A230" i="2" l="1"/>
  <c r="B230" i="2"/>
  <c r="N224" i="2"/>
  <c r="O224" i="2" s="1"/>
  <c r="M225" i="2" s="1"/>
  <c r="J61" i="2"/>
  <c r="A231" i="2" l="1"/>
  <c r="B231" i="2"/>
  <c r="N225" i="2"/>
  <c r="O225" i="2" s="1"/>
  <c r="M226" i="2" s="1"/>
  <c r="K61" i="2"/>
  <c r="L61" i="2"/>
  <c r="D62" i="2" s="1"/>
  <c r="A232" i="2" l="1"/>
  <c r="B232" i="2"/>
  <c r="N226" i="2"/>
  <c r="O226" i="2"/>
  <c r="M227" i="2" s="1"/>
  <c r="H62" i="2"/>
  <c r="F62" i="2"/>
  <c r="E62" i="2" s="1"/>
  <c r="A233" i="2" l="1"/>
  <c r="B233" i="2"/>
  <c r="N227" i="2"/>
  <c r="O227" i="2"/>
  <c r="M228" i="2" s="1"/>
  <c r="G62" i="2"/>
  <c r="A234" i="2" l="1"/>
  <c r="B234" i="2"/>
  <c r="N228" i="2"/>
  <c r="O228" i="2"/>
  <c r="M229" i="2" s="1"/>
  <c r="J62" i="2"/>
  <c r="K62" i="2" s="1"/>
  <c r="L62" i="2"/>
  <c r="D63" i="2" s="1"/>
  <c r="A235" i="2" l="1"/>
  <c r="B235" i="2"/>
  <c r="N229" i="2"/>
  <c r="O229" i="2"/>
  <c r="M230" i="2" s="1"/>
  <c r="F63" i="2"/>
  <c r="E63" i="2" s="1"/>
  <c r="H63" i="2"/>
  <c r="A236" i="2" l="1"/>
  <c r="B236" i="2"/>
  <c r="N230" i="2"/>
  <c r="O230" i="2"/>
  <c r="M231" i="2" s="1"/>
  <c r="G63" i="2"/>
  <c r="A237" i="2" l="1"/>
  <c r="B237" i="2"/>
  <c r="N231" i="2"/>
  <c r="O231" i="2"/>
  <c r="M232" i="2" s="1"/>
  <c r="J63" i="2"/>
  <c r="A238" i="2" l="1"/>
  <c r="B238" i="2"/>
  <c r="N232" i="2"/>
  <c r="O232" i="2"/>
  <c r="M233" i="2" s="1"/>
  <c r="K63" i="2"/>
  <c r="L63" i="2"/>
  <c r="D64" i="2" s="1"/>
  <c r="A239" i="2" l="1"/>
  <c r="B239" i="2"/>
  <c r="N233" i="2"/>
  <c r="O233" i="2"/>
  <c r="M234" i="2" s="1"/>
  <c r="H64" i="2"/>
  <c r="F64" i="2"/>
  <c r="E64" i="2" s="1"/>
  <c r="A240" i="2" l="1"/>
  <c r="B240" i="2"/>
  <c r="N234" i="2"/>
  <c r="O234" i="2"/>
  <c r="M235" i="2" s="1"/>
  <c r="G64" i="2"/>
  <c r="A241" i="2" l="1"/>
  <c r="B241" i="2"/>
  <c r="N235" i="2"/>
  <c r="O235" i="2"/>
  <c r="M236" i="2" s="1"/>
  <c r="J64" i="2"/>
  <c r="A242" i="2" l="1"/>
  <c r="B242" i="2"/>
  <c r="N236" i="2"/>
  <c r="O236" i="2"/>
  <c r="M237" i="2" s="1"/>
  <c r="K64" i="2"/>
  <c r="L64" i="2"/>
  <c r="D65" i="2" s="1"/>
  <c r="A243" i="2" l="1"/>
  <c r="B243" i="2"/>
  <c r="N237" i="2"/>
  <c r="O237" i="2"/>
  <c r="M238" i="2" s="1"/>
  <c r="H65" i="2"/>
  <c r="F65" i="2"/>
  <c r="E65" i="2" s="1"/>
  <c r="A244" i="2" l="1"/>
  <c r="B244" i="2"/>
  <c r="N238" i="2"/>
  <c r="O238" i="2"/>
  <c r="M239" i="2" s="1"/>
  <c r="G65" i="2"/>
  <c r="A245" i="2" l="1"/>
  <c r="B245" i="2"/>
  <c r="N239" i="2"/>
  <c r="O239" i="2" s="1"/>
  <c r="M240" i="2" s="1"/>
  <c r="L65" i="2"/>
  <c r="D66" i="2" s="1"/>
  <c r="J65" i="2"/>
  <c r="K65" i="2" s="1"/>
  <c r="A246" i="2" l="1"/>
  <c r="B246" i="2"/>
  <c r="N240" i="2"/>
  <c r="O240" i="2"/>
  <c r="M241" i="2" s="1"/>
  <c r="F66" i="2"/>
  <c r="E66" i="2" s="1"/>
  <c r="H66" i="2"/>
  <c r="A247" i="2" l="1"/>
  <c r="B247" i="2"/>
  <c r="N241" i="2"/>
  <c r="O241" i="2"/>
  <c r="M242" i="2" s="1"/>
  <c r="G66" i="2"/>
  <c r="A248" i="2" l="1"/>
  <c r="B248" i="2"/>
  <c r="N242" i="2"/>
  <c r="O242" i="2"/>
  <c r="M243" i="2" s="1"/>
  <c r="J66" i="2"/>
  <c r="K66" i="2" s="1"/>
  <c r="L66" i="2"/>
  <c r="D67" i="2" s="1"/>
  <c r="A249" i="2" l="1"/>
  <c r="B249" i="2"/>
  <c r="N243" i="2"/>
  <c r="O243" i="2" s="1"/>
  <c r="M244" i="2" s="1"/>
  <c r="F67" i="2"/>
  <c r="E67" i="2"/>
  <c r="H67" i="2"/>
  <c r="A250" i="2" l="1"/>
  <c r="B250" i="2"/>
  <c r="N244" i="2"/>
  <c r="O244" i="2"/>
  <c r="M245" i="2" s="1"/>
  <c r="G67" i="2"/>
  <c r="A251" i="2" l="1"/>
  <c r="B251" i="2"/>
  <c r="N245" i="2"/>
  <c r="O245" i="2" s="1"/>
  <c r="M246" i="2" s="1"/>
  <c r="J67" i="2"/>
  <c r="K67" i="2" s="1"/>
  <c r="L67" i="2"/>
  <c r="D68" i="2" s="1"/>
  <c r="A252" i="2" l="1"/>
  <c r="B252" i="2"/>
  <c r="N246" i="2"/>
  <c r="O246" i="2"/>
  <c r="M247" i="2" s="1"/>
  <c r="F68" i="2"/>
  <c r="E68" i="2"/>
  <c r="A253" i="2" l="1"/>
  <c r="B253" i="2"/>
  <c r="N247" i="2"/>
  <c r="O247" i="2"/>
  <c r="M248" i="2" s="1"/>
  <c r="G68" i="2"/>
  <c r="A254" i="2" l="1"/>
  <c r="B254" i="2"/>
  <c r="N248" i="2"/>
  <c r="O248" i="2"/>
  <c r="M249" i="2" s="1"/>
  <c r="H68" i="2"/>
  <c r="J68" i="2"/>
  <c r="L68" i="2"/>
  <c r="D69" i="2" s="1"/>
  <c r="A255" i="2" l="1"/>
  <c r="B255" i="2"/>
  <c r="N249" i="2"/>
  <c r="O249" i="2" s="1"/>
  <c r="M250" i="2" s="1"/>
  <c r="F69" i="2"/>
  <c r="E69" i="2"/>
  <c r="H69" i="2"/>
  <c r="K68" i="2"/>
  <c r="A256" i="2" l="1"/>
  <c r="B256" i="2"/>
  <c r="N250" i="2"/>
  <c r="O250" i="2"/>
  <c r="M251" i="2" s="1"/>
  <c r="G69" i="2"/>
  <c r="A257" i="2" l="1"/>
  <c r="B257" i="2"/>
  <c r="N251" i="2"/>
  <c r="O251" i="2"/>
  <c r="M252" i="2" s="1"/>
  <c r="J69" i="2"/>
  <c r="K69" i="2" s="1"/>
  <c r="L69" i="2"/>
  <c r="D70" i="2" s="1"/>
  <c r="A258" i="2" l="1"/>
  <c r="B258" i="2"/>
  <c r="N252" i="2"/>
  <c r="O252" i="2"/>
  <c r="M253" i="2" s="1"/>
  <c r="F70" i="2"/>
  <c r="E70" i="2"/>
  <c r="H70" i="2"/>
  <c r="A259" i="2" l="1"/>
  <c r="B259" i="2"/>
  <c r="N253" i="2"/>
  <c r="O253" i="2"/>
  <c r="M254" i="2" s="1"/>
  <c r="G70" i="2"/>
  <c r="A260" i="2" l="1"/>
  <c r="B260" i="2"/>
  <c r="N254" i="2"/>
  <c r="O254" i="2"/>
  <c r="M255" i="2" s="1"/>
  <c r="J70" i="2"/>
  <c r="A261" i="2" l="1"/>
  <c r="B261" i="2"/>
  <c r="N255" i="2"/>
  <c r="O255" i="2"/>
  <c r="M256" i="2" s="1"/>
  <c r="K70" i="2"/>
  <c r="L70" i="2"/>
  <c r="D71" i="2" s="1"/>
  <c r="A262" i="2" l="1"/>
  <c r="B262" i="2"/>
  <c r="N256" i="2"/>
  <c r="O256" i="2"/>
  <c r="M257" i="2" s="1"/>
  <c r="H71" i="2"/>
  <c r="F71" i="2"/>
  <c r="E71" i="2" s="1"/>
  <c r="A263" i="2" l="1"/>
  <c r="B263" i="2"/>
  <c r="N257" i="2"/>
  <c r="O257" i="2"/>
  <c r="M258" i="2" s="1"/>
  <c r="G71" i="2"/>
  <c r="A264" i="2" l="1"/>
  <c r="B264" i="2"/>
  <c r="N258" i="2"/>
  <c r="O258" i="2"/>
  <c r="M259" i="2" s="1"/>
  <c r="L71" i="2"/>
  <c r="D72" i="2" s="1"/>
  <c r="J71" i="2"/>
  <c r="K71" i="2" s="1"/>
  <c r="A265" i="2" l="1"/>
  <c r="B265" i="2"/>
  <c r="N259" i="2"/>
  <c r="O259" i="2"/>
  <c r="M260" i="2" s="1"/>
  <c r="F72" i="2"/>
  <c r="E72" i="2" s="1"/>
  <c r="H72" i="2"/>
  <c r="A266" i="2" l="1"/>
  <c r="B266" i="2"/>
  <c r="N260" i="2"/>
  <c r="O260" i="2"/>
  <c r="M261" i="2" s="1"/>
  <c r="G72" i="2"/>
  <c r="A267" i="2" l="1"/>
  <c r="B267" i="2"/>
  <c r="N261" i="2"/>
  <c r="O261" i="2"/>
  <c r="M262" i="2" s="1"/>
  <c r="J72" i="2"/>
  <c r="A268" i="2" l="1"/>
  <c r="B268" i="2"/>
  <c r="N262" i="2"/>
  <c r="O262" i="2" s="1"/>
  <c r="M263" i="2" s="1"/>
  <c r="K72" i="2"/>
  <c r="L72" i="2"/>
  <c r="D73" i="2" s="1"/>
  <c r="A269" i="2" l="1"/>
  <c r="B269" i="2"/>
  <c r="N263" i="2"/>
  <c r="O263" i="2"/>
  <c r="M264" i="2" s="1"/>
  <c r="H73" i="2"/>
  <c r="F73" i="2"/>
  <c r="E73" i="2"/>
  <c r="A270" i="2" l="1"/>
  <c r="B270" i="2"/>
  <c r="N264" i="2"/>
  <c r="O264" i="2"/>
  <c r="M265" i="2" s="1"/>
  <c r="G73" i="2"/>
  <c r="A271" i="2" l="1"/>
  <c r="B271" i="2"/>
  <c r="N265" i="2"/>
  <c r="O265" i="2"/>
  <c r="M266" i="2" s="1"/>
  <c r="J73" i="2"/>
  <c r="A272" i="2" l="1"/>
  <c r="B272" i="2"/>
  <c r="N266" i="2"/>
  <c r="O266" i="2"/>
  <c r="M267" i="2" s="1"/>
  <c r="K73" i="2"/>
  <c r="L73" i="2"/>
  <c r="D74" i="2" s="1"/>
  <c r="A273" i="2" l="1"/>
  <c r="B273" i="2"/>
  <c r="N267" i="2"/>
  <c r="O267" i="2"/>
  <c r="M268" i="2" s="1"/>
  <c r="H74" i="2"/>
  <c r="F74" i="2"/>
  <c r="E74" i="2" s="1"/>
  <c r="A274" i="2" l="1"/>
  <c r="B274" i="2"/>
  <c r="N268" i="2"/>
  <c r="O268" i="2" s="1"/>
  <c r="M269" i="2" s="1"/>
  <c r="G74" i="2"/>
  <c r="A275" i="2" l="1"/>
  <c r="B275" i="2"/>
  <c r="N269" i="2"/>
  <c r="O269" i="2"/>
  <c r="M270" i="2" s="1"/>
  <c r="J74" i="2"/>
  <c r="K74" i="2" s="1"/>
  <c r="L74" i="2"/>
  <c r="D75" i="2" s="1"/>
  <c r="A276" i="2" l="1"/>
  <c r="B276" i="2"/>
  <c r="N270" i="2"/>
  <c r="O270" i="2"/>
  <c r="M271" i="2" s="1"/>
  <c r="F75" i="2"/>
  <c r="E75" i="2"/>
  <c r="H75" i="2"/>
  <c r="A277" i="2" l="1"/>
  <c r="B277" i="2"/>
  <c r="N271" i="2"/>
  <c r="O271" i="2"/>
  <c r="M272" i="2" s="1"/>
  <c r="G75" i="2"/>
  <c r="A278" i="2" l="1"/>
  <c r="B278" i="2"/>
  <c r="N272" i="2"/>
  <c r="O272" i="2"/>
  <c r="M273" i="2" s="1"/>
  <c r="J75" i="2"/>
  <c r="A279" i="2" l="1"/>
  <c r="B279" i="2"/>
  <c r="N273" i="2"/>
  <c r="O273" i="2"/>
  <c r="M274" i="2" s="1"/>
  <c r="K75" i="2"/>
  <c r="L75" i="2"/>
  <c r="D76" i="2" s="1"/>
  <c r="A280" i="2" l="1"/>
  <c r="B280" i="2"/>
  <c r="N274" i="2"/>
  <c r="O274" i="2"/>
  <c r="M275" i="2" s="1"/>
  <c r="H76" i="2"/>
  <c r="E76" i="2"/>
  <c r="F76" i="2"/>
  <c r="A281" i="2" l="1"/>
  <c r="B281" i="2"/>
  <c r="N275" i="2"/>
  <c r="O275" i="2" s="1"/>
  <c r="M276" i="2" s="1"/>
  <c r="G76" i="2"/>
  <c r="A282" i="2" l="1"/>
  <c r="B282" i="2"/>
  <c r="N276" i="2"/>
  <c r="O276" i="2"/>
  <c r="M277" i="2" s="1"/>
  <c r="J76" i="2"/>
  <c r="K76" i="2" s="1"/>
  <c r="L76" i="2"/>
  <c r="D77" i="2" s="1"/>
  <c r="A283" i="2" l="1"/>
  <c r="B283" i="2"/>
  <c r="N277" i="2"/>
  <c r="O277" i="2"/>
  <c r="M278" i="2" s="1"/>
  <c r="F77" i="2"/>
  <c r="E77" i="2" s="1"/>
  <c r="H77" i="2"/>
  <c r="A284" i="2" l="1"/>
  <c r="B284" i="2"/>
  <c r="N278" i="2"/>
  <c r="O278" i="2" s="1"/>
  <c r="M279" i="2" s="1"/>
  <c r="G77" i="2"/>
  <c r="A285" i="2" l="1"/>
  <c r="B285" i="2"/>
  <c r="N279" i="2"/>
  <c r="O279" i="2"/>
  <c r="M280" i="2" s="1"/>
  <c r="J77" i="2"/>
  <c r="K77" i="2" s="1"/>
  <c r="L77" i="2"/>
  <c r="D78" i="2" s="1"/>
  <c r="A286" i="2" l="1"/>
  <c r="B286" i="2"/>
  <c r="N280" i="2"/>
  <c r="O280" i="2"/>
  <c r="M281" i="2" s="1"/>
  <c r="E78" i="2"/>
  <c r="F78" i="2"/>
  <c r="H78" i="2"/>
  <c r="A287" i="2" l="1"/>
  <c r="B287" i="2"/>
  <c r="N281" i="2"/>
  <c r="O281" i="2" s="1"/>
  <c r="M282" i="2" s="1"/>
  <c r="G78" i="2"/>
  <c r="A288" i="2" l="1"/>
  <c r="B288" i="2"/>
  <c r="N282" i="2"/>
  <c r="O282" i="2"/>
  <c r="M283" i="2" s="1"/>
  <c r="J78" i="2"/>
  <c r="A289" i="2" l="1"/>
  <c r="B289" i="2"/>
  <c r="N283" i="2"/>
  <c r="O283" i="2"/>
  <c r="M284" i="2" s="1"/>
  <c r="K78" i="2"/>
  <c r="L78" i="2"/>
  <c r="D79" i="2" s="1"/>
  <c r="A290" i="2" l="1"/>
  <c r="B290" i="2"/>
  <c r="N284" i="2"/>
  <c r="O284" i="2" s="1"/>
  <c r="M285" i="2" s="1"/>
  <c r="H79" i="2"/>
  <c r="F79" i="2"/>
  <c r="E79" i="2"/>
  <c r="A291" i="2" l="1"/>
  <c r="B291" i="2"/>
  <c r="N285" i="2"/>
  <c r="O285" i="2"/>
  <c r="M286" i="2" s="1"/>
  <c r="G79" i="2"/>
  <c r="A292" i="2" l="1"/>
  <c r="B292" i="2"/>
  <c r="N286" i="2"/>
  <c r="O286" i="2" s="1"/>
  <c r="M287" i="2" s="1"/>
  <c r="J79" i="2"/>
  <c r="A293" i="2" l="1"/>
  <c r="B293" i="2"/>
  <c r="N287" i="2"/>
  <c r="O287" i="2" s="1"/>
  <c r="M288" i="2" s="1"/>
  <c r="K79" i="2"/>
  <c r="L79" i="2"/>
  <c r="D80" i="2" s="1"/>
  <c r="A294" i="2" l="1"/>
  <c r="B294" i="2"/>
  <c r="N288" i="2"/>
  <c r="O288" i="2"/>
  <c r="M289" i="2" s="1"/>
  <c r="F80" i="2"/>
  <c r="E80" i="2" s="1"/>
  <c r="A295" i="2" l="1"/>
  <c r="B295" i="2"/>
  <c r="N289" i="2"/>
  <c r="O289" i="2"/>
  <c r="M290" i="2" s="1"/>
  <c r="G80" i="2"/>
  <c r="A296" i="2" l="1"/>
  <c r="B296" i="2"/>
  <c r="N290" i="2"/>
  <c r="O290" i="2"/>
  <c r="M291" i="2" s="1"/>
  <c r="J80" i="2"/>
  <c r="L80" i="2" s="1"/>
  <c r="D81" i="2" s="1"/>
  <c r="H80" i="2"/>
  <c r="A297" i="2" l="1"/>
  <c r="B297" i="2"/>
  <c r="N291" i="2"/>
  <c r="O291" i="2" s="1"/>
  <c r="M292" i="2" s="1"/>
  <c r="F81" i="2"/>
  <c r="E81" i="2" s="1"/>
  <c r="H81" i="2"/>
  <c r="K80" i="2"/>
  <c r="A298" i="2" l="1"/>
  <c r="B298" i="2"/>
  <c r="N292" i="2"/>
  <c r="O292" i="2"/>
  <c r="M293" i="2" s="1"/>
  <c r="G81" i="2"/>
  <c r="A299" i="2" l="1"/>
  <c r="B299" i="2"/>
  <c r="N293" i="2"/>
  <c r="O293" i="2"/>
  <c r="M294" i="2" s="1"/>
  <c r="J81" i="2"/>
  <c r="K81" i="2" s="1"/>
  <c r="L81" i="2"/>
  <c r="D82" i="2" s="1"/>
  <c r="A300" i="2" l="1"/>
  <c r="B300" i="2"/>
  <c r="N294" i="2"/>
  <c r="O294" i="2"/>
  <c r="M295" i="2" s="1"/>
  <c r="F82" i="2"/>
  <c r="E82" i="2" s="1"/>
  <c r="H82" i="2"/>
  <c r="A301" i="2" l="1"/>
  <c r="B301" i="2"/>
  <c r="N295" i="2"/>
  <c r="O295" i="2"/>
  <c r="M296" i="2" s="1"/>
  <c r="G82" i="2"/>
  <c r="A302" i="2" l="1"/>
  <c r="B302" i="2"/>
  <c r="N296" i="2"/>
  <c r="O296" i="2"/>
  <c r="M297" i="2" s="1"/>
  <c r="J82" i="2"/>
  <c r="B303" i="2" l="1"/>
  <c r="A303" i="2"/>
  <c r="N297" i="2"/>
  <c r="O297" i="2"/>
  <c r="M298" i="2" s="1"/>
  <c r="K82" i="2"/>
  <c r="L82" i="2"/>
  <c r="D83" i="2" s="1"/>
  <c r="A304" i="2" l="1"/>
  <c r="B304" i="2"/>
  <c r="N298" i="2"/>
  <c r="O298" i="2"/>
  <c r="M299" i="2" s="1"/>
  <c r="H83" i="2"/>
  <c r="F83" i="2"/>
  <c r="E83" i="2"/>
  <c r="B305" i="2" l="1"/>
  <c r="A305" i="2"/>
  <c r="N299" i="2"/>
  <c r="O299" i="2"/>
  <c r="M300" i="2" s="1"/>
  <c r="G83" i="2"/>
  <c r="B306" i="2" l="1"/>
  <c r="A306" i="2"/>
  <c r="N300" i="2"/>
  <c r="O300" i="2"/>
  <c r="M301" i="2" s="1"/>
  <c r="J83" i="2"/>
  <c r="K83" i="2" s="1"/>
  <c r="L83" i="2"/>
  <c r="D84" i="2" s="1"/>
  <c r="A307" i="2" l="1"/>
  <c r="B307" i="2"/>
  <c r="N301" i="2"/>
  <c r="O301" i="2"/>
  <c r="M302" i="2" s="1"/>
  <c r="F84" i="2"/>
  <c r="E84" i="2"/>
  <c r="H84" i="2"/>
  <c r="A308" i="2" l="1"/>
  <c r="B308" i="2"/>
  <c r="N302" i="2"/>
  <c r="O302" i="2" s="1"/>
  <c r="M303" i="2" s="1"/>
  <c r="G84" i="2"/>
  <c r="A309" i="2" l="1"/>
  <c r="B309" i="2"/>
  <c r="N303" i="2"/>
  <c r="O303" i="2"/>
  <c r="M304" i="2" s="1"/>
  <c r="J84" i="2"/>
  <c r="K84" i="2" s="1"/>
  <c r="L84" i="2"/>
  <c r="D85" i="2" s="1"/>
  <c r="B310" i="2" l="1"/>
  <c r="A310" i="2"/>
  <c r="N304" i="2"/>
  <c r="O304" i="2"/>
  <c r="M305" i="2" s="1"/>
  <c r="F85" i="2"/>
  <c r="E85" i="2" s="1"/>
  <c r="H85" i="2"/>
  <c r="A311" i="2" l="1"/>
  <c r="B311" i="2"/>
  <c r="N305" i="2"/>
  <c r="O305" i="2"/>
  <c r="M306" i="2" s="1"/>
  <c r="G85" i="2"/>
  <c r="A312" i="2" l="1"/>
  <c r="B312" i="2"/>
  <c r="N306" i="2"/>
  <c r="O306" i="2"/>
  <c r="M307" i="2" s="1"/>
  <c r="L85" i="2"/>
  <c r="D86" i="2" s="1"/>
  <c r="J85" i="2"/>
  <c r="K85" i="2" s="1"/>
  <c r="B313" i="2" l="1"/>
  <c r="A313" i="2"/>
  <c r="N307" i="2"/>
  <c r="O307" i="2" s="1"/>
  <c r="M308" i="2" s="1"/>
  <c r="F86" i="2"/>
  <c r="E86" i="2" s="1"/>
  <c r="H86" i="2"/>
  <c r="A314" i="2" l="1"/>
  <c r="B314" i="2"/>
  <c r="N308" i="2"/>
  <c r="O308" i="2" s="1"/>
  <c r="M309" i="2" s="1"/>
  <c r="G86" i="2"/>
  <c r="A315" i="2" l="1"/>
  <c r="B315" i="2"/>
  <c r="N309" i="2"/>
  <c r="O309" i="2"/>
  <c r="M310" i="2" s="1"/>
  <c r="J86" i="2"/>
  <c r="B316" i="2" l="1"/>
  <c r="A316" i="2"/>
  <c r="N310" i="2"/>
  <c r="O310" i="2"/>
  <c r="M311" i="2" s="1"/>
  <c r="K86" i="2"/>
  <c r="L86" i="2"/>
  <c r="D87" i="2" s="1"/>
  <c r="B317" i="2" l="1"/>
  <c r="A317" i="2"/>
  <c r="N311" i="2"/>
  <c r="O311" i="2" s="1"/>
  <c r="M312" i="2" s="1"/>
  <c r="H87" i="2"/>
  <c r="F87" i="2"/>
  <c r="E87" i="2"/>
  <c r="B318" i="2" l="1"/>
  <c r="A318" i="2"/>
  <c r="N312" i="2"/>
  <c r="O312" i="2" s="1"/>
  <c r="M313" i="2" s="1"/>
  <c r="G87" i="2"/>
  <c r="B319" i="2" l="1"/>
  <c r="A319" i="2"/>
  <c r="N313" i="2"/>
  <c r="O313" i="2" s="1"/>
  <c r="M314" i="2" s="1"/>
  <c r="J87" i="2"/>
  <c r="A320" i="2" l="1"/>
  <c r="B320" i="2"/>
  <c r="N314" i="2"/>
  <c r="O314" i="2"/>
  <c r="M315" i="2" s="1"/>
  <c r="K87" i="2"/>
  <c r="L87" i="2"/>
  <c r="D88" i="2" s="1"/>
  <c r="B321" i="2" l="1"/>
  <c r="A321" i="2"/>
  <c r="N315" i="2"/>
  <c r="O315" i="2"/>
  <c r="M316" i="2" s="1"/>
  <c r="H88" i="2"/>
  <c r="F88" i="2"/>
  <c r="E88" i="2" s="1"/>
  <c r="B322" i="2" l="1"/>
  <c r="A322" i="2"/>
  <c r="N316" i="2"/>
  <c r="O316" i="2" s="1"/>
  <c r="M317" i="2" s="1"/>
  <c r="G88" i="2"/>
  <c r="A323" i="2" l="1"/>
  <c r="B323" i="2"/>
  <c r="O317" i="2"/>
  <c r="M318" i="2" s="1"/>
  <c r="N317" i="2"/>
  <c r="L88" i="2"/>
  <c r="D89" i="2" s="1"/>
  <c r="J88" i="2"/>
  <c r="K88" i="2" s="1"/>
  <c r="A324" i="2" l="1"/>
  <c r="B324" i="2"/>
  <c r="O318" i="2"/>
  <c r="M319" i="2" s="1"/>
  <c r="N318" i="2"/>
  <c r="F89" i="2"/>
  <c r="E89" i="2" s="1"/>
  <c r="H89" i="2"/>
  <c r="B325" i="2" l="1"/>
  <c r="A325" i="2"/>
  <c r="N319" i="2"/>
  <c r="O319" i="2" s="1"/>
  <c r="M320" i="2" s="1"/>
  <c r="G89" i="2"/>
  <c r="A326" i="2" l="1"/>
  <c r="B326" i="2"/>
  <c r="N320" i="2"/>
  <c r="O320" i="2"/>
  <c r="M321" i="2" s="1"/>
  <c r="J89" i="2"/>
  <c r="A327" i="2" l="1"/>
  <c r="B327" i="2"/>
  <c r="N321" i="2"/>
  <c r="O321" i="2"/>
  <c r="M322" i="2" s="1"/>
  <c r="K89" i="2"/>
  <c r="L89" i="2"/>
  <c r="D90" i="2" s="1"/>
  <c r="B328" i="2" l="1"/>
  <c r="A328" i="2"/>
  <c r="O322" i="2"/>
  <c r="M323" i="2" s="1"/>
  <c r="N322" i="2"/>
  <c r="H90" i="2"/>
  <c r="F90" i="2"/>
  <c r="E90" i="2" s="1"/>
  <c r="B329" i="2" l="1"/>
  <c r="A329" i="2"/>
  <c r="N323" i="2"/>
  <c r="O323" i="2" s="1"/>
  <c r="M324" i="2" s="1"/>
  <c r="G90" i="2"/>
  <c r="B330" i="2" l="1"/>
  <c r="A330" i="2"/>
  <c r="N324" i="2"/>
  <c r="O324" i="2" s="1"/>
  <c r="M325" i="2" s="1"/>
  <c r="J90" i="2"/>
  <c r="B331" i="2" l="1"/>
  <c r="A331" i="2"/>
  <c r="N325" i="2"/>
  <c r="O325" i="2" s="1"/>
  <c r="M326" i="2" s="1"/>
  <c r="K90" i="2"/>
  <c r="L90" i="2"/>
  <c r="D91" i="2" s="1"/>
  <c r="B332" i="2" l="1"/>
  <c r="A332" i="2"/>
  <c r="N326" i="2"/>
  <c r="O326" i="2"/>
  <c r="M327" i="2" s="1"/>
  <c r="H91" i="2"/>
  <c r="F91" i="2"/>
  <c r="E91" i="2" s="1"/>
  <c r="A333" i="2" l="1"/>
  <c r="B333" i="2"/>
  <c r="O327" i="2"/>
  <c r="M328" i="2" s="1"/>
  <c r="N327" i="2"/>
  <c r="G91" i="2"/>
  <c r="B334" i="2" l="1"/>
  <c r="A334" i="2"/>
  <c r="N328" i="2"/>
  <c r="O328" i="2" s="1"/>
  <c r="M329" i="2" s="1"/>
  <c r="J91" i="2"/>
  <c r="A335" i="2" l="1"/>
  <c r="B335" i="2"/>
  <c r="N329" i="2"/>
  <c r="O329" i="2" s="1"/>
  <c r="M330" i="2" s="1"/>
  <c r="K91" i="2"/>
  <c r="L91" i="2"/>
  <c r="D92" i="2" s="1"/>
  <c r="A336" i="2" l="1"/>
  <c r="B336" i="2"/>
  <c r="N330" i="2"/>
  <c r="O330" i="2"/>
  <c r="M331" i="2" s="1"/>
  <c r="F92" i="2"/>
  <c r="E92" i="2" s="1"/>
  <c r="B337" i="2" l="1"/>
  <c r="A337" i="2"/>
  <c r="N331" i="2"/>
  <c r="O331" i="2"/>
  <c r="M332" i="2" s="1"/>
  <c r="G92" i="2"/>
  <c r="A338" i="2" l="1"/>
  <c r="B338" i="2"/>
  <c r="N332" i="2"/>
  <c r="O332" i="2"/>
  <c r="M333" i="2" s="1"/>
  <c r="H92" i="2"/>
  <c r="B339" i="2" l="1"/>
  <c r="A339" i="2"/>
  <c r="N333" i="2"/>
  <c r="O333" i="2" s="1"/>
  <c r="M334" i="2" s="1"/>
  <c r="J92" i="2"/>
  <c r="B340" i="2" l="1"/>
  <c r="A340" i="2"/>
  <c r="N334" i="2"/>
  <c r="O334" i="2"/>
  <c r="M335" i="2" s="1"/>
  <c r="K92" i="2"/>
  <c r="L92" i="2"/>
  <c r="D93" i="2" s="1"/>
  <c r="B341" i="2" l="1"/>
  <c r="A341" i="2"/>
  <c r="N335" i="2"/>
  <c r="O335" i="2"/>
  <c r="M336" i="2" s="1"/>
  <c r="F93" i="2"/>
  <c r="E93" i="2" s="1"/>
  <c r="H93" i="2"/>
  <c r="B342" i="2" l="1"/>
  <c r="A342" i="2"/>
  <c r="N336" i="2"/>
  <c r="O336" i="2" s="1"/>
  <c r="M337" i="2" s="1"/>
  <c r="G93" i="2"/>
  <c r="B343" i="2" l="1"/>
  <c r="A343" i="2"/>
  <c r="O337" i="2"/>
  <c r="M338" i="2" s="1"/>
  <c r="N337" i="2"/>
  <c r="J93" i="2"/>
  <c r="B344" i="2" l="1"/>
  <c r="A344" i="2"/>
  <c r="N338" i="2"/>
  <c r="O338" i="2" s="1"/>
  <c r="M339" i="2" s="1"/>
  <c r="K93" i="2"/>
  <c r="L93" i="2"/>
  <c r="D94" i="2" s="1"/>
  <c r="A345" i="2" l="1"/>
  <c r="B345" i="2"/>
  <c r="N339" i="2"/>
  <c r="O339" i="2" s="1"/>
  <c r="M340" i="2" s="1"/>
  <c r="H94" i="2"/>
  <c r="F94" i="2"/>
  <c r="E94" i="2"/>
  <c r="B346" i="2" l="1"/>
  <c r="A346" i="2"/>
  <c r="O340" i="2"/>
  <c r="M341" i="2" s="1"/>
  <c r="N340" i="2"/>
  <c r="G94" i="2"/>
  <c r="A347" i="2" l="1"/>
  <c r="B347" i="2"/>
  <c r="N341" i="2"/>
  <c r="O341" i="2" s="1"/>
  <c r="M342" i="2" s="1"/>
  <c r="J94" i="2"/>
  <c r="B348" i="2" l="1"/>
  <c r="A348" i="2"/>
  <c r="N342" i="2"/>
  <c r="O342" i="2" s="1"/>
  <c r="M343" i="2" s="1"/>
  <c r="K94" i="2"/>
  <c r="L94" i="2"/>
  <c r="D95" i="2" s="1"/>
  <c r="A349" i="2" l="1"/>
  <c r="B349" i="2"/>
  <c r="N343" i="2"/>
  <c r="O343" i="2" s="1"/>
  <c r="M344" i="2" s="1"/>
  <c r="H95" i="2"/>
  <c r="F95" i="2"/>
  <c r="E95" i="2" s="1"/>
  <c r="A350" i="2" l="1"/>
  <c r="B350" i="2"/>
  <c r="N344" i="2"/>
  <c r="O344" i="2"/>
  <c r="M345" i="2" s="1"/>
  <c r="G95" i="2"/>
  <c r="B351" i="2" l="1"/>
  <c r="A351" i="2"/>
  <c r="N345" i="2"/>
  <c r="O345" i="2" s="1"/>
  <c r="M346" i="2" s="1"/>
  <c r="J95" i="2"/>
  <c r="K95" i="2" s="1"/>
  <c r="L95" i="2"/>
  <c r="D96" i="2" s="1"/>
  <c r="A352" i="2" l="1"/>
  <c r="B352" i="2"/>
  <c r="N346" i="2"/>
  <c r="O346" i="2" s="1"/>
  <c r="M347" i="2" s="1"/>
  <c r="F96" i="2"/>
  <c r="E96" i="2" s="1"/>
  <c r="H96" i="2"/>
  <c r="A353" i="2" l="1"/>
  <c r="B353" i="2"/>
  <c r="N347" i="2"/>
  <c r="O347" i="2" s="1"/>
  <c r="M348" i="2" s="1"/>
  <c r="G96" i="2"/>
  <c r="A354" i="2" l="1"/>
  <c r="B354" i="2"/>
  <c r="O348" i="2"/>
  <c r="M349" i="2" s="1"/>
  <c r="N348" i="2"/>
  <c r="J96" i="2"/>
  <c r="K96" i="2" s="1"/>
  <c r="L96" i="2"/>
  <c r="D97" i="2" s="1"/>
  <c r="B355" i="2" l="1"/>
  <c r="A355" i="2"/>
  <c r="N349" i="2"/>
  <c r="O349" i="2" s="1"/>
  <c r="M350" i="2" s="1"/>
  <c r="E97" i="2"/>
  <c r="F97" i="2"/>
  <c r="H97" i="2"/>
  <c r="B356" i="2" l="1"/>
  <c r="A356" i="2"/>
  <c r="O350" i="2"/>
  <c r="M351" i="2" s="1"/>
  <c r="N350" i="2"/>
  <c r="G97" i="2"/>
  <c r="A357" i="2" l="1"/>
  <c r="B357" i="2"/>
  <c r="N351" i="2"/>
  <c r="O351" i="2"/>
  <c r="M352" i="2" s="1"/>
  <c r="J97" i="2"/>
  <c r="B358" i="2" l="1"/>
  <c r="A358" i="2"/>
  <c r="N352" i="2"/>
  <c r="O352" i="2"/>
  <c r="M353" i="2" s="1"/>
  <c r="K97" i="2"/>
  <c r="L97" i="2"/>
  <c r="D98" i="2" s="1"/>
  <c r="A359" i="2" l="1"/>
  <c r="B359" i="2"/>
  <c r="N353" i="2"/>
  <c r="O353" i="2" s="1"/>
  <c r="M354" i="2" s="1"/>
  <c r="H98" i="2"/>
  <c r="F98" i="2"/>
  <c r="E98" i="2" s="1"/>
  <c r="B360" i="2" l="1"/>
  <c r="A360" i="2"/>
  <c r="N354" i="2"/>
  <c r="O354" i="2"/>
  <c r="M355" i="2" s="1"/>
  <c r="G98" i="2"/>
  <c r="A361" i="2" l="1"/>
  <c r="B361" i="2"/>
  <c r="N355" i="2"/>
  <c r="O355" i="2" s="1"/>
  <c r="M356" i="2" s="1"/>
  <c r="J98" i="2"/>
  <c r="A362" i="2" l="1"/>
  <c r="B362" i="2"/>
  <c r="N356" i="2"/>
  <c r="O356" i="2" s="1"/>
  <c r="M357" i="2" s="1"/>
  <c r="K98" i="2"/>
  <c r="L98" i="2"/>
  <c r="D99" i="2" s="1"/>
  <c r="B363" i="2" l="1"/>
  <c r="A363" i="2"/>
  <c r="N357" i="2"/>
  <c r="O357" i="2"/>
  <c r="M358" i="2" s="1"/>
  <c r="H99" i="2"/>
  <c r="F99" i="2"/>
  <c r="E99" i="2" s="1"/>
  <c r="B364" i="2" l="1"/>
  <c r="A364" i="2"/>
  <c r="N358" i="2"/>
  <c r="O358" i="2" s="1"/>
  <c r="M359" i="2" s="1"/>
  <c r="G99" i="2"/>
  <c r="A365" i="2" l="1"/>
  <c r="B365" i="2"/>
  <c r="N359" i="2"/>
  <c r="O359" i="2"/>
  <c r="M360" i="2" s="1"/>
  <c r="J99" i="2"/>
  <c r="A366" i="2" l="1"/>
  <c r="B366" i="2"/>
  <c r="N360" i="2"/>
  <c r="O360" i="2" s="1"/>
  <c r="M361" i="2" s="1"/>
  <c r="K99" i="2"/>
  <c r="L99" i="2"/>
  <c r="D100" i="2" s="1"/>
  <c r="A367" i="2" l="1"/>
  <c r="B367" i="2"/>
  <c r="N361" i="2"/>
  <c r="O361" i="2"/>
  <c r="M362" i="2" s="1"/>
  <c r="H100" i="2"/>
  <c r="F100" i="2"/>
  <c r="E100" i="2" s="1"/>
  <c r="B368" i="2" l="1"/>
  <c r="A368" i="2"/>
  <c r="N362" i="2"/>
  <c r="O362" i="2" s="1"/>
  <c r="M363" i="2" s="1"/>
  <c r="G100" i="2"/>
  <c r="A369" i="2" l="1"/>
  <c r="B369" i="2"/>
  <c r="N363" i="2"/>
  <c r="O363" i="2" s="1"/>
  <c r="M364" i="2" s="1"/>
  <c r="J100" i="2"/>
  <c r="K100" i="2" s="1"/>
  <c r="L100" i="2"/>
  <c r="D101" i="2" s="1"/>
  <c r="B370" i="2" l="1"/>
  <c r="A370" i="2"/>
  <c r="N364" i="2"/>
  <c r="O364" i="2" s="1"/>
  <c r="M365" i="2" s="1"/>
  <c r="F101" i="2"/>
  <c r="E101" i="2"/>
  <c r="H101" i="2"/>
  <c r="A371" i="2" l="1"/>
  <c r="B371" i="2"/>
  <c r="N365" i="2"/>
  <c r="O365" i="2"/>
  <c r="M366" i="2" s="1"/>
  <c r="G101" i="2"/>
  <c r="A372" i="2" l="1"/>
  <c r="B372" i="2"/>
  <c r="N366" i="2"/>
  <c r="O366" i="2" s="1"/>
  <c r="M367" i="2" s="1"/>
  <c r="J101" i="2"/>
  <c r="K101" i="2" s="1"/>
  <c r="L101" i="2"/>
  <c r="D102" i="2" s="1"/>
  <c r="A373" i="2" l="1"/>
  <c r="B373" i="2"/>
  <c r="N367" i="2"/>
  <c r="O367" i="2" s="1"/>
  <c r="M368" i="2" s="1"/>
  <c r="F102" i="2"/>
  <c r="E102" i="2" s="1"/>
  <c r="H102" i="2"/>
  <c r="B374" i="2" l="1"/>
  <c r="A374" i="2"/>
  <c r="N368" i="2"/>
  <c r="O368" i="2" s="1"/>
  <c r="M369" i="2" s="1"/>
  <c r="G102" i="2"/>
  <c r="A375" i="2" l="1"/>
  <c r="B375" i="2"/>
  <c r="O369" i="2"/>
  <c r="M370" i="2" s="1"/>
  <c r="N369" i="2"/>
  <c r="J102" i="2"/>
  <c r="A376" i="2" l="1"/>
  <c r="B376" i="2"/>
  <c r="N370" i="2"/>
  <c r="O370" i="2"/>
  <c r="M371" i="2" s="1"/>
  <c r="K102" i="2"/>
  <c r="L102" i="2"/>
  <c r="D103" i="2" s="1"/>
  <c r="A377" i="2" l="1"/>
  <c r="B377" i="2"/>
  <c r="N371" i="2"/>
  <c r="O371" i="2"/>
  <c r="M372" i="2" s="1"/>
  <c r="H103" i="2"/>
  <c r="F103" i="2"/>
  <c r="E103" i="2"/>
  <c r="A378" i="2" l="1"/>
  <c r="B378" i="2"/>
  <c r="N372" i="2"/>
  <c r="O372" i="2"/>
  <c r="M373" i="2" s="1"/>
  <c r="G103" i="2"/>
  <c r="A379" i="2" l="1"/>
  <c r="B379" i="2"/>
  <c r="N373" i="2"/>
  <c r="O373" i="2" s="1"/>
  <c r="M374" i="2" s="1"/>
  <c r="J103" i="2"/>
  <c r="A380" i="2" l="1"/>
  <c r="B380" i="2"/>
  <c r="O374" i="2"/>
  <c r="M375" i="2" s="1"/>
  <c r="N374" i="2"/>
  <c r="K103" i="2"/>
  <c r="L103" i="2"/>
  <c r="D104" i="2" s="1"/>
  <c r="A381" i="2" l="1"/>
  <c r="B381" i="2"/>
  <c r="N375" i="2"/>
  <c r="O375" i="2"/>
  <c r="M376" i="2" s="1"/>
  <c r="F104" i="2"/>
  <c r="E104" i="2"/>
  <c r="A382" i="2" l="1"/>
  <c r="B382" i="2"/>
  <c r="N376" i="2"/>
  <c r="O376" i="2" s="1"/>
  <c r="M377" i="2" s="1"/>
  <c r="G104" i="2"/>
  <c r="A383" i="2" l="1"/>
  <c r="B383" i="2"/>
  <c r="O377" i="2"/>
  <c r="M378" i="2" s="1"/>
  <c r="N377" i="2"/>
  <c r="H104" i="2"/>
  <c r="J104" i="2" s="1"/>
  <c r="A384" i="2" l="1"/>
  <c r="B384" i="2"/>
  <c r="N378" i="2"/>
  <c r="O378" i="2"/>
  <c r="M379" i="2" s="1"/>
  <c r="L104" i="2"/>
  <c r="D105" i="2" s="1"/>
  <c r="K104" i="2"/>
  <c r="A385" i="2" l="1"/>
  <c r="B385" i="2"/>
  <c r="N379" i="2"/>
  <c r="O379" i="2"/>
  <c r="M380" i="2" s="1"/>
  <c r="H105" i="2"/>
  <c r="F105" i="2"/>
  <c r="E105" i="2"/>
  <c r="A386" i="2" l="1"/>
  <c r="B386" i="2"/>
  <c r="N380" i="2"/>
  <c r="O380" i="2"/>
  <c r="M381" i="2" s="1"/>
  <c r="G105" i="2"/>
  <c r="A387" i="2" l="1"/>
  <c r="B387" i="2"/>
  <c r="N381" i="2"/>
  <c r="O381" i="2"/>
  <c r="M382" i="2" s="1"/>
  <c r="J105" i="2"/>
  <c r="K105" i="2" s="1"/>
  <c r="L105" i="2"/>
  <c r="D106" i="2" s="1"/>
  <c r="A388" i="2" l="1"/>
  <c r="B388" i="2"/>
  <c r="N382" i="2"/>
  <c r="O382" i="2"/>
  <c r="M383" i="2" s="1"/>
  <c r="E106" i="2"/>
  <c r="F106" i="2"/>
  <c r="H106" i="2"/>
  <c r="A389" i="2" l="1"/>
  <c r="B389" i="2"/>
  <c r="N383" i="2"/>
  <c r="O383" i="2"/>
  <c r="M384" i="2" s="1"/>
  <c r="G106" i="2"/>
  <c r="A390" i="2" l="1"/>
  <c r="B390" i="2"/>
  <c r="N384" i="2"/>
  <c r="O384" i="2"/>
  <c r="M385" i="2" s="1"/>
  <c r="J106" i="2"/>
  <c r="A391" i="2" l="1"/>
  <c r="B391" i="2"/>
  <c r="N385" i="2"/>
  <c r="O385" i="2"/>
  <c r="M386" i="2" s="1"/>
  <c r="K106" i="2"/>
  <c r="L106" i="2"/>
  <c r="D107" i="2" s="1"/>
  <c r="A392" i="2" l="1"/>
  <c r="B392" i="2"/>
  <c r="N386" i="2"/>
  <c r="O386" i="2"/>
  <c r="M387" i="2" s="1"/>
  <c r="H107" i="2"/>
  <c r="F107" i="2"/>
  <c r="E107" i="2"/>
  <c r="A393" i="2" l="1"/>
  <c r="B393" i="2"/>
  <c r="N387" i="2"/>
  <c r="O387" i="2"/>
  <c r="M388" i="2" s="1"/>
  <c r="G107" i="2"/>
  <c r="A394" i="2" l="1"/>
  <c r="B394" i="2"/>
  <c r="N388" i="2"/>
  <c r="O388" i="2"/>
  <c r="M389" i="2" s="1"/>
  <c r="J107" i="2"/>
  <c r="A395" i="2" l="1"/>
  <c r="B395" i="2"/>
  <c r="N389" i="2"/>
  <c r="O389" i="2"/>
  <c r="M390" i="2" s="1"/>
  <c r="K107" i="2"/>
  <c r="L107" i="2"/>
  <c r="D108" i="2" s="1"/>
  <c r="A396" i="2" l="1"/>
  <c r="B396" i="2"/>
  <c r="N390" i="2"/>
  <c r="O390" i="2" s="1"/>
  <c r="M391" i="2" s="1"/>
  <c r="H108" i="2"/>
  <c r="F108" i="2"/>
  <c r="E108" i="2" s="1"/>
  <c r="A397" i="2" l="1"/>
  <c r="B397" i="2"/>
  <c r="N391" i="2"/>
  <c r="O391" i="2"/>
  <c r="M392" i="2" s="1"/>
  <c r="G108" i="2"/>
  <c r="A398" i="2" l="1"/>
  <c r="B398" i="2"/>
  <c r="N392" i="2"/>
  <c r="O392" i="2"/>
  <c r="M393" i="2" s="1"/>
  <c r="L108" i="2"/>
  <c r="D109" i="2" s="1"/>
  <c r="J108" i="2"/>
  <c r="K108" i="2" s="1"/>
  <c r="A399" i="2" l="1"/>
  <c r="B399" i="2"/>
  <c r="N393" i="2"/>
  <c r="O393" i="2"/>
  <c r="M394" i="2" s="1"/>
  <c r="E109" i="2"/>
  <c r="F109" i="2"/>
  <c r="H109" i="2"/>
  <c r="A400" i="2" l="1"/>
  <c r="B400" i="2"/>
  <c r="N394" i="2"/>
  <c r="O394" i="2"/>
  <c r="M395" i="2" s="1"/>
  <c r="G109" i="2"/>
  <c r="A401" i="2" l="1"/>
  <c r="B401" i="2"/>
  <c r="N395" i="2"/>
  <c r="O395" i="2"/>
  <c r="M396" i="2" s="1"/>
  <c r="L109" i="2"/>
  <c r="D110" i="2" s="1"/>
  <c r="J109" i="2"/>
  <c r="K109" i="2" s="1"/>
  <c r="A402" i="2" l="1"/>
  <c r="B402" i="2"/>
  <c r="N396" i="2"/>
  <c r="O396" i="2"/>
  <c r="M397" i="2" s="1"/>
  <c r="E110" i="2"/>
  <c r="F110" i="2"/>
  <c r="H110" i="2"/>
  <c r="A403" i="2" l="1"/>
  <c r="B403" i="2"/>
  <c r="N397" i="2"/>
  <c r="O397" i="2" s="1"/>
  <c r="M398" i="2" s="1"/>
  <c r="G110" i="2"/>
  <c r="A404" i="2" l="1"/>
  <c r="B404" i="2"/>
  <c r="N398" i="2"/>
  <c r="O398" i="2"/>
  <c r="M399" i="2" s="1"/>
  <c r="J110" i="2"/>
  <c r="B405" i="2" l="1"/>
  <c r="A405" i="2"/>
  <c r="N399" i="2"/>
  <c r="O399" i="2" s="1"/>
  <c r="M400" i="2" s="1"/>
  <c r="K110" i="2"/>
  <c r="L110" i="2"/>
  <c r="D111" i="2" s="1"/>
  <c r="B406" i="2" l="1"/>
  <c r="A406" i="2"/>
  <c r="N400" i="2"/>
  <c r="O400" i="2"/>
  <c r="M401" i="2" s="1"/>
  <c r="H111" i="2"/>
  <c r="E111" i="2"/>
  <c r="F111" i="2"/>
  <c r="A407" i="2" l="1"/>
  <c r="B407" i="2"/>
  <c r="N401" i="2"/>
  <c r="O401" i="2" s="1"/>
  <c r="M402" i="2" s="1"/>
  <c r="G111" i="2"/>
  <c r="A408" i="2" l="1"/>
  <c r="B408" i="2"/>
  <c r="N402" i="2"/>
  <c r="O402" i="2"/>
  <c r="M403" i="2" s="1"/>
  <c r="J111" i="2"/>
  <c r="K111" i="2" s="1"/>
  <c r="L111" i="2"/>
  <c r="D112" i="2" s="1"/>
  <c r="A409" i="2" l="1"/>
  <c r="B409" i="2"/>
  <c r="O403" i="2"/>
  <c r="M404" i="2" s="1"/>
  <c r="N403" i="2"/>
  <c r="F112" i="2"/>
  <c r="E112" i="2"/>
  <c r="H112" i="2"/>
  <c r="A410" i="2" l="1"/>
  <c r="B410" i="2"/>
  <c r="O404" i="2"/>
  <c r="M405" i="2" s="1"/>
  <c r="N404" i="2"/>
  <c r="G112" i="2"/>
  <c r="A411" i="2" l="1"/>
  <c r="B411" i="2"/>
  <c r="N405" i="2"/>
  <c r="O405" i="2" s="1"/>
  <c r="M406" i="2" s="1"/>
  <c r="J112" i="2"/>
  <c r="A412" i="2" l="1"/>
  <c r="B412" i="2"/>
  <c r="N406" i="2"/>
  <c r="O406" i="2" s="1"/>
  <c r="M407" i="2" s="1"/>
  <c r="K112" i="2"/>
  <c r="L112" i="2"/>
  <c r="D113" i="2" s="1"/>
  <c r="A413" i="2" l="1"/>
  <c r="B413" i="2"/>
  <c r="O407" i="2"/>
  <c r="M408" i="2" s="1"/>
  <c r="N407" i="2"/>
  <c r="H113" i="2"/>
  <c r="F113" i="2"/>
  <c r="E113" i="2" s="1"/>
  <c r="A414" i="2" l="1"/>
  <c r="B414" i="2"/>
  <c r="N408" i="2"/>
  <c r="O408" i="2"/>
  <c r="M409" i="2" s="1"/>
  <c r="G113" i="2"/>
  <c r="A415" i="2" l="1"/>
  <c r="B415" i="2"/>
  <c r="N409" i="2"/>
  <c r="O409" i="2"/>
  <c r="M410" i="2" s="1"/>
  <c r="J113" i="2"/>
  <c r="A416" i="2" l="1"/>
  <c r="B416" i="2"/>
  <c r="N410" i="2"/>
  <c r="O410" i="2"/>
  <c r="M411" i="2" s="1"/>
  <c r="K113" i="2"/>
  <c r="L113" i="2"/>
  <c r="D114" i="2" s="1"/>
  <c r="A417" i="2" l="1"/>
  <c r="B417" i="2"/>
  <c r="N411" i="2"/>
  <c r="O411" i="2"/>
  <c r="M412" i="2" s="1"/>
  <c r="H114" i="2"/>
  <c r="F114" i="2"/>
  <c r="E114" i="2" s="1"/>
  <c r="A418" i="2" l="1"/>
  <c r="B418" i="2"/>
  <c r="N412" i="2"/>
  <c r="O412" i="2"/>
  <c r="M413" i="2" s="1"/>
  <c r="G114" i="2"/>
  <c r="A419" i="2" l="1"/>
  <c r="B419" i="2"/>
  <c r="N413" i="2"/>
  <c r="O413" i="2" s="1"/>
  <c r="M414" i="2" s="1"/>
  <c r="J114" i="2"/>
  <c r="K114" i="2" s="1"/>
  <c r="L114" i="2"/>
  <c r="D115" i="2" s="1"/>
  <c r="A420" i="2" l="1"/>
  <c r="B420" i="2"/>
  <c r="N414" i="2"/>
  <c r="O414" i="2"/>
  <c r="M415" i="2" s="1"/>
  <c r="F115" i="2"/>
  <c r="E115" i="2" s="1"/>
  <c r="H115" i="2"/>
  <c r="A421" i="2" l="1"/>
  <c r="B421" i="2"/>
  <c r="N415" i="2"/>
  <c r="O415" i="2"/>
  <c r="M416" i="2" s="1"/>
  <c r="G115" i="2"/>
  <c r="A422" i="2" l="1"/>
  <c r="B422" i="2"/>
  <c r="N416" i="2"/>
  <c r="O416" i="2"/>
  <c r="M417" i="2" s="1"/>
  <c r="J115" i="2"/>
  <c r="K115" i="2" s="1"/>
  <c r="L115" i="2"/>
  <c r="D116" i="2" s="1"/>
  <c r="A423" i="2" l="1"/>
  <c r="B423" i="2"/>
  <c r="N417" i="2"/>
  <c r="O417" i="2"/>
  <c r="M418" i="2" s="1"/>
  <c r="F116" i="2"/>
  <c r="E116" i="2"/>
  <c r="A424" i="2" l="1"/>
  <c r="B424" i="2"/>
  <c r="N418" i="2"/>
  <c r="O418" i="2"/>
  <c r="M419" i="2" s="1"/>
  <c r="G116" i="2"/>
  <c r="A425" i="2" l="1"/>
  <c r="B425" i="2"/>
  <c r="N419" i="2"/>
  <c r="O419" i="2"/>
  <c r="M420" i="2" s="1"/>
  <c r="H116" i="2"/>
  <c r="J116" i="2" s="1"/>
  <c r="L116" i="2" s="1"/>
  <c r="D117" i="2" s="1"/>
  <c r="A426" i="2" l="1"/>
  <c r="B426" i="2"/>
  <c r="N420" i="2"/>
  <c r="O420" i="2"/>
  <c r="M421" i="2" s="1"/>
  <c r="F117" i="2"/>
  <c r="E117" i="2"/>
  <c r="H117" i="2"/>
  <c r="K116" i="2"/>
  <c r="A427" i="2" l="1"/>
  <c r="B427" i="2"/>
  <c r="N421" i="2"/>
  <c r="O421" i="2"/>
  <c r="M422" i="2" s="1"/>
  <c r="G117" i="2"/>
  <c r="A428" i="2" l="1"/>
  <c r="B428" i="2"/>
  <c r="N422" i="2"/>
  <c r="O422" i="2"/>
  <c r="M423" i="2" s="1"/>
  <c r="J117" i="2"/>
  <c r="A429" i="2" l="1"/>
  <c r="B429" i="2"/>
  <c r="N423" i="2"/>
  <c r="O423" i="2"/>
  <c r="M424" i="2" s="1"/>
  <c r="K117" i="2"/>
  <c r="L117" i="2"/>
  <c r="D118" i="2" s="1"/>
  <c r="A430" i="2" l="1"/>
  <c r="B430" i="2"/>
  <c r="N424" i="2"/>
  <c r="O424" i="2"/>
  <c r="M425" i="2" s="1"/>
  <c r="H118" i="2"/>
  <c r="F118" i="2"/>
  <c r="E118" i="2" s="1"/>
  <c r="A431" i="2" l="1"/>
  <c r="B431" i="2"/>
  <c r="N425" i="2"/>
  <c r="O425" i="2"/>
  <c r="M426" i="2" s="1"/>
  <c r="G118" i="2"/>
  <c r="A432" i="2" l="1"/>
  <c r="B432" i="2"/>
  <c r="N426" i="2"/>
  <c r="O426" i="2" s="1"/>
  <c r="M427" i="2" s="1"/>
  <c r="J118" i="2"/>
  <c r="A433" i="2" l="1"/>
  <c r="B433" i="2"/>
  <c r="N427" i="2"/>
  <c r="O427" i="2"/>
  <c r="M428" i="2" s="1"/>
  <c r="K118" i="2"/>
  <c r="L118" i="2"/>
  <c r="D119" i="2" s="1"/>
  <c r="A434" i="2" l="1"/>
  <c r="B434" i="2"/>
  <c r="N428" i="2"/>
  <c r="O428" i="2"/>
  <c r="M429" i="2" s="1"/>
  <c r="H119" i="2"/>
  <c r="F119" i="2"/>
  <c r="E119" i="2" s="1"/>
  <c r="A435" i="2" l="1"/>
  <c r="B435" i="2"/>
  <c r="N429" i="2"/>
  <c r="O429" i="2"/>
  <c r="M430" i="2" s="1"/>
  <c r="G119" i="2"/>
  <c r="A436" i="2" l="1"/>
  <c r="B436" i="2"/>
  <c r="N430" i="2"/>
  <c r="O430" i="2"/>
  <c r="M431" i="2" s="1"/>
  <c r="J119" i="2"/>
  <c r="A437" i="2" l="1"/>
  <c r="B437" i="2"/>
  <c r="N431" i="2"/>
  <c r="O431" i="2"/>
  <c r="M432" i="2" s="1"/>
  <c r="K119" i="2"/>
  <c r="L119" i="2"/>
  <c r="D120" i="2" s="1"/>
  <c r="A438" i="2" l="1"/>
  <c r="B438" i="2"/>
  <c r="N432" i="2"/>
  <c r="O432" i="2"/>
  <c r="M433" i="2" s="1"/>
  <c r="H120" i="2"/>
  <c r="F120" i="2"/>
  <c r="E120" i="2"/>
  <c r="A439" i="2" l="1"/>
  <c r="B439" i="2"/>
  <c r="N433" i="2"/>
  <c r="O433" i="2"/>
  <c r="M434" i="2" s="1"/>
  <c r="G120" i="2"/>
  <c r="A440" i="2" l="1"/>
  <c r="B440" i="2"/>
  <c r="N434" i="2"/>
  <c r="O434" i="2"/>
  <c r="M435" i="2" s="1"/>
  <c r="J120" i="2"/>
  <c r="A441" i="2" l="1"/>
  <c r="B441" i="2"/>
  <c r="N435" i="2"/>
  <c r="O435" i="2"/>
  <c r="M436" i="2" s="1"/>
  <c r="K120" i="2"/>
  <c r="L120" i="2"/>
  <c r="D121" i="2" s="1"/>
  <c r="A442" i="2" l="1"/>
  <c r="B442" i="2"/>
  <c r="N436" i="2"/>
  <c r="O436" i="2"/>
  <c r="M437" i="2" s="1"/>
  <c r="H121" i="2"/>
  <c r="F121" i="2"/>
  <c r="E121" i="2" s="1"/>
  <c r="A443" i="2" l="1"/>
  <c r="B443" i="2"/>
  <c r="N437" i="2"/>
  <c r="O437" i="2"/>
  <c r="M438" i="2" s="1"/>
  <c r="G121" i="2"/>
  <c r="A444" i="2" l="1"/>
  <c r="B444" i="2"/>
  <c r="N438" i="2"/>
  <c r="O438" i="2" s="1"/>
  <c r="M439" i="2" s="1"/>
  <c r="L121" i="2"/>
  <c r="D122" i="2" s="1"/>
  <c r="J121" i="2"/>
  <c r="K121" i="2" s="1"/>
  <c r="A445" i="2" l="1"/>
  <c r="B445" i="2"/>
  <c r="N439" i="2"/>
  <c r="O439" i="2"/>
  <c r="M440" i="2" s="1"/>
  <c r="F122" i="2"/>
  <c r="E122" i="2"/>
  <c r="H122" i="2"/>
  <c r="A446" i="2" l="1"/>
  <c r="B446" i="2"/>
  <c r="N440" i="2"/>
  <c r="O440" i="2"/>
  <c r="M441" i="2" s="1"/>
  <c r="G122" i="2"/>
  <c r="A447" i="2" l="1"/>
  <c r="B447" i="2"/>
  <c r="N441" i="2"/>
  <c r="O441" i="2"/>
  <c r="M442" i="2" s="1"/>
  <c r="J122" i="2"/>
  <c r="A448" i="2" l="1"/>
  <c r="B448" i="2"/>
  <c r="N442" i="2"/>
  <c r="O442" i="2"/>
  <c r="M443" i="2" s="1"/>
  <c r="K122" i="2"/>
  <c r="L122" i="2"/>
  <c r="D123" i="2" s="1"/>
  <c r="A449" i="2" l="1"/>
  <c r="B449" i="2"/>
  <c r="N443" i="2"/>
  <c r="O443" i="2" s="1"/>
  <c r="M444" i="2" s="1"/>
  <c r="H123" i="2"/>
  <c r="F123" i="2"/>
  <c r="E123" i="2"/>
  <c r="A450" i="2" l="1"/>
  <c r="B450" i="2"/>
  <c r="N444" i="2"/>
  <c r="O444" i="2"/>
  <c r="M445" i="2" s="1"/>
  <c r="G123" i="2"/>
  <c r="A451" i="2" l="1"/>
  <c r="B451" i="2"/>
  <c r="N445" i="2"/>
  <c r="O445" i="2"/>
  <c r="M446" i="2" s="1"/>
  <c r="J123" i="2"/>
  <c r="K123" i="2" s="1"/>
  <c r="L123" i="2"/>
  <c r="D124" i="2" s="1"/>
  <c r="A452" i="2" l="1"/>
  <c r="B452" i="2"/>
  <c r="N446" i="2"/>
  <c r="O446" i="2"/>
  <c r="M447" i="2" s="1"/>
  <c r="F124" i="2"/>
  <c r="E124" i="2"/>
  <c r="H124" i="2"/>
  <c r="A453" i="2" l="1"/>
  <c r="B453" i="2"/>
  <c r="N447" i="2"/>
  <c r="O447" i="2" s="1"/>
  <c r="M448" i="2" s="1"/>
  <c r="G124" i="2"/>
  <c r="A454" i="2" l="1"/>
  <c r="B454" i="2"/>
  <c r="N448" i="2"/>
  <c r="O448" i="2"/>
  <c r="M449" i="2" s="1"/>
  <c r="J124" i="2"/>
  <c r="K124" i="2" s="1"/>
  <c r="L124" i="2"/>
  <c r="D125" i="2" s="1"/>
  <c r="A455" i="2" l="1"/>
  <c r="B455" i="2"/>
  <c r="N449" i="2"/>
  <c r="O449" i="2"/>
  <c r="M450" i="2" s="1"/>
  <c r="F125" i="2"/>
  <c r="E125" i="2" s="1"/>
  <c r="H125" i="2"/>
  <c r="A456" i="2" l="1"/>
  <c r="B456" i="2"/>
  <c r="N450" i="2"/>
  <c r="O450" i="2" s="1"/>
  <c r="M451" i="2" s="1"/>
  <c r="G125" i="2"/>
  <c r="A457" i="2" l="1"/>
  <c r="B457" i="2"/>
  <c r="N451" i="2"/>
  <c r="O451" i="2"/>
  <c r="M452" i="2" s="1"/>
  <c r="J125" i="2"/>
  <c r="A458" i="2" l="1"/>
  <c r="B458" i="2"/>
  <c r="N452" i="2"/>
  <c r="O452" i="2"/>
  <c r="M453" i="2" s="1"/>
  <c r="K125" i="2"/>
  <c r="L125" i="2"/>
  <c r="D126" i="2" s="1"/>
  <c r="A459" i="2" l="1"/>
  <c r="B459" i="2"/>
  <c r="N453" i="2"/>
  <c r="O453" i="2"/>
  <c r="M454" i="2" s="1"/>
  <c r="H126" i="2"/>
  <c r="F126" i="2"/>
  <c r="E126" i="2"/>
  <c r="A460" i="2" l="1"/>
  <c r="B460" i="2"/>
  <c r="N454" i="2"/>
  <c r="O454" i="2"/>
  <c r="M455" i="2" s="1"/>
  <c r="G126" i="2"/>
  <c r="A461" i="2" l="1"/>
  <c r="B461" i="2"/>
  <c r="N455" i="2"/>
  <c r="O455" i="2" s="1"/>
  <c r="M456" i="2" s="1"/>
  <c r="J126" i="2"/>
  <c r="K126" i="2" s="1"/>
  <c r="L126" i="2"/>
  <c r="D127" i="2" s="1"/>
  <c r="A462" i="2" l="1"/>
  <c r="B462" i="2"/>
  <c r="N456" i="2"/>
  <c r="O456" i="2"/>
  <c r="M457" i="2" s="1"/>
  <c r="F127" i="2"/>
  <c r="E127" i="2" s="1"/>
  <c r="H127" i="2"/>
  <c r="A463" i="2" l="1"/>
  <c r="B463" i="2"/>
  <c r="N457" i="2"/>
  <c r="O457" i="2" s="1"/>
  <c r="M458" i="2" s="1"/>
  <c r="G127" i="2"/>
  <c r="A464" i="2" l="1"/>
  <c r="B464" i="2"/>
  <c r="N458" i="2"/>
  <c r="O458" i="2"/>
  <c r="M459" i="2" s="1"/>
  <c r="J127" i="2"/>
  <c r="K127" i="2" s="1"/>
  <c r="L127" i="2"/>
  <c r="D128" i="2" s="1"/>
  <c r="A465" i="2" l="1"/>
  <c r="B465" i="2"/>
  <c r="N459" i="2"/>
  <c r="O459" i="2"/>
  <c r="M460" i="2" s="1"/>
  <c r="F128" i="2"/>
  <c r="E128" i="2" s="1"/>
  <c r="A466" i="2" l="1"/>
  <c r="B466" i="2"/>
  <c r="N460" i="2"/>
  <c r="O460" i="2"/>
  <c r="M461" i="2" s="1"/>
  <c r="G128" i="2"/>
  <c r="A467" i="2" l="1"/>
  <c r="B467" i="2"/>
  <c r="N461" i="2"/>
  <c r="O461" i="2" s="1"/>
  <c r="M462" i="2" s="1"/>
  <c r="H128" i="2"/>
  <c r="A468" i="2" l="1"/>
  <c r="B468" i="2"/>
  <c r="N462" i="2"/>
  <c r="O462" i="2"/>
  <c r="M463" i="2" s="1"/>
  <c r="J128" i="2"/>
  <c r="K128" i="2" s="1"/>
  <c r="L128" i="2"/>
  <c r="D129" i="2" s="1"/>
  <c r="A469" i="2" l="1"/>
  <c r="B469" i="2"/>
  <c r="N463" i="2"/>
  <c r="O463" i="2"/>
  <c r="M464" i="2" s="1"/>
  <c r="H129" i="2"/>
  <c r="F129" i="2"/>
  <c r="E129" i="2" s="1"/>
  <c r="A470" i="2" l="1"/>
  <c r="B470" i="2"/>
  <c r="N464" i="2"/>
  <c r="O464" i="2"/>
  <c r="M465" i="2" s="1"/>
  <c r="G129" i="2"/>
  <c r="A471" i="2" l="1"/>
  <c r="B471" i="2"/>
  <c r="N465" i="2"/>
  <c r="O465" i="2"/>
  <c r="M466" i="2" s="1"/>
  <c r="J129" i="2"/>
  <c r="A472" i="2" l="1"/>
  <c r="B472" i="2"/>
  <c r="N466" i="2"/>
  <c r="O466" i="2"/>
  <c r="M467" i="2" s="1"/>
  <c r="K129" i="2"/>
  <c r="L129" i="2"/>
  <c r="D130" i="2" s="1"/>
  <c r="A473" i="2" l="1"/>
  <c r="B473" i="2"/>
  <c r="N467" i="2"/>
  <c r="O467" i="2"/>
  <c r="M468" i="2" s="1"/>
  <c r="H130" i="2"/>
  <c r="F130" i="2"/>
  <c r="E130" i="2" s="1"/>
  <c r="A474" i="2" l="1"/>
  <c r="B474" i="2"/>
  <c r="N468" i="2"/>
  <c r="O468" i="2"/>
  <c r="M469" i="2" s="1"/>
  <c r="G130" i="2"/>
  <c r="A475" i="2" l="1"/>
  <c r="B475" i="2"/>
  <c r="N469" i="2"/>
  <c r="O469" i="2"/>
  <c r="M470" i="2" s="1"/>
  <c r="J130" i="2"/>
  <c r="A476" i="2" l="1"/>
  <c r="B476" i="2"/>
  <c r="N470" i="2"/>
  <c r="O470" i="2"/>
  <c r="M471" i="2" s="1"/>
  <c r="K130" i="2"/>
  <c r="L130" i="2"/>
  <c r="D131" i="2" s="1"/>
  <c r="A477" i="2" l="1"/>
  <c r="B477" i="2"/>
  <c r="N471" i="2"/>
  <c r="O471" i="2"/>
  <c r="M472" i="2" s="1"/>
  <c r="H131" i="2"/>
  <c r="F131" i="2"/>
  <c r="E131" i="2" s="1"/>
  <c r="A478" i="2" l="1"/>
  <c r="B478" i="2"/>
  <c r="N472" i="2"/>
  <c r="O472" i="2"/>
  <c r="M473" i="2" s="1"/>
  <c r="G131" i="2"/>
  <c r="A479" i="2" l="1"/>
  <c r="B479" i="2"/>
  <c r="N473" i="2"/>
  <c r="O473" i="2"/>
  <c r="M474" i="2" s="1"/>
  <c r="J131" i="2"/>
  <c r="A480" i="2" l="1"/>
  <c r="B480" i="2"/>
  <c r="N474" i="2"/>
  <c r="O474" i="2" s="1"/>
  <c r="M475" i="2" s="1"/>
  <c r="K131" i="2"/>
  <c r="L131" i="2"/>
  <c r="D132" i="2" s="1"/>
  <c r="C11" i="3" l="1"/>
  <c r="C15" i="3"/>
  <c r="C7" i="3"/>
  <c r="B12" i="3"/>
  <c r="C38" i="3"/>
  <c r="C23" i="3"/>
  <c r="C21" i="3"/>
  <c r="C20" i="3"/>
  <c r="C41" i="3"/>
  <c r="C27" i="3"/>
  <c r="C17" i="3"/>
  <c r="B5" i="3"/>
  <c r="C16" i="3"/>
  <c r="C9" i="3"/>
  <c r="C34" i="3"/>
  <c r="C8" i="3"/>
  <c r="B481" i="2"/>
  <c r="A481" i="2"/>
  <c r="N475" i="2"/>
  <c r="O475" i="2"/>
  <c r="M476" i="2" s="1"/>
  <c r="H132" i="2"/>
  <c r="F132" i="2"/>
  <c r="E132" i="2"/>
  <c r="B10" i="3" l="1"/>
  <c r="C31" i="3"/>
  <c r="C13" i="3"/>
  <c r="B11" i="3"/>
  <c r="C5" i="3"/>
  <c r="C6" i="3"/>
  <c r="B6" i="3"/>
  <c r="B8" i="3"/>
  <c r="C32" i="3"/>
  <c r="C28" i="3"/>
  <c r="C22" i="3"/>
  <c r="C24" i="3"/>
  <c r="B7" i="3"/>
  <c r="C3" i="3"/>
  <c r="B13" i="3"/>
  <c r="C26" i="3"/>
  <c r="B4" i="3"/>
  <c r="B9" i="3"/>
  <c r="C36" i="3"/>
  <c r="B3" i="3"/>
  <c r="C19" i="3"/>
  <c r="C35" i="3"/>
  <c r="C39" i="3"/>
  <c r="C25" i="3"/>
  <c r="C40" i="3"/>
  <c r="C30" i="3"/>
  <c r="C33" i="3"/>
  <c r="C14" i="3"/>
  <c r="C4" i="3"/>
  <c r="C18" i="3"/>
  <c r="C37" i="3"/>
  <c r="C29" i="3"/>
  <c r="C12" i="3"/>
  <c r="E42" i="3"/>
  <c r="E40" i="3"/>
  <c r="E39" i="3"/>
  <c r="E41" i="3"/>
  <c r="E36" i="3"/>
  <c r="E37" i="3"/>
  <c r="E38" i="3"/>
  <c r="E35" i="3"/>
  <c r="E33" i="3"/>
  <c r="E34" i="3"/>
  <c r="E32" i="3"/>
  <c r="E31" i="3"/>
  <c r="E30" i="3"/>
  <c r="E28" i="3"/>
  <c r="E29" i="3"/>
  <c r="E26" i="3"/>
  <c r="E25" i="3"/>
  <c r="E27" i="3"/>
  <c r="E24" i="3"/>
  <c r="E23" i="3"/>
  <c r="E21" i="3"/>
  <c r="E22" i="3"/>
  <c r="E20" i="3"/>
  <c r="E18" i="3"/>
  <c r="E19" i="3"/>
  <c r="E17" i="3"/>
  <c r="E16" i="3"/>
  <c r="E15" i="3"/>
  <c r="E14" i="3"/>
  <c r="D13" i="3"/>
  <c r="G13" i="3"/>
  <c r="F12" i="3"/>
  <c r="G12" i="3"/>
  <c r="E13" i="3"/>
  <c r="D12" i="3"/>
  <c r="F13" i="3"/>
  <c r="E12" i="3"/>
  <c r="G11" i="3"/>
  <c r="F11" i="3"/>
  <c r="E11" i="3"/>
  <c r="D11" i="3"/>
  <c r="G10" i="3"/>
  <c r="F10" i="3"/>
  <c r="E10" i="3"/>
  <c r="D10" i="3"/>
  <c r="E8" i="3"/>
  <c r="G8" i="3"/>
  <c r="D9" i="3"/>
  <c r="D8" i="3"/>
  <c r="G9" i="3"/>
  <c r="E9" i="3"/>
  <c r="F8" i="3"/>
  <c r="F9" i="3"/>
  <c r="D6" i="3"/>
  <c r="G7" i="3"/>
  <c r="E7" i="3"/>
  <c r="F7" i="3"/>
  <c r="D7" i="3"/>
  <c r="F6" i="3"/>
  <c r="G6" i="3"/>
  <c r="E6" i="3"/>
  <c r="D5" i="3"/>
  <c r="E5" i="3"/>
  <c r="G5" i="3"/>
  <c r="F5" i="3"/>
  <c r="F4" i="3"/>
  <c r="E4" i="3"/>
  <c r="D4" i="3"/>
  <c r="G4" i="3"/>
  <c r="N476" i="2"/>
  <c r="O476" i="2"/>
  <c r="G132" i="2"/>
  <c r="C10" i="3"/>
  <c r="C42" i="3" l="1"/>
  <c r="M477" i="2"/>
  <c r="J132" i="2"/>
  <c r="K132" i="2" s="1"/>
  <c r="L132" i="2"/>
  <c r="D133" i="2" s="1"/>
  <c r="N477" i="2" l="1"/>
  <c r="O477" i="2"/>
  <c r="M478" i="2" s="1"/>
  <c r="F133" i="2"/>
  <c r="E133" i="2" s="1"/>
  <c r="H133" i="2"/>
  <c r="N478" i="2" l="1"/>
  <c r="O478" i="2"/>
  <c r="M479" i="2" s="1"/>
  <c r="G133" i="2"/>
  <c r="N479" i="2" l="1"/>
  <c r="O479" i="2" s="1"/>
  <c r="M480" i="2" s="1"/>
  <c r="J133" i="2"/>
  <c r="N480" i="2" l="1"/>
  <c r="O480" i="2" s="1"/>
  <c r="M481" i="2" s="1"/>
  <c r="K133" i="2"/>
  <c r="L133" i="2"/>
  <c r="D134" i="2" s="1"/>
  <c r="N481" i="2" l="1"/>
  <c r="O481" i="2"/>
  <c r="G6" i="1" s="1"/>
  <c r="H134" i="2"/>
  <c r="F134" i="2"/>
  <c r="E134" i="2"/>
  <c r="G8" i="1" l="1"/>
  <c r="E3" i="3"/>
  <c r="G7" i="1"/>
  <c r="C30" i="1" s="1"/>
  <c r="G10" i="1"/>
  <c r="G12" i="1"/>
  <c r="G30" i="1" s="1"/>
  <c r="G134" i="2"/>
  <c r="D30" i="1" l="1"/>
  <c r="G9" i="1"/>
  <c r="E30" i="1"/>
  <c r="J134" i="2"/>
  <c r="K134" i="2" s="1"/>
  <c r="L134" i="2"/>
  <c r="D135" i="2" s="1"/>
  <c r="F135" i="2" l="1"/>
  <c r="E135" i="2" s="1"/>
  <c r="H135" i="2"/>
  <c r="G135" i="2" l="1"/>
  <c r="J135" i="2" l="1"/>
  <c r="K135" i="2" l="1"/>
  <c r="L135" i="2"/>
  <c r="D136" i="2" s="1"/>
  <c r="H136" i="2" l="1"/>
  <c r="F136" i="2"/>
  <c r="E136" i="2" s="1"/>
  <c r="G136" i="2" l="1"/>
  <c r="L136" i="2" l="1"/>
  <c r="D137" i="2" s="1"/>
  <c r="J136" i="2"/>
  <c r="K136" i="2" s="1"/>
  <c r="F137" i="2" l="1"/>
  <c r="E137" i="2" s="1"/>
  <c r="H137" i="2"/>
  <c r="G137" i="2" l="1"/>
  <c r="J137" i="2" l="1"/>
  <c r="K137" i="2" l="1"/>
  <c r="L137" i="2"/>
  <c r="D138" i="2" s="1"/>
  <c r="H138" i="2" l="1"/>
  <c r="F138" i="2"/>
  <c r="E138" i="2" s="1"/>
  <c r="G138" i="2" l="1"/>
  <c r="J138" i="2" l="1"/>
  <c r="K138" i="2" s="1"/>
  <c r="L138" i="2"/>
  <c r="D139" i="2" s="1"/>
  <c r="F139" i="2" l="1"/>
  <c r="E139" i="2" s="1"/>
  <c r="H139" i="2"/>
  <c r="G139" i="2" l="1"/>
  <c r="J139" i="2" l="1"/>
  <c r="K139" i="2" s="1"/>
  <c r="L139" i="2"/>
  <c r="D140" i="2" s="1"/>
  <c r="F140" i="2" l="1"/>
  <c r="E140" i="2"/>
  <c r="G140" i="2" l="1"/>
  <c r="H140" i="2" l="1"/>
  <c r="J140" i="2" l="1"/>
  <c r="K140" i="2" l="1"/>
  <c r="L140" i="2"/>
  <c r="D141" i="2" s="1"/>
  <c r="F141" i="2" l="1"/>
  <c r="E141" i="2" s="1"/>
  <c r="H141" i="2"/>
  <c r="G141" i="2" l="1"/>
  <c r="J141" i="2" l="1"/>
  <c r="K141" i="2" l="1"/>
  <c r="L141" i="2"/>
  <c r="D142" i="2" s="1"/>
  <c r="H142" i="2" l="1"/>
  <c r="F142" i="2"/>
  <c r="E142" i="2" s="1"/>
  <c r="G142" i="2" l="1"/>
  <c r="L142" i="2" l="1"/>
  <c r="D143" i="2" s="1"/>
  <c r="J142" i="2"/>
  <c r="K142" i="2" s="1"/>
  <c r="F143" i="2" l="1"/>
  <c r="E143" i="2" s="1"/>
  <c r="H143" i="2"/>
  <c r="G143" i="2" l="1"/>
  <c r="J143" i="2" l="1"/>
  <c r="K143" i="2" l="1"/>
  <c r="L143" i="2"/>
  <c r="D144" i="2" s="1"/>
  <c r="H144" i="2" l="1"/>
  <c r="F144" i="2"/>
  <c r="E144" i="2"/>
  <c r="G144" i="2" l="1"/>
  <c r="L144" i="2" l="1"/>
  <c r="D145" i="2" s="1"/>
  <c r="J144" i="2"/>
  <c r="K144" i="2" s="1"/>
  <c r="F145" i="2" l="1"/>
  <c r="E145" i="2" s="1"/>
  <c r="H145" i="2"/>
  <c r="G145" i="2" l="1"/>
  <c r="J145" i="2" l="1"/>
  <c r="K145" i="2" l="1"/>
  <c r="L145" i="2"/>
  <c r="D146" i="2" s="1"/>
  <c r="H146" i="2" l="1"/>
  <c r="F146" i="2"/>
  <c r="E146" i="2"/>
  <c r="G146" i="2" l="1"/>
  <c r="J146" i="2" l="1"/>
  <c r="K146" i="2" l="1"/>
  <c r="L146" i="2"/>
  <c r="D147" i="2" s="1"/>
  <c r="H147" i="2" l="1"/>
  <c r="F147" i="2"/>
  <c r="E147" i="2" s="1"/>
  <c r="G147" i="2" l="1"/>
  <c r="J147" i="2" l="1"/>
  <c r="K147" i="2" l="1"/>
  <c r="L147" i="2"/>
  <c r="D148" i="2" s="1"/>
  <c r="H148" i="2" l="1"/>
  <c r="F148" i="2"/>
  <c r="E148" i="2"/>
  <c r="G148" i="2" l="1"/>
  <c r="J148" i="2" l="1"/>
  <c r="K148" i="2" l="1"/>
  <c r="L148" i="2"/>
  <c r="D149" i="2" s="1"/>
  <c r="H149" i="2" l="1"/>
  <c r="F149" i="2"/>
  <c r="E149" i="2" s="1"/>
  <c r="G149" i="2" l="1"/>
  <c r="J149" i="2" l="1"/>
  <c r="K149" i="2" s="1"/>
  <c r="L149" i="2"/>
  <c r="D150" i="2" s="1"/>
  <c r="F150" i="2" l="1"/>
  <c r="E150" i="2" s="1"/>
  <c r="H150" i="2"/>
  <c r="G150" i="2" l="1"/>
  <c r="J150" i="2" l="1"/>
  <c r="K150" i="2" l="1"/>
  <c r="L150" i="2"/>
  <c r="D151" i="2" s="1"/>
  <c r="H151" i="2" l="1"/>
  <c r="F151" i="2"/>
  <c r="E151" i="2" s="1"/>
  <c r="G151" i="2" l="1"/>
  <c r="J151" i="2" l="1"/>
  <c r="K151" i="2" l="1"/>
  <c r="L151" i="2"/>
  <c r="D152" i="2" s="1"/>
  <c r="F152" i="2" l="1"/>
  <c r="E152" i="2"/>
  <c r="G152" i="2" l="1"/>
  <c r="H152" i="2" l="1"/>
  <c r="J152" i="2" l="1"/>
  <c r="K152" i="2" l="1"/>
  <c r="L152" i="2"/>
  <c r="D153" i="2" l="1"/>
  <c r="B15" i="3"/>
  <c r="H153" i="2" l="1"/>
  <c r="F153" i="2"/>
  <c r="E153" i="2" s="1"/>
  <c r="G153" i="2" l="1"/>
  <c r="J153" i="2" l="1"/>
  <c r="K153" i="2" l="1"/>
  <c r="L153" i="2"/>
  <c r="D154" i="2" s="1"/>
  <c r="H154" i="2" l="1"/>
  <c r="F154" i="2"/>
  <c r="E154" i="2"/>
  <c r="G154" i="2" l="1"/>
  <c r="L154" i="2" l="1"/>
  <c r="D155" i="2" s="1"/>
  <c r="J154" i="2"/>
  <c r="K154" i="2" s="1"/>
  <c r="F155" i="2" l="1"/>
  <c r="E155" i="2" s="1"/>
  <c r="H155" i="2"/>
  <c r="G155" i="2" l="1"/>
  <c r="J155" i="2" l="1"/>
  <c r="K155" i="2" s="1"/>
  <c r="L155" i="2"/>
  <c r="D156" i="2" s="1"/>
  <c r="E156" i="2" l="1"/>
  <c r="F156" i="2"/>
  <c r="H156" i="2"/>
  <c r="G156" i="2" l="1"/>
  <c r="J156" i="2" l="1"/>
  <c r="K156" i="2" l="1"/>
  <c r="L156" i="2"/>
  <c r="D157" i="2" s="1"/>
  <c r="H157" i="2" l="1"/>
  <c r="F157" i="2"/>
  <c r="E157" i="2" s="1"/>
  <c r="G157" i="2" l="1"/>
  <c r="J157" i="2" l="1"/>
  <c r="K157" i="2" l="1"/>
  <c r="L157" i="2"/>
  <c r="D158" i="2" s="1"/>
  <c r="H158" i="2" l="1"/>
  <c r="F158" i="2"/>
  <c r="E158" i="2"/>
  <c r="G158" i="2" l="1"/>
  <c r="J158" i="2" l="1"/>
  <c r="K158" i="2" l="1"/>
  <c r="L158" i="2"/>
  <c r="D159" i="2" s="1"/>
  <c r="H159" i="2" l="1"/>
  <c r="F159" i="2"/>
  <c r="E159" i="2" s="1"/>
  <c r="G159" i="2" l="1"/>
  <c r="J159" i="2" l="1"/>
  <c r="K159" i="2" l="1"/>
  <c r="L159" i="2"/>
  <c r="D160" i="2" s="1"/>
  <c r="H160" i="2" l="1"/>
  <c r="F160" i="2"/>
  <c r="E160" i="2"/>
  <c r="G160" i="2" l="1"/>
  <c r="J160" i="2" l="1"/>
  <c r="K160" i="2" s="1"/>
  <c r="L160" i="2"/>
  <c r="D161" i="2" s="1"/>
  <c r="F161" i="2" l="1"/>
  <c r="E161" i="2"/>
  <c r="H161" i="2"/>
  <c r="G161" i="2" l="1"/>
  <c r="J161" i="2" l="1"/>
  <c r="K161" i="2" l="1"/>
  <c r="L161" i="2"/>
  <c r="D162" i="2" s="1"/>
  <c r="H162" i="2" l="1"/>
  <c r="E162" i="2"/>
  <c r="F162" i="2"/>
  <c r="G162" i="2" l="1"/>
  <c r="J162" i="2" l="1"/>
  <c r="K162" i="2" l="1"/>
  <c r="L162" i="2"/>
  <c r="D163" i="2" s="1"/>
  <c r="H163" i="2" l="1"/>
  <c r="F163" i="2"/>
  <c r="E163" i="2" s="1"/>
  <c r="G163" i="2" l="1"/>
  <c r="J163" i="2" l="1"/>
  <c r="K163" i="2" l="1"/>
  <c r="L163" i="2"/>
  <c r="D164" i="2" s="1"/>
  <c r="F164" i="2" l="1"/>
  <c r="E164" i="2"/>
  <c r="G164" i="2" l="1"/>
  <c r="H164" i="2" l="1"/>
  <c r="L164" i="2" s="1"/>
  <c r="J164" i="2"/>
  <c r="D165" i="2" l="1"/>
  <c r="B16" i="3"/>
  <c r="K164" i="2"/>
  <c r="H165" i="2" l="1"/>
  <c r="F165" i="2"/>
  <c r="E165" i="2" s="1"/>
  <c r="G165" i="2" l="1"/>
  <c r="J165" i="2" l="1"/>
  <c r="K165" i="2" l="1"/>
  <c r="L165" i="2"/>
  <c r="D166" i="2" s="1"/>
  <c r="H166" i="2" l="1"/>
  <c r="F166" i="2"/>
  <c r="E166" i="2"/>
  <c r="G166" i="2" l="1"/>
  <c r="J166" i="2" l="1"/>
  <c r="K166" i="2" l="1"/>
  <c r="L166" i="2"/>
  <c r="D167" i="2" s="1"/>
  <c r="H167" i="2" l="1"/>
  <c r="F167" i="2"/>
  <c r="E167" i="2"/>
  <c r="G167" i="2" l="1"/>
  <c r="J167" i="2" l="1"/>
  <c r="K167" i="2" l="1"/>
  <c r="L167" i="2"/>
  <c r="D168" i="2" s="1"/>
  <c r="H168" i="2" l="1"/>
  <c r="E168" i="2"/>
  <c r="F168" i="2"/>
  <c r="G168" i="2" l="1"/>
  <c r="J168" i="2" l="1"/>
  <c r="K168" i="2" l="1"/>
  <c r="L168" i="2"/>
  <c r="D169" i="2" s="1"/>
  <c r="H169" i="2" l="1"/>
  <c r="F169" i="2"/>
  <c r="E169" i="2"/>
  <c r="G169" i="2" l="1"/>
  <c r="J169" i="2" l="1"/>
  <c r="K169" i="2" l="1"/>
  <c r="L169" i="2"/>
  <c r="D170" i="2" s="1"/>
  <c r="H170" i="2" l="1"/>
  <c r="F170" i="2"/>
  <c r="E170" i="2" s="1"/>
  <c r="G170" i="2" l="1"/>
  <c r="L170" i="2" l="1"/>
  <c r="D171" i="2" s="1"/>
  <c r="J170" i="2"/>
  <c r="K170" i="2" s="1"/>
  <c r="E171" i="2" l="1"/>
  <c r="F171" i="2"/>
  <c r="H171" i="2"/>
  <c r="G171" i="2" l="1"/>
  <c r="J171" i="2" l="1"/>
  <c r="K171" i="2" l="1"/>
  <c r="L171" i="2"/>
  <c r="D172" i="2" s="1"/>
  <c r="H172" i="2" l="1"/>
  <c r="F172" i="2"/>
  <c r="E172" i="2"/>
  <c r="G172" i="2" l="1"/>
  <c r="J172" i="2" l="1"/>
  <c r="K172" i="2" s="1"/>
  <c r="L172" i="2"/>
  <c r="D173" i="2" s="1"/>
  <c r="E173" i="2" l="1"/>
  <c r="F173" i="2"/>
  <c r="H173" i="2"/>
  <c r="G173" i="2" l="1"/>
  <c r="J173" i="2" l="1"/>
  <c r="K173" i="2" l="1"/>
  <c r="L173" i="2"/>
  <c r="D174" i="2" s="1"/>
  <c r="H174" i="2" l="1"/>
  <c r="F174" i="2"/>
  <c r="E174" i="2" s="1"/>
  <c r="G174" i="2" l="1"/>
  <c r="J174" i="2" l="1"/>
  <c r="K174" i="2" l="1"/>
  <c r="L174" i="2"/>
  <c r="D175" i="2" s="1"/>
  <c r="H175" i="2" l="1"/>
  <c r="F175" i="2"/>
  <c r="E175" i="2" s="1"/>
  <c r="G175" i="2" l="1"/>
  <c r="J175" i="2" l="1"/>
  <c r="K175" i="2" l="1"/>
  <c r="L175" i="2"/>
  <c r="D176" i="2" s="1"/>
  <c r="F176" i="2" l="1"/>
  <c r="E176" i="2"/>
  <c r="G176" i="2" l="1"/>
  <c r="H176" i="2" l="1"/>
  <c r="L176" i="2" l="1"/>
  <c r="J176" i="2"/>
  <c r="K176" i="2" s="1"/>
  <c r="B17" i="3" l="1"/>
  <c r="D177" i="2"/>
  <c r="H177" i="2" l="1"/>
  <c r="E177" i="2"/>
  <c r="F177" i="2"/>
  <c r="G177" i="2" l="1"/>
  <c r="J177" i="2" l="1"/>
  <c r="K177" i="2" l="1"/>
  <c r="L177" i="2"/>
  <c r="D178" i="2" s="1"/>
  <c r="H178" i="2" l="1"/>
  <c r="F178" i="2"/>
  <c r="E178" i="2"/>
  <c r="G178" i="2" l="1"/>
  <c r="J178" i="2" l="1"/>
  <c r="K178" i="2" l="1"/>
  <c r="L178" i="2"/>
  <c r="D179" i="2" s="1"/>
  <c r="H179" i="2" l="1"/>
  <c r="F179" i="2"/>
  <c r="E179" i="2"/>
  <c r="G179" i="2" l="1"/>
  <c r="J179" i="2" l="1"/>
  <c r="K179" i="2" l="1"/>
  <c r="L179" i="2"/>
  <c r="D180" i="2" s="1"/>
  <c r="H180" i="2" l="1"/>
  <c r="E180" i="2"/>
  <c r="F180" i="2"/>
  <c r="G180" i="2" l="1"/>
  <c r="J180" i="2" l="1"/>
  <c r="K180" i="2" l="1"/>
  <c r="L180" i="2"/>
  <c r="D181" i="2" s="1"/>
  <c r="H181" i="2" l="1"/>
  <c r="E181" i="2"/>
  <c r="F181" i="2"/>
  <c r="G181" i="2" l="1"/>
  <c r="J181" i="2" l="1"/>
  <c r="K181" i="2" l="1"/>
  <c r="L181" i="2"/>
  <c r="D182" i="2" s="1"/>
  <c r="H182" i="2" l="1"/>
  <c r="F182" i="2"/>
  <c r="E182" i="2" s="1"/>
  <c r="G182" i="2" l="1"/>
  <c r="J182" i="2" l="1"/>
  <c r="K182" i="2" l="1"/>
  <c r="L182" i="2"/>
  <c r="D183" i="2" s="1"/>
  <c r="H183" i="2" l="1"/>
  <c r="F183" i="2"/>
  <c r="E183" i="2" s="1"/>
  <c r="G183" i="2" l="1"/>
  <c r="J183" i="2" l="1"/>
  <c r="K183" i="2" l="1"/>
  <c r="L183" i="2"/>
  <c r="D184" i="2" s="1"/>
  <c r="H184" i="2" l="1"/>
  <c r="J184" i="2"/>
  <c r="F184" i="2"/>
  <c r="E184" i="2"/>
  <c r="K184" i="2" l="1"/>
  <c r="G184" i="2"/>
  <c r="L184" i="2" s="1"/>
  <c r="D185" i="2" s="1"/>
  <c r="F185" i="2" l="1"/>
  <c r="E185" i="2"/>
  <c r="J185" i="2"/>
  <c r="H185" i="2"/>
  <c r="K185" i="2" l="1"/>
  <c r="G185" i="2"/>
  <c r="L185" i="2" s="1"/>
  <c r="D186" i="2" s="1"/>
  <c r="J186" i="2" l="1"/>
  <c r="E186" i="2"/>
  <c r="F186" i="2"/>
  <c r="H186" i="2"/>
  <c r="G186" i="2" l="1"/>
  <c r="L186" i="2" s="1"/>
  <c r="D187" i="2" s="1"/>
  <c r="K186" i="2"/>
  <c r="H187" i="2"/>
  <c r="E187" i="2"/>
  <c r="F187" i="2"/>
  <c r="J187" i="2"/>
  <c r="G187" i="2" l="1"/>
  <c r="L187" i="2" s="1"/>
  <c r="D188" i="2" s="1"/>
  <c r="K187" i="2"/>
  <c r="H188" i="2" l="1"/>
  <c r="F188" i="2"/>
  <c r="J188" i="2"/>
  <c r="E188" i="2"/>
  <c r="G188" i="2" l="1"/>
  <c r="L188" i="2" s="1"/>
  <c r="K188" i="2"/>
  <c r="D189" i="2"/>
  <c r="B18" i="3"/>
  <c r="H189" i="2" l="1"/>
  <c r="F189" i="2"/>
  <c r="E189" i="2"/>
  <c r="J189" i="2"/>
  <c r="K189" i="2" l="1"/>
  <c r="G189" i="2"/>
  <c r="L189" i="2" l="1"/>
  <c r="D190" i="2" s="1"/>
  <c r="E190" i="2" l="1"/>
  <c r="J190" i="2"/>
  <c r="F190" i="2"/>
  <c r="H190" i="2"/>
  <c r="G190" i="2" l="1"/>
  <c r="K190" i="2"/>
  <c r="L190" i="2" l="1"/>
  <c r="D191" i="2" s="1"/>
  <c r="E191" i="2" l="1"/>
  <c r="F191" i="2"/>
  <c r="J191" i="2"/>
  <c r="H191" i="2"/>
  <c r="K191" i="2" l="1"/>
  <c r="G191" i="2"/>
  <c r="L191" i="2" l="1"/>
  <c r="D192" i="2" s="1"/>
  <c r="J192" i="2" l="1"/>
  <c r="F192" i="2"/>
  <c r="E192" i="2"/>
  <c r="H192" i="2"/>
  <c r="G192" i="2" l="1"/>
  <c r="L192" i="2" s="1"/>
  <c r="D193" i="2" s="1"/>
  <c r="K192" i="2"/>
  <c r="F193" i="2" l="1"/>
  <c r="E193" i="2"/>
  <c r="J193" i="2"/>
  <c r="H193" i="2"/>
  <c r="G193" i="2" l="1"/>
  <c r="L193" i="2" s="1"/>
  <c r="D194" i="2" s="1"/>
  <c r="K193" i="2"/>
  <c r="F194" i="2"/>
  <c r="J194" i="2"/>
  <c r="H194" i="2" l="1"/>
  <c r="E194" i="2"/>
  <c r="K194" i="2" l="1"/>
  <c r="G194" i="2"/>
  <c r="L194" i="2" s="1"/>
  <c r="D195" i="2" s="1"/>
  <c r="J195" i="2" l="1"/>
  <c r="F195" i="2"/>
  <c r="E195" i="2"/>
  <c r="H195" i="2"/>
  <c r="G195" i="2" l="1"/>
  <c r="L195" i="2" s="1"/>
  <c r="D196" i="2" s="1"/>
  <c r="K195" i="2"/>
  <c r="J196" i="2" l="1"/>
  <c r="F196" i="2"/>
  <c r="E196" i="2"/>
  <c r="H196" i="2"/>
  <c r="G196" i="2" l="1"/>
  <c r="L196" i="2" s="1"/>
  <c r="D197" i="2" s="1"/>
  <c r="K196" i="2"/>
  <c r="J197" i="2" l="1"/>
  <c r="F197" i="2"/>
  <c r="E197" i="2"/>
  <c r="H197" i="2"/>
  <c r="G197" i="2" l="1"/>
  <c r="L197" i="2" s="1"/>
  <c r="D198" i="2" s="1"/>
  <c r="K197" i="2"/>
  <c r="J198" i="2" l="1"/>
  <c r="F198" i="2"/>
  <c r="E198" i="2"/>
  <c r="H198" i="2"/>
  <c r="G198" i="2" l="1"/>
  <c r="L198" i="2" s="1"/>
  <c r="D199" i="2" s="1"/>
  <c r="K198" i="2"/>
  <c r="J199" i="2" l="1"/>
  <c r="F199" i="2"/>
  <c r="E199" i="2"/>
  <c r="H199" i="2"/>
  <c r="G199" i="2" l="1"/>
  <c r="L199" i="2" s="1"/>
  <c r="D200" i="2" s="1"/>
  <c r="K199" i="2"/>
  <c r="J200" i="2" l="1"/>
  <c r="F200" i="2"/>
  <c r="E200" i="2"/>
  <c r="H200" i="2"/>
  <c r="G200" i="2" l="1"/>
  <c r="L200" i="2" s="1"/>
  <c r="D201" i="2" s="1"/>
  <c r="K200" i="2"/>
  <c r="J201" i="2" l="1"/>
  <c r="F201" i="2"/>
  <c r="E201" i="2"/>
  <c r="H201" i="2"/>
  <c r="G201" i="2" l="1"/>
  <c r="K201" i="2"/>
  <c r="L201" i="2" l="1"/>
  <c r="D202" i="2" s="1"/>
  <c r="J202" i="2" l="1"/>
  <c r="F202" i="2"/>
  <c r="E202" i="2"/>
  <c r="H202" i="2"/>
  <c r="G202" i="2" l="1"/>
  <c r="K202" i="2"/>
  <c r="L202" i="2" l="1"/>
  <c r="D203" i="2" s="1"/>
  <c r="J203" i="2" l="1"/>
  <c r="F203" i="2"/>
  <c r="E203" i="2"/>
  <c r="H203" i="2"/>
  <c r="G203" i="2" l="1"/>
  <c r="K203" i="2"/>
  <c r="L203" i="2" l="1"/>
  <c r="D204" i="2" s="1"/>
  <c r="J204" i="2" l="1"/>
  <c r="F204" i="2"/>
  <c r="E204" i="2"/>
  <c r="H204" i="2"/>
  <c r="G204" i="2" l="1"/>
  <c r="L204" i="2" s="1"/>
  <c r="D205" i="2" s="1"/>
  <c r="K204" i="2"/>
  <c r="J205" i="2" l="1"/>
  <c r="F205" i="2"/>
  <c r="E205" i="2"/>
  <c r="H205" i="2"/>
  <c r="G205" i="2" l="1"/>
  <c r="L205" i="2" s="1"/>
  <c r="D206" i="2" s="1"/>
  <c r="K205" i="2"/>
  <c r="J206" i="2" l="1"/>
  <c r="F206" i="2"/>
  <c r="E206" i="2"/>
  <c r="H206" i="2"/>
  <c r="G206" i="2" l="1"/>
  <c r="L206" i="2" s="1"/>
  <c r="D207" i="2" s="1"/>
  <c r="K206" i="2"/>
  <c r="J207" i="2" l="1"/>
  <c r="F207" i="2"/>
  <c r="E207" i="2"/>
  <c r="H207" i="2"/>
  <c r="G207" i="2" l="1"/>
  <c r="L207" i="2" s="1"/>
  <c r="D208" i="2" s="1"/>
  <c r="K207" i="2"/>
  <c r="J208" i="2" l="1"/>
  <c r="F208" i="2"/>
  <c r="E208" i="2"/>
  <c r="H208" i="2"/>
  <c r="G208" i="2" l="1"/>
  <c r="L208" i="2" s="1"/>
  <c r="D209" i="2" s="1"/>
  <c r="K208" i="2"/>
  <c r="J209" i="2" l="1"/>
  <c r="F209" i="2"/>
  <c r="E209" i="2"/>
  <c r="H209" i="2"/>
  <c r="G209" i="2" l="1"/>
  <c r="L209" i="2" s="1"/>
  <c r="D210" i="2" s="1"/>
  <c r="K209" i="2"/>
  <c r="J210" i="2" l="1"/>
  <c r="F210" i="2"/>
  <c r="E210" i="2"/>
  <c r="H210" i="2"/>
  <c r="G210" i="2" l="1"/>
  <c r="L210" i="2" s="1"/>
  <c r="D211" i="2" s="1"/>
  <c r="K210" i="2"/>
  <c r="J211" i="2" l="1"/>
  <c r="F211" i="2"/>
  <c r="E211" i="2"/>
  <c r="H211" i="2"/>
  <c r="G211" i="2" l="1"/>
  <c r="L211" i="2" s="1"/>
  <c r="D212" i="2" s="1"/>
  <c r="K211" i="2"/>
  <c r="J212" i="2" l="1"/>
  <c r="F212" i="2"/>
  <c r="E212" i="2"/>
  <c r="H212" i="2"/>
  <c r="G212" i="2" l="1"/>
  <c r="L212" i="2" s="1"/>
  <c r="D213" i="2" s="1"/>
  <c r="K212" i="2"/>
  <c r="J213" i="2" l="1"/>
  <c r="F213" i="2"/>
  <c r="E213" i="2"/>
  <c r="H213" i="2"/>
  <c r="G213" i="2" l="1"/>
  <c r="K213" i="2"/>
  <c r="L213" i="2" l="1"/>
  <c r="D214" i="2" s="1"/>
  <c r="J214" i="2" l="1"/>
  <c r="F214" i="2"/>
  <c r="E214" i="2"/>
  <c r="H214" i="2"/>
  <c r="G214" i="2" l="1"/>
  <c r="K214" i="2"/>
  <c r="L214" i="2" l="1"/>
  <c r="D215" i="2" s="1"/>
  <c r="J215" i="2" l="1"/>
  <c r="F215" i="2"/>
  <c r="E215" i="2"/>
  <c r="H215" i="2"/>
  <c r="G215" i="2" l="1"/>
  <c r="K215" i="2"/>
  <c r="L215" i="2" l="1"/>
  <c r="D216" i="2" s="1"/>
  <c r="J216" i="2" l="1"/>
  <c r="F216" i="2"/>
  <c r="E216" i="2"/>
  <c r="H216" i="2"/>
  <c r="G216" i="2" l="1"/>
  <c r="L216" i="2" s="1"/>
  <c r="D217" i="2" s="1"/>
  <c r="K216" i="2"/>
  <c r="J217" i="2" l="1"/>
  <c r="F217" i="2"/>
  <c r="E217" i="2"/>
  <c r="H217" i="2"/>
  <c r="G217" i="2" l="1"/>
  <c r="L217" i="2" s="1"/>
  <c r="D218" i="2" s="1"/>
  <c r="K217" i="2"/>
  <c r="J218" i="2" l="1"/>
  <c r="F218" i="2"/>
  <c r="E218" i="2"/>
  <c r="H218" i="2"/>
  <c r="G218" i="2" l="1"/>
  <c r="L218" i="2" s="1"/>
  <c r="D219" i="2" s="1"/>
  <c r="K218" i="2"/>
  <c r="J219" i="2" l="1"/>
  <c r="F219" i="2"/>
  <c r="E219" i="2"/>
  <c r="H219" i="2"/>
  <c r="G219" i="2" l="1"/>
  <c r="L219" i="2" s="1"/>
  <c r="D220" i="2" s="1"/>
  <c r="K219" i="2"/>
  <c r="J220" i="2" l="1"/>
  <c r="F220" i="2"/>
  <c r="E220" i="2"/>
  <c r="H220" i="2"/>
  <c r="G220" i="2" l="1"/>
  <c r="L220" i="2" s="1"/>
  <c r="D221" i="2" s="1"/>
  <c r="K220" i="2"/>
  <c r="J221" i="2" l="1"/>
  <c r="F221" i="2"/>
  <c r="E221" i="2"/>
  <c r="H221" i="2"/>
  <c r="G221" i="2" l="1"/>
  <c r="L221" i="2" s="1"/>
  <c r="D222" i="2" s="1"/>
  <c r="K221" i="2"/>
  <c r="J222" i="2" l="1"/>
  <c r="F222" i="2"/>
  <c r="E222" i="2"/>
  <c r="H222" i="2"/>
  <c r="G222" i="2" l="1"/>
  <c r="L222" i="2" s="1"/>
  <c r="D223" i="2" s="1"/>
  <c r="K222" i="2"/>
  <c r="J223" i="2" l="1"/>
  <c r="F223" i="2"/>
  <c r="E223" i="2"/>
  <c r="H223" i="2"/>
  <c r="G223" i="2" l="1"/>
  <c r="L223" i="2" s="1"/>
  <c r="D224" i="2" s="1"/>
  <c r="K223" i="2"/>
  <c r="J224" i="2" l="1"/>
  <c r="F224" i="2"/>
  <c r="E224" i="2"/>
  <c r="H224" i="2"/>
  <c r="G224" i="2" l="1"/>
  <c r="L224" i="2" s="1"/>
  <c r="D225" i="2" s="1"/>
  <c r="K224" i="2"/>
  <c r="J225" i="2" l="1"/>
  <c r="F225" i="2"/>
  <c r="E225" i="2"/>
  <c r="H225" i="2"/>
  <c r="G225" i="2" l="1"/>
  <c r="K225" i="2"/>
  <c r="L225" i="2" l="1"/>
  <c r="D226" i="2" s="1"/>
  <c r="J226" i="2" l="1"/>
  <c r="F226" i="2"/>
  <c r="E226" i="2"/>
  <c r="H226" i="2"/>
  <c r="G226" i="2" l="1"/>
  <c r="K226" i="2"/>
  <c r="L226" i="2" l="1"/>
  <c r="D227" i="2" s="1"/>
  <c r="J227" i="2" l="1"/>
  <c r="F227" i="2"/>
  <c r="E227" i="2"/>
  <c r="H227" i="2"/>
  <c r="G227" i="2" l="1"/>
  <c r="K227" i="2"/>
  <c r="L227" i="2" l="1"/>
  <c r="D228" i="2" s="1"/>
  <c r="J228" i="2" l="1"/>
  <c r="F228" i="2"/>
  <c r="E228" i="2"/>
  <c r="H228" i="2"/>
  <c r="G228" i="2" l="1"/>
  <c r="L228" i="2" s="1"/>
  <c r="D229" i="2" s="1"/>
  <c r="K228" i="2"/>
  <c r="J229" i="2" l="1"/>
  <c r="F229" i="2"/>
  <c r="E229" i="2"/>
  <c r="H229" i="2"/>
  <c r="G229" i="2" l="1"/>
  <c r="L229" i="2" s="1"/>
  <c r="D230" i="2" s="1"/>
  <c r="K229" i="2"/>
  <c r="J230" i="2" l="1"/>
  <c r="F230" i="2"/>
  <c r="E230" i="2"/>
  <c r="H230" i="2"/>
  <c r="G230" i="2" l="1"/>
  <c r="L230" i="2" s="1"/>
  <c r="D231" i="2" s="1"/>
  <c r="K230" i="2"/>
  <c r="J231" i="2" l="1"/>
  <c r="F231" i="2"/>
  <c r="E231" i="2"/>
  <c r="H231" i="2"/>
  <c r="G231" i="2" l="1"/>
  <c r="L231" i="2" s="1"/>
  <c r="D232" i="2" s="1"/>
  <c r="K231" i="2"/>
  <c r="J232" i="2" l="1"/>
  <c r="F232" i="2"/>
  <c r="E232" i="2"/>
  <c r="H232" i="2"/>
  <c r="G232" i="2" l="1"/>
  <c r="L232" i="2" s="1"/>
  <c r="D233" i="2" s="1"/>
  <c r="K232" i="2"/>
  <c r="J233" i="2" l="1"/>
  <c r="F233" i="2"/>
  <c r="E233" i="2"/>
  <c r="H233" i="2"/>
  <c r="G233" i="2" l="1"/>
  <c r="L233" i="2" s="1"/>
  <c r="D234" i="2" s="1"/>
  <c r="K233" i="2"/>
  <c r="J234" i="2" l="1"/>
  <c r="F234" i="2"/>
  <c r="E234" i="2"/>
  <c r="H234" i="2"/>
  <c r="G234" i="2" l="1"/>
  <c r="L234" i="2" s="1"/>
  <c r="D235" i="2" s="1"/>
  <c r="K234" i="2"/>
  <c r="J235" i="2" l="1"/>
  <c r="F235" i="2"/>
  <c r="E235" i="2"/>
  <c r="H235" i="2"/>
  <c r="G235" i="2" l="1"/>
  <c r="L235" i="2" s="1"/>
  <c r="D236" i="2" s="1"/>
  <c r="K235" i="2"/>
  <c r="J236" i="2" l="1"/>
  <c r="F236" i="2"/>
  <c r="E236" i="2"/>
  <c r="H236" i="2"/>
  <c r="G236" i="2" l="1"/>
  <c r="L236" i="2" s="1"/>
  <c r="K236" i="2"/>
  <c r="D237" i="2" l="1"/>
  <c r="B22" i="3"/>
  <c r="H237" i="2" l="1"/>
  <c r="E237" i="2"/>
  <c r="F237" i="2"/>
  <c r="J237" i="2"/>
  <c r="G237" i="2" l="1"/>
  <c r="K237" i="2"/>
  <c r="L237" i="2" l="1"/>
  <c r="D238" i="2" s="1"/>
  <c r="J238" i="2" l="1"/>
  <c r="F238" i="2"/>
  <c r="E238" i="2"/>
  <c r="H238" i="2"/>
  <c r="G238" i="2" l="1"/>
  <c r="K238" i="2"/>
  <c r="L238" i="2" l="1"/>
  <c r="D239" i="2" s="1"/>
  <c r="J239" i="2" l="1"/>
  <c r="F239" i="2"/>
  <c r="E239" i="2"/>
  <c r="H239" i="2"/>
  <c r="G239" i="2" l="1"/>
  <c r="K239" i="2"/>
  <c r="L239" i="2" l="1"/>
  <c r="D240" i="2" s="1"/>
  <c r="J240" i="2" l="1"/>
  <c r="F240" i="2"/>
  <c r="E240" i="2"/>
  <c r="H240" i="2"/>
  <c r="G240" i="2" l="1"/>
  <c r="L240" i="2" s="1"/>
  <c r="D241" i="2" s="1"/>
  <c r="K240" i="2"/>
  <c r="J241" i="2" l="1"/>
  <c r="F241" i="2"/>
  <c r="E241" i="2"/>
  <c r="H241" i="2"/>
  <c r="G241" i="2" l="1"/>
  <c r="L241" i="2" s="1"/>
  <c r="D242" i="2" s="1"/>
  <c r="K241" i="2"/>
  <c r="J242" i="2" l="1"/>
  <c r="F242" i="2"/>
  <c r="E242" i="2"/>
  <c r="H242" i="2"/>
  <c r="G242" i="2" l="1"/>
  <c r="L242" i="2" s="1"/>
  <c r="D243" i="2" s="1"/>
  <c r="K242" i="2"/>
  <c r="J243" i="2" l="1"/>
  <c r="F243" i="2"/>
  <c r="E243" i="2"/>
  <c r="H243" i="2"/>
  <c r="G243" i="2" l="1"/>
  <c r="L243" i="2" s="1"/>
  <c r="D244" i="2" s="1"/>
  <c r="K243" i="2"/>
  <c r="J244" i="2" l="1"/>
  <c r="F244" i="2"/>
  <c r="E244" i="2"/>
  <c r="H244" i="2"/>
  <c r="G244" i="2" l="1"/>
  <c r="L244" i="2" s="1"/>
  <c r="D245" i="2" s="1"/>
  <c r="K244" i="2"/>
  <c r="J245" i="2" l="1"/>
  <c r="F245" i="2"/>
  <c r="E245" i="2"/>
  <c r="H245" i="2"/>
  <c r="G245" i="2" l="1"/>
  <c r="L245" i="2" s="1"/>
  <c r="D246" i="2" s="1"/>
  <c r="K245" i="2"/>
  <c r="J246" i="2" l="1"/>
  <c r="F246" i="2"/>
  <c r="E246" i="2"/>
  <c r="H246" i="2"/>
  <c r="G246" i="2" l="1"/>
  <c r="L246" i="2" s="1"/>
  <c r="D247" i="2" s="1"/>
  <c r="K246" i="2"/>
  <c r="J247" i="2" l="1"/>
  <c r="F247" i="2"/>
  <c r="E247" i="2"/>
  <c r="H247" i="2"/>
  <c r="G247" i="2" l="1"/>
  <c r="L247" i="2" s="1"/>
  <c r="D248" i="2" s="1"/>
  <c r="K247" i="2"/>
  <c r="J248" i="2" l="1"/>
  <c r="F248" i="2"/>
  <c r="E248" i="2"/>
  <c r="H248" i="2"/>
  <c r="G248" i="2" l="1"/>
  <c r="L248" i="2" s="1"/>
  <c r="K248" i="2"/>
  <c r="D249" i="2" l="1"/>
  <c r="B23" i="3"/>
  <c r="H249" i="2" l="1"/>
  <c r="E249" i="2"/>
  <c r="F249" i="2"/>
  <c r="J249" i="2"/>
  <c r="G249" i="2" l="1"/>
  <c r="K249" i="2"/>
  <c r="L249" i="2" l="1"/>
  <c r="D250" i="2" s="1"/>
  <c r="J250" i="2" l="1"/>
  <c r="F250" i="2"/>
  <c r="E250" i="2"/>
  <c r="H250" i="2"/>
  <c r="G250" i="2" l="1"/>
  <c r="K250" i="2"/>
  <c r="L250" i="2" l="1"/>
  <c r="D251" i="2" s="1"/>
  <c r="J251" i="2" l="1"/>
  <c r="F251" i="2"/>
  <c r="E251" i="2"/>
  <c r="H251" i="2"/>
  <c r="G251" i="2" l="1"/>
  <c r="K251" i="2"/>
  <c r="L251" i="2" l="1"/>
  <c r="D252" i="2" s="1"/>
  <c r="J252" i="2" l="1"/>
  <c r="F252" i="2"/>
  <c r="E252" i="2"/>
  <c r="H252" i="2"/>
  <c r="G252" i="2" l="1"/>
  <c r="L252" i="2" s="1"/>
  <c r="D253" i="2" s="1"/>
  <c r="K252" i="2"/>
  <c r="J253" i="2" l="1"/>
  <c r="F253" i="2"/>
  <c r="E253" i="2"/>
  <c r="H253" i="2"/>
  <c r="G253" i="2" l="1"/>
  <c r="L253" i="2" s="1"/>
  <c r="D254" i="2" s="1"/>
  <c r="K253" i="2"/>
  <c r="J254" i="2" l="1"/>
  <c r="F254" i="2"/>
  <c r="E254" i="2"/>
  <c r="H254" i="2"/>
  <c r="G254" i="2" l="1"/>
  <c r="L254" i="2" s="1"/>
  <c r="D255" i="2" s="1"/>
  <c r="K254" i="2"/>
  <c r="J255" i="2" l="1"/>
  <c r="F255" i="2"/>
  <c r="E255" i="2"/>
  <c r="H255" i="2"/>
  <c r="G255" i="2" l="1"/>
  <c r="L255" i="2" s="1"/>
  <c r="D256" i="2" s="1"/>
  <c r="K255" i="2"/>
  <c r="J256" i="2" l="1"/>
  <c r="F256" i="2"/>
  <c r="E256" i="2"/>
  <c r="H256" i="2"/>
  <c r="G256" i="2" l="1"/>
  <c r="L256" i="2" s="1"/>
  <c r="D257" i="2" s="1"/>
  <c r="K256" i="2"/>
  <c r="J257" i="2" l="1"/>
  <c r="F257" i="2"/>
  <c r="E257" i="2"/>
  <c r="H257" i="2"/>
  <c r="G257" i="2" l="1"/>
  <c r="L257" i="2" s="1"/>
  <c r="D258" i="2" s="1"/>
  <c r="K257" i="2"/>
  <c r="J258" i="2" l="1"/>
  <c r="F258" i="2"/>
  <c r="E258" i="2"/>
  <c r="H258" i="2"/>
  <c r="G258" i="2" l="1"/>
  <c r="L258" i="2" s="1"/>
  <c r="D259" i="2" s="1"/>
  <c r="K258" i="2"/>
  <c r="J259" i="2" l="1"/>
  <c r="F259" i="2"/>
  <c r="E259" i="2"/>
  <c r="H259" i="2"/>
  <c r="G259" i="2" l="1"/>
  <c r="L259" i="2" s="1"/>
  <c r="D260" i="2" s="1"/>
  <c r="K259" i="2"/>
  <c r="J260" i="2" l="1"/>
  <c r="F260" i="2"/>
  <c r="E260" i="2"/>
  <c r="H260" i="2"/>
  <c r="G260" i="2" l="1"/>
  <c r="L260" i="2" s="1"/>
  <c r="K260" i="2"/>
  <c r="D261" i="2" l="1"/>
  <c r="B24" i="3"/>
  <c r="H261" i="2" l="1"/>
  <c r="E261" i="2"/>
  <c r="F261" i="2"/>
  <c r="J261" i="2"/>
  <c r="G261" i="2" l="1"/>
  <c r="K261" i="2"/>
  <c r="L261" i="2" l="1"/>
  <c r="D262" i="2" s="1"/>
  <c r="J262" i="2" l="1"/>
  <c r="F262" i="2"/>
  <c r="E262" i="2"/>
  <c r="H262" i="2"/>
  <c r="G262" i="2" l="1"/>
  <c r="K262" i="2"/>
  <c r="L262" i="2" l="1"/>
  <c r="D263" i="2" s="1"/>
  <c r="J263" i="2" l="1"/>
  <c r="F263" i="2"/>
  <c r="E263" i="2"/>
  <c r="H263" i="2"/>
  <c r="G263" i="2" l="1"/>
  <c r="K263" i="2"/>
  <c r="L263" i="2" l="1"/>
  <c r="D264" i="2" s="1"/>
  <c r="J264" i="2" l="1"/>
  <c r="F264" i="2"/>
  <c r="E264" i="2"/>
  <c r="H264" i="2"/>
  <c r="G264" i="2" l="1"/>
  <c r="L264" i="2" s="1"/>
  <c r="D265" i="2" s="1"/>
  <c r="K264" i="2"/>
  <c r="J265" i="2" l="1"/>
  <c r="F265" i="2"/>
  <c r="E265" i="2"/>
  <c r="H265" i="2"/>
  <c r="G265" i="2" l="1"/>
  <c r="L265" i="2" s="1"/>
  <c r="D266" i="2" s="1"/>
  <c r="K265" i="2"/>
  <c r="J266" i="2" l="1"/>
  <c r="F266" i="2"/>
  <c r="E266" i="2"/>
  <c r="H266" i="2"/>
  <c r="G266" i="2" l="1"/>
  <c r="L266" i="2" s="1"/>
  <c r="D267" i="2" s="1"/>
  <c r="K266" i="2"/>
  <c r="J267" i="2" l="1"/>
  <c r="F267" i="2"/>
  <c r="E267" i="2"/>
  <c r="H267" i="2"/>
  <c r="G267" i="2" l="1"/>
  <c r="L267" i="2" s="1"/>
  <c r="D268" i="2" s="1"/>
  <c r="K267" i="2"/>
  <c r="J268" i="2" l="1"/>
  <c r="F268" i="2"/>
  <c r="E268" i="2"/>
  <c r="H268" i="2"/>
  <c r="G268" i="2" l="1"/>
  <c r="L268" i="2" s="1"/>
  <c r="D269" i="2" s="1"/>
  <c r="K268" i="2"/>
  <c r="J269" i="2" l="1"/>
  <c r="F269" i="2"/>
  <c r="E269" i="2"/>
  <c r="H269" i="2"/>
  <c r="G269" i="2" l="1"/>
  <c r="L269" i="2" s="1"/>
  <c r="D270" i="2" s="1"/>
  <c r="K269" i="2"/>
  <c r="J270" i="2" l="1"/>
  <c r="F270" i="2"/>
  <c r="E270" i="2"/>
  <c r="H270" i="2"/>
  <c r="G270" i="2" l="1"/>
  <c r="L270" i="2" s="1"/>
  <c r="D271" i="2" s="1"/>
  <c r="K270" i="2"/>
  <c r="J271" i="2" l="1"/>
  <c r="F271" i="2"/>
  <c r="E271" i="2"/>
  <c r="H271" i="2"/>
  <c r="G271" i="2" l="1"/>
  <c r="L271" i="2" s="1"/>
  <c r="D272" i="2" s="1"/>
  <c r="K271" i="2"/>
  <c r="J272" i="2" l="1"/>
  <c r="F272" i="2"/>
  <c r="E272" i="2"/>
  <c r="H272" i="2"/>
  <c r="G272" i="2" l="1"/>
  <c r="L272" i="2" s="1"/>
  <c r="K272" i="2"/>
  <c r="D273" i="2" l="1"/>
  <c r="B25" i="3"/>
  <c r="H273" i="2" l="1"/>
  <c r="E273" i="2"/>
  <c r="F273" i="2"/>
  <c r="J273" i="2"/>
  <c r="G273" i="2" l="1"/>
  <c r="K273" i="2"/>
  <c r="L273" i="2" l="1"/>
  <c r="D274" i="2" s="1"/>
  <c r="J274" i="2" l="1"/>
  <c r="F274" i="2"/>
  <c r="E274" i="2"/>
  <c r="H274" i="2"/>
  <c r="G274" i="2" l="1"/>
  <c r="K274" i="2"/>
  <c r="L274" i="2" l="1"/>
  <c r="D275" i="2" s="1"/>
  <c r="J275" i="2" l="1"/>
  <c r="F275" i="2"/>
  <c r="E275" i="2"/>
  <c r="H275" i="2"/>
  <c r="G275" i="2" l="1"/>
  <c r="K275" i="2"/>
  <c r="L275" i="2" l="1"/>
  <c r="D276" i="2" s="1"/>
  <c r="J276" i="2" l="1"/>
  <c r="F276" i="2"/>
  <c r="E276" i="2"/>
  <c r="H276" i="2"/>
  <c r="G276" i="2" l="1"/>
  <c r="L276" i="2" s="1"/>
  <c r="D277" i="2" s="1"/>
  <c r="K276" i="2"/>
  <c r="J277" i="2" l="1"/>
  <c r="F277" i="2"/>
  <c r="E277" i="2"/>
  <c r="H277" i="2"/>
  <c r="G277" i="2" l="1"/>
  <c r="L277" i="2" s="1"/>
  <c r="D278" i="2" s="1"/>
  <c r="K277" i="2"/>
  <c r="J278" i="2" l="1"/>
  <c r="F278" i="2"/>
  <c r="E278" i="2"/>
  <c r="H278" i="2"/>
  <c r="G278" i="2" l="1"/>
  <c r="L278" i="2" s="1"/>
  <c r="D279" i="2" s="1"/>
  <c r="K278" i="2"/>
  <c r="J279" i="2" l="1"/>
  <c r="F279" i="2"/>
  <c r="E279" i="2"/>
  <c r="H279" i="2"/>
  <c r="G279" i="2" l="1"/>
  <c r="L279" i="2" s="1"/>
  <c r="D280" i="2" s="1"/>
  <c r="K279" i="2"/>
  <c r="J280" i="2" l="1"/>
  <c r="F280" i="2"/>
  <c r="E280" i="2"/>
  <c r="H280" i="2"/>
  <c r="G280" i="2" l="1"/>
  <c r="L280" i="2" s="1"/>
  <c r="D281" i="2" s="1"/>
  <c r="K280" i="2"/>
  <c r="J281" i="2" l="1"/>
  <c r="F281" i="2"/>
  <c r="E281" i="2"/>
  <c r="H281" i="2"/>
  <c r="G281" i="2" l="1"/>
  <c r="L281" i="2" s="1"/>
  <c r="D282" i="2" s="1"/>
  <c r="K281" i="2"/>
  <c r="J282" i="2" l="1"/>
  <c r="F282" i="2"/>
  <c r="E282" i="2"/>
  <c r="H282" i="2"/>
  <c r="G282" i="2" l="1"/>
  <c r="L282" i="2" s="1"/>
  <c r="D283" i="2" s="1"/>
  <c r="K282" i="2"/>
  <c r="J283" i="2" l="1"/>
  <c r="F283" i="2"/>
  <c r="E283" i="2"/>
  <c r="H283" i="2"/>
  <c r="G283" i="2" l="1"/>
  <c r="L283" i="2" s="1"/>
  <c r="D284" i="2" s="1"/>
  <c r="K283" i="2"/>
  <c r="J284" i="2" l="1"/>
  <c r="F284" i="2"/>
  <c r="E284" i="2"/>
  <c r="H284" i="2"/>
  <c r="G284" i="2" l="1"/>
  <c r="L284" i="2" s="1"/>
  <c r="K284" i="2"/>
  <c r="D285" i="2" l="1"/>
  <c r="B26" i="3"/>
  <c r="H285" i="2" l="1"/>
  <c r="E285" i="2"/>
  <c r="F285" i="2"/>
  <c r="J285" i="2"/>
  <c r="G285" i="2" l="1"/>
  <c r="K285" i="2"/>
  <c r="L285" i="2" l="1"/>
  <c r="D286" i="2" s="1"/>
  <c r="J286" i="2" l="1"/>
  <c r="F286" i="2"/>
  <c r="E286" i="2"/>
  <c r="H286" i="2"/>
  <c r="G286" i="2" l="1"/>
  <c r="K286" i="2"/>
  <c r="L286" i="2" l="1"/>
  <c r="D287" i="2" s="1"/>
  <c r="J287" i="2" l="1"/>
  <c r="F287" i="2"/>
  <c r="E287" i="2"/>
  <c r="H287" i="2"/>
  <c r="G287" i="2" l="1"/>
  <c r="K287" i="2"/>
  <c r="L287" i="2" l="1"/>
  <c r="D288" i="2" s="1"/>
  <c r="J288" i="2" l="1"/>
  <c r="F288" i="2"/>
  <c r="E288" i="2"/>
  <c r="H288" i="2"/>
  <c r="G288" i="2" l="1"/>
  <c r="L288" i="2" s="1"/>
  <c r="D289" i="2" s="1"/>
  <c r="K288" i="2"/>
  <c r="J289" i="2" l="1"/>
  <c r="F289" i="2"/>
  <c r="E289" i="2"/>
  <c r="H289" i="2"/>
  <c r="G289" i="2" l="1"/>
  <c r="L289" i="2" s="1"/>
  <c r="D290" i="2" s="1"/>
  <c r="K289" i="2"/>
  <c r="J290" i="2" l="1"/>
  <c r="F290" i="2"/>
  <c r="E290" i="2"/>
  <c r="H290" i="2"/>
  <c r="G290" i="2" l="1"/>
  <c r="L290" i="2" s="1"/>
  <c r="D291" i="2" s="1"/>
  <c r="K290" i="2"/>
  <c r="J291" i="2" l="1"/>
  <c r="F291" i="2"/>
  <c r="E291" i="2"/>
  <c r="H291" i="2"/>
  <c r="G291" i="2" l="1"/>
  <c r="L291" i="2" s="1"/>
  <c r="D292" i="2" s="1"/>
  <c r="K291" i="2"/>
  <c r="J292" i="2" l="1"/>
  <c r="F292" i="2"/>
  <c r="E292" i="2"/>
  <c r="H292" i="2"/>
  <c r="G292" i="2" l="1"/>
  <c r="L292" i="2" s="1"/>
  <c r="D293" i="2" s="1"/>
  <c r="K292" i="2"/>
  <c r="J293" i="2" l="1"/>
  <c r="F293" i="2"/>
  <c r="E293" i="2"/>
  <c r="H293" i="2"/>
  <c r="G293" i="2" l="1"/>
  <c r="L293" i="2" s="1"/>
  <c r="D294" i="2" s="1"/>
  <c r="K293" i="2"/>
  <c r="J294" i="2" l="1"/>
  <c r="F294" i="2"/>
  <c r="E294" i="2"/>
  <c r="H294" i="2"/>
  <c r="G294" i="2" l="1"/>
  <c r="L294" i="2" s="1"/>
  <c r="D295" i="2" s="1"/>
  <c r="K294" i="2"/>
  <c r="J295" i="2" l="1"/>
  <c r="F295" i="2"/>
  <c r="E295" i="2"/>
  <c r="H295" i="2"/>
  <c r="G295" i="2" l="1"/>
  <c r="L295" i="2" s="1"/>
  <c r="D296" i="2" s="1"/>
  <c r="K295" i="2"/>
  <c r="J296" i="2" l="1"/>
  <c r="F296" i="2"/>
  <c r="E296" i="2"/>
  <c r="H296" i="2"/>
  <c r="G296" i="2" l="1"/>
  <c r="L296" i="2" s="1"/>
  <c r="K296" i="2"/>
  <c r="D297" i="2" l="1"/>
  <c r="B27" i="3"/>
  <c r="H297" i="2" l="1"/>
  <c r="E297" i="2"/>
  <c r="F297" i="2"/>
  <c r="J297" i="2"/>
  <c r="G297" i="2" l="1"/>
  <c r="K297" i="2"/>
  <c r="L297" i="2" l="1"/>
  <c r="D298" i="2" s="1"/>
  <c r="J298" i="2" l="1"/>
  <c r="F298" i="2"/>
  <c r="E298" i="2"/>
  <c r="H298" i="2"/>
  <c r="G298" i="2" l="1"/>
  <c r="K298" i="2"/>
  <c r="L298" i="2" l="1"/>
  <c r="D299" i="2" s="1"/>
  <c r="J299" i="2" l="1"/>
  <c r="F299" i="2"/>
  <c r="E299" i="2"/>
  <c r="H299" i="2"/>
  <c r="G299" i="2" l="1"/>
  <c r="K299" i="2"/>
  <c r="L299" i="2" l="1"/>
  <c r="D300" i="2" s="1"/>
  <c r="J300" i="2" l="1"/>
  <c r="F300" i="2"/>
  <c r="E300" i="2"/>
  <c r="H300" i="2"/>
  <c r="G300" i="2" l="1"/>
  <c r="L300" i="2" s="1"/>
  <c r="D301" i="2" s="1"/>
  <c r="K300" i="2"/>
  <c r="J301" i="2" l="1"/>
  <c r="F301" i="2"/>
  <c r="E301" i="2"/>
  <c r="H301" i="2"/>
  <c r="G301" i="2" l="1"/>
  <c r="L301" i="2" s="1"/>
  <c r="D302" i="2" s="1"/>
  <c r="K301" i="2"/>
  <c r="J302" i="2" l="1"/>
  <c r="F302" i="2"/>
  <c r="E302" i="2"/>
  <c r="H302" i="2"/>
  <c r="G302" i="2" l="1"/>
  <c r="L302" i="2" s="1"/>
  <c r="D303" i="2" s="1"/>
  <c r="K302" i="2"/>
  <c r="J303" i="2" l="1"/>
  <c r="E303" i="2"/>
  <c r="F303" i="2"/>
  <c r="H303" i="2"/>
  <c r="G303" i="2" l="1"/>
  <c r="L303" i="2" s="1"/>
  <c r="D304" i="2" s="1"/>
  <c r="K303" i="2"/>
  <c r="J304" i="2" l="1"/>
  <c r="F304" i="2"/>
  <c r="E304" i="2"/>
  <c r="H304" i="2"/>
  <c r="K304" i="2" l="1"/>
  <c r="G304" i="2"/>
  <c r="L304" i="2" s="1"/>
  <c r="D305" i="2" s="1"/>
  <c r="E305" i="2" l="1"/>
  <c r="J305" i="2"/>
  <c r="F305" i="2"/>
  <c r="H305" i="2"/>
  <c r="G305" i="2" l="1"/>
  <c r="L305" i="2" s="1"/>
  <c r="D306" i="2" s="1"/>
  <c r="K305" i="2"/>
  <c r="H306" i="2"/>
  <c r="J306" i="2"/>
  <c r="F306" i="2"/>
  <c r="E306" i="2"/>
  <c r="K306" i="2" l="1"/>
  <c r="G306" i="2"/>
  <c r="L306" i="2" s="1"/>
  <c r="D307" i="2" s="1"/>
  <c r="E307" i="2" l="1"/>
  <c r="J307" i="2"/>
  <c r="F307" i="2"/>
  <c r="H307" i="2"/>
  <c r="G307" i="2" l="1"/>
  <c r="L307" i="2" s="1"/>
  <c r="D308" i="2" s="1"/>
  <c r="K307" i="2"/>
  <c r="H308" i="2" l="1"/>
  <c r="F308" i="2"/>
  <c r="J308" i="2"/>
  <c r="E308" i="2"/>
  <c r="G308" i="2" l="1"/>
  <c r="L308" i="2" s="1"/>
  <c r="K308" i="2"/>
  <c r="B28" i="3" l="1"/>
  <c r="D309" i="2"/>
  <c r="H309" i="2" l="1"/>
  <c r="J309" i="2"/>
  <c r="F309" i="2"/>
  <c r="E309" i="2"/>
  <c r="G309" i="2" l="1"/>
  <c r="K309" i="2"/>
  <c r="L309" i="2" l="1"/>
  <c r="D310" i="2" s="1"/>
  <c r="J310" i="2" l="1"/>
  <c r="F310" i="2"/>
  <c r="E310" i="2"/>
  <c r="H310" i="2"/>
  <c r="K310" i="2" l="1"/>
  <c r="G310" i="2"/>
  <c r="L310" i="2" l="1"/>
  <c r="D311" i="2" s="1"/>
  <c r="J311" i="2" l="1"/>
  <c r="F311" i="2"/>
  <c r="E311" i="2"/>
  <c r="H311" i="2"/>
  <c r="G311" i="2" l="1"/>
  <c r="K311" i="2"/>
  <c r="L311" i="2" l="1"/>
  <c r="D312" i="2" s="1"/>
  <c r="F312" i="2" l="1"/>
  <c r="J312" i="2"/>
  <c r="E312" i="2"/>
  <c r="H312" i="2"/>
  <c r="G312" i="2" l="1"/>
  <c r="L312" i="2" s="1"/>
  <c r="D313" i="2" s="1"/>
  <c r="K312" i="2"/>
  <c r="F313" i="2" l="1"/>
  <c r="J313" i="2"/>
  <c r="E313" i="2"/>
  <c r="H313" i="2"/>
  <c r="G313" i="2" l="1"/>
  <c r="L313" i="2" s="1"/>
  <c r="D314" i="2" s="1"/>
  <c r="K313" i="2"/>
  <c r="J314" i="2" l="1"/>
  <c r="E314" i="2"/>
  <c r="F314" i="2"/>
  <c r="H314" i="2"/>
  <c r="K314" i="2" l="1"/>
  <c r="G314" i="2"/>
  <c r="L314" i="2" s="1"/>
  <c r="D315" i="2" s="1"/>
  <c r="E315" i="2" l="1"/>
  <c r="J315" i="2"/>
  <c r="F315" i="2"/>
  <c r="H315" i="2"/>
  <c r="G315" i="2" l="1"/>
  <c r="L315" i="2" s="1"/>
  <c r="D316" i="2" s="1"/>
  <c r="K315" i="2"/>
  <c r="H316" i="2"/>
  <c r="J316" i="2" l="1"/>
  <c r="E316" i="2"/>
  <c r="F316" i="2"/>
  <c r="G316" i="2" l="1"/>
  <c r="L316" i="2" s="1"/>
  <c r="D317" i="2" s="1"/>
  <c r="K316" i="2"/>
  <c r="J317" i="2" l="1"/>
  <c r="E317" i="2"/>
  <c r="F317" i="2"/>
  <c r="H317" i="2"/>
  <c r="K317" i="2" l="1"/>
  <c r="G317" i="2"/>
  <c r="L317" i="2" s="1"/>
  <c r="D318" i="2" s="1"/>
  <c r="H318" i="2" l="1"/>
  <c r="F318" i="2"/>
  <c r="E318" i="2"/>
  <c r="J318" i="2"/>
  <c r="G318" i="2" l="1"/>
  <c r="L318" i="2" s="1"/>
  <c r="D319" i="2" s="1"/>
  <c r="K318" i="2"/>
  <c r="H319" i="2"/>
  <c r="E319" i="2" l="1"/>
  <c r="F319" i="2"/>
  <c r="J319" i="2"/>
  <c r="G319" i="2" l="1"/>
  <c r="L319" i="2" s="1"/>
  <c r="D320" i="2" s="1"/>
  <c r="K319" i="2"/>
  <c r="J320" i="2" l="1"/>
  <c r="E320" i="2"/>
  <c r="F320" i="2"/>
  <c r="H320" i="2"/>
  <c r="G320" i="2" l="1"/>
  <c r="L320" i="2" s="1"/>
  <c r="D321" i="2" s="1"/>
  <c r="K320" i="2"/>
  <c r="B29" i="3"/>
  <c r="H321" i="2" l="1"/>
  <c r="J321" i="2"/>
  <c r="E321" i="2"/>
  <c r="F321" i="2"/>
  <c r="G321" i="2" l="1"/>
  <c r="K321" i="2"/>
  <c r="L321" i="2" l="1"/>
  <c r="D322" i="2" s="1"/>
  <c r="J322" i="2" l="1"/>
  <c r="E322" i="2"/>
  <c r="F322" i="2"/>
  <c r="H322" i="2"/>
  <c r="K322" i="2" l="1"/>
  <c r="G322" i="2"/>
  <c r="L322" i="2" l="1"/>
  <c r="D323" i="2" s="1"/>
  <c r="E323" i="2" l="1"/>
  <c r="J323" i="2"/>
  <c r="F323" i="2"/>
  <c r="H323" i="2"/>
  <c r="K323" i="2" l="1"/>
  <c r="G323" i="2"/>
  <c r="L323" i="2" l="1"/>
  <c r="D324" i="2" s="1"/>
  <c r="F324" i="2" l="1"/>
  <c r="J324" i="2"/>
  <c r="E324" i="2"/>
  <c r="H324" i="2"/>
  <c r="G324" i="2" l="1"/>
  <c r="L324" i="2" s="1"/>
  <c r="D325" i="2" s="1"/>
  <c r="K324" i="2"/>
  <c r="J325" i="2" l="1"/>
  <c r="E325" i="2"/>
  <c r="F325" i="2"/>
  <c r="H325" i="2"/>
  <c r="G325" i="2" l="1"/>
  <c r="L325" i="2" s="1"/>
  <c r="D326" i="2" s="1"/>
  <c r="F326" i="2" s="1"/>
  <c r="K325" i="2"/>
  <c r="H326" i="2"/>
  <c r="E326" i="2"/>
  <c r="J326" i="2"/>
  <c r="K326" i="2" l="1"/>
  <c r="G326" i="2"/>
  <c r="L326" i="2" s="1"/>
  <c r="D327" i="2" s="1"/>
  <c r="E327" i="2" l="1"/>
  <c r="F327" i="2"/>
  <c r="J327" i="2"/>
  <c r="H327" i="2"/>
  <c r="G327" i="2" l="1"/>
  <c r="L327" i="2" s="1"/>
  <c r="D328" i="2" s="1"/>
  <c r="K327" i="2"/>
  <c r="H328" i="2"/>
  <c r="F328" i="2"/>
  <c r="J328" i="2" l="1"/>
  <c r="E328" i="2"/>
  <c r="K328" i="2" l="1"/>
  <c r="G328" i="2"/>
  <c r="L328" i="2" s="1"/>
  <c r="D329" i="2" s="1"/>
  <c r="F329" i="2" l="1"/>
  <c r="J329" i="2"/>
  <c r="E329" i="2"/>
  <c r="H329" i="2"/>
  <c r="K329" i="2" l="1"/>
  <c r="G329" i="2"/>
  <c r="L329" i="2" s="1"/>
  <c r="D330" i="2" s="1"/>
  <c r="E330" i="2" l="1"/>
  <c r="F330" i="2"/>
  <c r="J330" i="2"/>
  <c r="H330" i="2"/>
  <c r="G330" i="2" l="1"/>
  <c r="L330" i="2" s="1"/>
  <c r="D331" i="2" s="1"/>
  <c r="K330" i="2"/>
  <c r="F331" i="2" l="1"/>
  <c r="J331" i="2"/>
  <c r="E331" i="2"/>
  <c r="H331" i="2"/>
  <c r="G331" i="2" l="1"/>
  <c r="L331" i="2" s="1"/>
  <c r="D332" i="2" s="1"/>
  <c r="K331" i="2"/>
  <c r="F332" i="2" l="1"/>
  <c r="J332" i="2"/>
  <c r="E332" i="2"/>
  <c r="H332" i="2"/>
  <c r="G332" i="2" l="1"/>
  <c r="L332" i="2" s="1"/>
  <c r="K332" i="2"/>
  <c r="D333" i="2" l="1"/>
  <c r="B30" i="3"/>
  <c r="H333" i="2" l="1"/>
  <c r="E333" i="2"/>
  <c r="F333" i="2"/>
  <c r="J333" i="2"/>
  <c r="G333" i="2" l="1"/>
  <c r="K333" i="2"/>
  <c r="L333" i="2" l="1"/>
  <c r="D334" i="2" s="1"/>
  <c r="E334" i="2" l="1"/>
  <c r="J334" i="2"/>
  <c r="F334" i="2"/>
  <c r="H334" i="2"/>
  <c r="G334" i="2" l="1"/>
  <c r="K334" i="2"/>
  <c r="L334" i="2" l="1"/>
  <c r="D335" i="2" s="1"/>
  <c r="F335" i="2" l="1"/>
  <c r="E335" i="2"/>
  <c r="J335" i="2"/>
  <c r="H335" i="2"/>
  <c r="G335" i="2" l="1"/>
  <c r="K335" i="2"/>
  <c r="L335" i="2" l="1"/>
  <c r="D336" i="2" s="1"/>
  <c r="E336" i="2" l="1"/>
  <c r="F336" i="2"/>
  <c r="J336" i="2"/>
  <c r="H336" i="2"/>
  <c r="G336" i="2" l="1"/>
  <c r="L336" i="2" s="1"/>
  <c r="D337" i="2" s="1"/>
  <c r="K336" i="2"/>
  <c r="H337" i="2"/>
  <c r="J337" i="2"/>
  <c r="E337" i="2" l="1"/>
  <c r="F337" i="2"/>
  <c r="K337" i="2" l="1"/>
  <c r="G337" i="2"/>
  <c r="L337" i="2" s="1"/>
  <c r="D338" i="2" s="1"/>
  <c r="F338" i="2" l="1"/>
  <c r="J338" i="2"/>
  <c r="E338" i="2"/>
  <c r="H338" i="2"/>
  <c r="K338" i="2" l="1"/>
  <c r="G338" i="2"/>
  <c r="L338" i="2" s="1"/>
  <c r="D339" i="2" s="1"/>
  <c r="J339" i="2" l="1"/>
  <c r="F339" i="2"/>
  <c r="E339" i="2"/>
  <c r="H339" i="2"/>
  <c r="G339" i="2" l="1"/>
  <c r="L339" i="2" s="1"/>
  <c r="D340" i="2" s="1"/>
  <c r="K339" i="2"/>
  <c r="H340" i="2"/>
  <c r="E340" i="2"/>
  <c r="G340" i="2" l="1"/>
  <c r="L340" i="2" s="1"/>
  <c r="D341" i="2" s="1"/>
  <c r="K340" i="2"/>
  <c r="F340" i="2"/>
  <c r="J340" i="2"/>
  <c r="J341" i="2" l="1"/>
  <c r="F341" i="2"/>
  <c r="E341" i="2"/>
  <c r="H341" i="2"/>
  <c r="K341" i="2" l="1"/>
  <c r="G341" i="2"/>
  <c r="L341" i="2" s="1"/>
  <c r="D342" i="2" s="1"/>
  <c r="F342" i="2" l="1"/>
  <c r="E342" i="2"/>
  <c r="J342" i="2"/>
  <c r="H342" i="2"/>
  <c r="K342" i="2" l="1"/>
  <c r="G342" i="2"/>
  <c r="L342" i="2" s="1"/>
  <c r="D343" i="2" s="1"/>
  <c r="F343" i="2" l="1"/>
  <c r="J343" i="2"/>
  <c r="E343" i="2"/>
  <c r="H343" i="2"/>
  <c r="G343" i="2" l="1"/>
  <c r="L343" i="2" s="1"/>
  <c r="D344" i="2" s="1"/>
  <c r="K343" i="2"/>
  <c r="F344" i="2" l="1"/>
  <c r="J344" i="2"/>
  <c r="E344" i="2"/>
  <c r="H344" i="2"/>
  <c r="K344" i="2" l="1"/>
  <c r="G344" i="2"/>
  <c r="L344" i="2" s="1"/>
  <c r="D345" i="2" l="1"/>
  <c r="B31" i="3"/>
  <c r="H345" i="2" l="1"/>
  <c r="E345" i="2"/>
  <c r="F345" i="2"/>
  <c r="J345" i="2"/>
  <c r="G345" i="2" l="1"/>
  <c r="K345" i="2"/>
  <c r="L345" i="2" l="1"/>
  <c r="D346" i="2" s="1"/>
  <c r="F346" i="2" l="1"/>
  <c r="E346" i="2"/>
  <c r="J346" i="2"/>
  <c r="H346" i="2"/>
  <c r="K346" i="2" l="1"/>
  <c r="G346" i="2"/>
  <c r="L346" i="2" l="1"/>
  <c r="D347" i="2" s="1"/>
  <c r="F347" i="2" l="1"/>
  <c r="E347" i="2"/>
  <c r="J347" i="2"/>
  <c r="H347" i="2"/>
  <c r="G347" i="2" l="1"/>
  <c r="K347" i="2"/>
  <c r="L347" i="2" l="1"/>
  <c r="D348" i="2" s="1"/>
  <c r="J348" i="2" l="1"/>
  <c r="E348" i="2"/>
  <c r="F348" i="2"/>
  <c r="H348" i="2"/>
  <c r="G348" i="2" l="1"/>
  <c r="L348" i="2" s="1"/>
  <c r="D349" i="2" s="1"/>
  <c r="K348" i="2"/>
  <c r="E349" i="2" l="1"/>
  <c r="F349" i="2"/>
  <c r="J349" i="2"/>
  <c r="H349" i="2"/>
  <c r="G349" i="2" l="1"/>
  <c r="L349" i="2" s="1"/>
  <c r="D350" i="2" s="1"/>
  <c r="K349" i="2"/>
  <c r="H350" i="2"/>
  <c r="J350" i="2"/>
  <c r="F350" i="2"/>
  <c r="E350" i="2"/>
  <c r="G350" i="2" l="1"/>
  <c r="L350" i="2" s="1"/>
  <c r="D351" i="2" s="1"/>
  <c r="K350" i="2"/>
  <c r="J351" i="2" l="1"/>
  <c r="F351" i="2"/>
  <c r="E351" i="2"/>
  <c r="H351" i="2"/>
  <c r="G351" i="2" l="1"/>
  <c r="L351" i="2" s="1"/>
  <c r="D352" i="2" s="1"/>
  <c r="K351" i="2"/>
  <c r="J352" i="2" l="1"/>
  <c r="F352" i="2"/>
  <c r="E352" i="2"/>
  <c r="H352" i="2"/>
  <c r="G352" i="2" l="1"/>
  <c r="L352" i="2" s="1"/>
  <c r="D353" i="2" s="1"/>
  <c r="K352" i="2"/>
  <c r="F353" i="2" l="1"/>
  <c r="E353" i="2"/>
  <c r="J353" i="2"/>
  <c r="H353" i="2"/>
  <c r="K353" i="2" l="1"/>
  <c r="G353" i="2"/>
  <c r="L353" i="2" s="1"/>
  <c r="D354" i="2" s="1"/>
  <c r="H354" i="2"/>
  <c r="F354" i="2"/>
  <c r="E354" i="2"/>
  <c r="J354" i="2"/>
  <c r="K354" i="2" l="1"/>
  <c r="G354" i="2"/>
  <c r="L354" i="2" s="1"/>
  <c r="D355" i="2" s="1"/>
  <c r="F355" i="2" l="1"/>
  <c r="J355" i="2"/>
  <c r="E355" i="2"/>
  <c r="H355" i="2"/>
  <c r="K355" i="2" l="1"/>
  <c r="G355" i="2"/>
  <c r="L355" i="2" s="1"/>
  <c r="D356" i="2" s="1"/>
  <c r="F356" i="2" l="1"/>
  <c r="J356" i="2"/>
  <c r="E356" i="2"/>
  <c r="H356" i="2"/>
  <c r="K356" i="2" l="1"/>
  <c r="G356" i="2"/>
  <c r="L356" i="2" s="1"/>
  <c r="D357" i="2" s="1"/>
  <c r="H357" i="2" l="1"/>
  <c r="F357" i="2"/>
  <c r="J357" i="2"/>
  <c r="E357" i="2"/>
  <c r="G357" i="2" l="1"/>
  <c r="K357" i="2"/>
  <c r="L357" i="2" l="1"/>
  <c r="D358" i="2" s="1"/>
  <c r="H358" i="2" l="1"/>
  <c r="J358" i="2"/>
  <c r="E358" i="2"/>
  <c r="F358" i="2"/>
  <c r="G358" i="2" l="1"/>
  <c r="K358" i="2"/>
  <c r="L358" i="2" l="1"/>
  <c r="D359" i="2" s="1"/>
  <c r="J359" i="2" l="1"/>
  <c r="E359" i="2"/>
  <c r="F359" i="2"/>
  <c r="H359" i="2"/>
  <c r="G359" i="2" l="1"/>
  <c r="K359" i="2"/>
  <c r="L359" i="2" l="1"/>
  <c r="D360" i="2" s="1"/>
  <c r="E360" i="2" l="1"/>
  <c r="J360" i="2"/>
  <c r="F360" i="2"/>
  <c r="H360" i="2"/>
  <c r="G360" i="2" l="1"/>
  <c r="L360" i="2" s="1"/>
  <c r="D361" i="2" s="1"/>
  <c r="K360" i="2"/>
  <c r="J361" i="2" l="1"/>
  <c r="E361" i="2"/>
  <c r="F361" i="2"/>
  <c r="H361" i="2"/>
  <c r="K361" i="2" l="1"/>
  <c r="G361" i="2"/>
  <c r="L361" i="2" s="1"/>
  <c r="D362" i="2" s="1"/>
  <c r="H362" i="2"/>
  <c r="E362" i="2" l="1"/>
  <c r="J362" i="2"/>
  <c r="F362" i="2"/>
  <c r="K362" i="2" l="1"/>
  <c r="G362" i="2"/>
  <c r="L362" i="2" s="1"/>
  <c r="D363" i="2" s="1"/>
  <c r="E363" i="2" l="1"/>
  <c r="J363" i="2"/>
  <c r="F363" i="2"/>
  <c r="H363" i="2"/>
  <c r="K363" i="2" l="1"/>
  <c r="G363" i="2"/>
  <c r="L363" i="2" s="1"/>
  <c r="D364" i="2" s="1"/>
  <c r="H364" i="2"/>
  <c r="E364" i="2"/>
  <c r="J364" i="2"/>
  <c r="F364" i="2"/>
  <c r="G364" i="2" l="1"/>
  <c r="L364" i="2" s="1"/>
  <c r="D365" i="2" s="1"/>
  <c r="K364" i="2"/>
  <c r="H365" i="2" l="1"/>
  <c r="J365" i="2"/>
  <c r="E365" i="2"/>
  <c r="F365" i="2"/>
  <c r="G365" i="2" l="1"/>
  <c r="L365" i="2" s="1"/>
  <c r="D366" i="2" s="1"/>
  <c r="K365" i="2"/>
  <c r="H366" i="2" l="1"/>
  <c r="E366" i="2"/>
  <c r="F366" i="2"/>
  <c r="J366" i="2"/>
  <c r="G366" i="2" l="1"/>
  <c r="L366" i="2" s="1"/>
  <c r="D367" i="2" s="1"/>
  <c r="K366" i="2"/>
  <c r="E367" i="2" l="1"/>
  <c r="J367" i="2"/>
  <c r="F367" i="2"/>
  <c r="H367" i="2"/>
  <c r="G367" i="2" l="1"/>
  <c r="L367" i="2" s="1"/>
  <c r="D368" i="2" s="1"/>
  <c r="K367" i="2"/>
  <c r="E368" i="2" l="1"/>
  <c r="J368" i="2"/>
  <c r="F368" i="2"/>
  <c r="H368" i="2"/>
  <c r="G368" i="2" l="1"/>
  <c r="L368" i="2" s="1"/>
  <c r="D369" i="2" s="1"/>
  <c r="K368" i="2"/>
  <c r="H369" i="2" l="1"/>
  <c r="J369" i="2"/>
  <c r="E369" i="2"/>
  <c r="F369" i="2"/>
  <c r="K369" i="2" l="1"/>
  <c r="G369" i="2"/>
  <c r="L369" i="2" l="1"/>
  <c r="D370" i="2" s="1"/>
  <c r="H370" i="2" l="1"/>
  <c r="F370" i="2"/>
  <c r="J370" i="2"/>
  <c r="E370" i="2"/>
  <c r="K370" i="2" l="1"/>
  <c r="G370" i="2"/>
  <c r="L370" i="2" l="1"/>
  <c r="D371" i="2" s="1"/>
  <c r="F371" i="2" l="1"/>
  <c r="J371" i="2"/>
  <c r="E371" i="2"/>
  <c r="H371" i="2"/>
  <c r="G371" i="2" l="1"/>
  <c r="K371" i="2"/>
  <c r="L371" i="2" l="1"/>
  <c r="D372" i="2" s="1"/>
  <c r="F372" i="2" l="1"/>
  <c r="J372" i="2"/>
  <c r="E372" i="2"/>
  <c r="H372" i="2"/>
  <c r="K372" i="2" l="1"/>
  <c r="G372" i="2"/>
  <c r="L372" i="2" s="1"/>
  <c r="D373" i="2" s="1"/>
  <c r="H373" i="2" l="1"/>
  <c r="E373" i="2"/>
  <c r="F373" i="2"/>
  <c r="J373" i="2"/>
  <c r="G373" i="2" l="1"/>
  <c r="L373" i="2" s="1"/>
  <c r="D374" i="2" s="1"/>
  <c r="K373" i="2"/>
  <c r="H374" i="2" l="1"/>
  <c r="F374" i="2"/>
  <c r="E374" i="2"/>
  <c r="J374" i="2"/>
  <c r="G374" i="2" l="1"/>
  <c r="L374" i="2" s="1"/>
  <c r="D375" i="2" s="1"/>
  <c r="K374" i="2"/>
  <c r="H375" i="2"/>
  <c r="E375" i="2" l="1"/>
  <c r="J375" i="2"/>
  <c r="F375" i="2"/>
  <c r="G375" i="2" l="1"/>
  <c r="L375" i="2" s="1"/>
  <c r="D376" i="2" s="1"/>
  <c r="K375" i="2"/>
  <c r="J376" i="2" l="1"/>
  <c r="F376" i="2"/>
  <c r="E376" i="2"/>
  <c r="H376" i="2"/>
  <c r="G376" i="2" l="1"/>
  <c r="L376" i="2" s="1"/>
  <c r="D377" i="2" s="1"/>
  <c r="K376" i="2"/>
  <c r="E377" i="2" l="1"/>
  <c r="J377" i="2"/>
  <c r="F377" i="2"/>
  <c r="H377" i="2"/>
  <c r="G377" i="2" l="1"/>
  <c r="L377" i="2" s="1"/>
  <c r="D378" i="2" s="1"/>
  <c r="K377" i="2"/>
  <c r="H378" i="2"/>
  <c r="E378" i="2" l="1"/>
  <c r="F378" i="2"/>
  <c r="J378" i="2"/>
  <c r="G378" i="2" l="1"/>
  <c r="L378" i="2" s="1"/>
  <c r="D379" i="2" s="1"/>
  <c r="K378" i="2"/>
  <c r="J379" i="2" l="1"/>
  <c r="F379" i="2"/>
  <c r="E379" i="2"/>
  <c r="H379" i="2"/>
  <c r="K379" i="2" l="1"/>
  <c r="G379" i="2"/>
  <c r="L379" i="2" s="1"/>
  <c r="D380" i="2" s="1"/>
  <c r="H380" i="2" l="1"/>
  <c r="E380" i="2"/>
  <c r="F380" i="2"/>
  <c r="J380" i="2"/>
  <c r="G380" i="2" l="1"/>
  <c r="L380" i="2" s="1"/>
  <c r="D381" i="2" s="1"/>
  <c r="K380" i="2"/>
  <c r="B34" i="3"/>
  <c r="H381" i="2" l="1"/>
  <c r="E381" i="2"/>
  <c r="F381" i="2"/>
  <c r="J381" i="2"/>
  <c r="G381" i="2" l="1"/>
  <c r="K381" i="2"/>
  <c r="L381" i="2" l="1"/>
  <c r="D382" i="2" s="1"/>
  <c r="J382" i="2" l="1"/>
  <c r="F382" i="2"/>
  <c r="E382" i="2"/>
  <c r="H382" i="2"/>
  <c r="G382" i="2" l="1"/>
  <c r="K382" i="2"/>
  <c r="L382" i="2" l="1"/>
  <c r="D383" i="2" s="1"/>
  <c r="J383" i="2" l="1"/>
  <c r="F383" i="2"/>
  <c r="E383" i="2"/>
  <c r="H383" i="2"/>
  <c r="G383" i="2" l="1"/>
  <c r="K383" i="2"/>
  <c r="L383" i="2" l="1"/>
  <c r="D384" i="2" s="1"/>
  <c r="J384" i="2" l="1"/>
  <c r="F384" i="2"/>
  <c r="E384" i="2"/>
  <c r="H384" i="2"/>
  <c r="G384" i="2" l="1"/>
  <c r="L384" i="2" s="1"/>
  <c r="D385" i="2" s="1"/>
  <c r="K384" i="2"/>
  <c r="J385" i="2" l="1"/>
  <c r="F385" i="2"/>
  <c r="E385" i="2"/>
  <c r="H385" i="2"/>
  <c r="G385" i="2" l="1"/>
  <c r="L385" i="2" s="1"/>
  <c r="D386" i="2" s="1"/>
  <c r="K385" i="2"/>
  <c r="J386" i="2" l="1"/>
  <c r="F386" i="2"/>
  <c r="E386" i="2"/>
  <c r="H386" i="2"/>
  <c r="G386" i="2" l="1"/>
  <c r="L386" i="2" s="1"/>
  <c r="D387" i="2" s="1"/>
  <c r="K386" i="2"/>
  <c r="J387" i="2" l="1"/>
  <c r="F387" i="2"/>
  <c r="E387" i="2"/>
  <c r="H387" i="2"/>
  <c r="G387" i="2" l="1"/>
  <c r="L387" i="2" s="1"/>
  <c r="D388" i="2" s="1"/>
  <c r="K387" i="2"/>
  <c r="J388" i="2" l="1"/>
  <c r="F388" i="2"/>
  <c r="E388" i="2"/>
  <c r="H388" i="2"/>
  <c r="G388" i="2" l="1"/>
  <c r="L388" i="2" s="1"/>
  <c r="D389" i="2" s="1"/>
  <c r="K388" i="2"/>
  <c r="J389" i="2" l="1"/>
  <c r="F389" i="2"/>
  <c r="E389" i="2"/>
  <c r="H389" i="2"/>
  <c r="G389" i="2" l="1"/>
  <c r="L389" i="2" s="1"/>
  <c r="D390" i="2" s="1"/>
  <c r="K389" i="2"/>
  <c r="J390" i="2" l="1"/>
  <c r="F390" i="2"/>
  <c r="E390" i="2"/>
  <c r="H390" i="2"/>
  <c r="G390" i="2" l="1"/>
  <c r="L390" i="2" s="1"/>
  <c r="D391" i="2" s="1"/>
  <c r="K390" i="2"/>
  <c r="J391" i="2" l="1"/>
  <c r="F391" i="2"/>
  <c r="E391" i="2"/>
  <c r="H391" i="2"/>
  <c r="G391" i="2" l="1"/>
  <c r="L391" i="2" s="1"/>
  <c r="D392" i="2" s="1"/>
  <c r="K391" i="2"/>
  <c r="J392" i="2" l="1"/>
  <c r="F392" i="2"/>
  <c r="E392" i="2"/>
  <c r="H392" i="2"/>
  <c r="G392" i="2" l="1"/>
  <c r="L392" i="2" s="1"/>
  <c r="K392" i="2"/>
  <c r="D393" i="2" l="1"/>
  <c r="B35" i="3"/>
  <c r="H393" i="2" l="1"/>
  <c r="E393" i="2"/>
  <c r="F393" i="2"/>
  <c r="J393" i="2"/>
  <c r="G393" i="2" l="1"/>
  <c r="K393" i="2"/>
  <c r="L393" i="2" l="1"/>
  <c r="D394" i="2" s="1"/>
  <c r="J394" i="2" l="1"/>
  <c r="F394" i="2"/>
  <c r="E394" i="2"/>
  <c r="H394" i="2"/>
  <c r="G394" i="2" l="1"/>
  <c r="K394" i="2"/>
  <c r="L394" i="2" l="1"/>
  <c r="D395" i="2" s="1"/>
  <c r="J395" i="2" l="1"/>
  <c r="F395" i="2"/>
  <c r="E395" i="2"/>
  <c r="H395" i="2"/>
  <c r="G395" i="2" l="1"/>
  <c r="K395" i="2"/>
  <c r="L395" i="2" l="1"/>
  <c r="D396" i="2" s="1"/>
  <c r="J396" i="2" l="1"/>
  <c r="F396" i="2"/>
  <c r="E396" i="2"/>
  <c r="H396" i="2"/>
  <c r="G396" i="2" l="1"/>
  <c r="L396" i="2" s="1"/>
  <c r="D397" i="2" s="1"/>
  <c r="K396" i="2"/>
  <c r="J397" i="2" l="1"/>
  <c r="F397" i="2"/>
  <c r="E397" i="2"/>
  <c r="H397" i="2"/>
  <c r="G397" i="2" l="1"/>
  <c r="L397" i="2" s="1"/>
  <c r="D398" i="2" s="1"/>
  <c r="K397" i="2"/>
  <c r="J398" i="2" l="1"/>
  <c r="F398" i="2"/>
  <c r="E398" i="2"/>
  <c r="H398" i="2"/>
  <c r="G398" i="2" l="1"/>
  <c r="L398" i="2" s="1"/>
  <c r="D399" i="2" s="1"/>
  <c r="K398" i="2"/>
  <c r="J399" i="2" l="1"/>
  <c r="F399" i="2"/>
  <c r="E399" i="2"/>
  <c r="H399" i="2"/>
  <c r="G399" i="2" l="1"/>
  <c r="L399" i="2" s="1"/>
  <c r="D400" i="2" s="1"/>
  <c r="K399" i="2"/>
  <c r="J400" i="2" l="1"/>
  <c r="F400" i="2"/>
  <c r="E400" i="2"/>
  <c r="H400" i="2"/>
  <c r="G400" i="2" l="1"/>
  <c r="L400" i="2" s="1"/>
  <c r="D401" i="2" s="1"/>
  <c r="K400" i="2"/>
  <c r="J401" i="2" l="1"/>
  <c r="F401" i="2"/>
  <c r="E401" i="2"/>
  <c r="H401" i="2"/>
  <c r="G401" i="2" l="1"/>
  <c r="L401" i="2" s="1"/>
  <c r="D402" i="2" s="1"/>
  <c r="K401" i="2"/>
  <c r="J402" i="2" l="1"/>
  <c r="F402" i="2"/>
  <c r="E402" i="2"/>
  <c r="H402" i="2"/>
  <c r="G402" i="2" l="1"/>
  <c r="L402" i="2" s="1"/>
  <c r="D403" i="2" s="1"/>
  <c r="K402" i="2"/>
  <c r="J403" i="2" l="1"/>
  <c r="F403" i="2"/>
  <c r="E403" i="2"/>
  <c r="H403" i="2"/>
  <c r="G403" i="2" l="1"/>
  <c r="L403" i="2" s="1"/>
  <c r="D404" i="2" s="1"/>
  <c r="K403" i="2"/>
  <c r="J404" i="2" l="1"/>
  <c r="E404" i="2"/>
  <c r="F404" i="2"/>
  <c r="H404" i="2"/>
  <c r="G404" i="2" l="1"/>
  <c r="L404" i="2" s="1"/>
  <c r="K404" i="2"/>
  <c r="D405" i="2" l="1"/>
  <c r="B36" i="3"/>
  <c r="H405" i="2" l="1"/>
  <c r="F405" i="2"/>
  <c r="J405" i="2"/>
  <c r="E405" i="2"/>
  <c r="K405" i="2" l="1"/>
  <c r="G405" i="2"/>
  <c r="L405" i="2" l="1"/>
  <c r="D406" i="2" s="1"/>
  <c r="J406" i="2" l="1"/>
  <c r="E406" i="2"/>
  <c r="F406" i="2"/>
  <c r="H406" i="2"/>
  <c r="G406" i="2" l="1"/>
  <c r="K406" i="2"/>
  <c r="L406" i="2" l="1"/>
  <c r="D407" i="2" s="1"/>
  <c r="E407" i="2" l="1"/>
  <c r="J407" i="2"/>
  <c r="F407" i="2"/>
  <c r="H407" i="2"/>
  <c r="G407" i="2" l="1"/>
  <c r="K407" i="2"/>
  <c r="L407" i="2" l="1"/>
  <c r="D408" i="2" s="1"/>
  <c r="F408" i="2" l="1"/>
  <c r="J408" i="2"/>
  <c r="E408" i="2"/>
  <c r="H408" i="2"/>
  <c r="G408" i="2" l="1"/>
  <c r="L408" i="2" s="1"/>
  <c r="D409" i="2" s="1"/>
  <c r="K408" i="2"/>
  <c r="J409" i="2" l="1"/>
  <c r="F409" i="2"/>
  <c r="E409" i="2"/>
  <c r="H409" i="2"/>
  <c r="G409" i="2" l="1"/>
  <c r="L409" i="2" s="1"/>
  <c r="D410" i="2" s="1"/>
  <c r="K409" i="2"/>
  <c r="J410" i="2" l="1"/>
  <c r="F410" i="2"/>
  <c r="E410" i="2"/>
  <c r="H410" i="2"/>
  <c r="G410" i="2" l="1"/>
  <c r="L410" i="2" s="1"/>
  <c r="D411" i="2" s="1"/>
  <c r="K410" i="2"/>
  <c r="J411" i="2" l="1"/>
  <c r="F411" i="2"/>
  <c r="E411" i="2"/>
  <c r="H411" i="2"/>
  <c r="G411" i="2" l="1"/>
  <c r="L411" i="2" s="1"/>
  <c r="D412" i="2" s="1"/>
  <c r="K411" i="2"/>
  <c r="J412" i="2" l="1"/>
  <c r="F412" i="2"/>
  <c r="E412" i="2"/>
  <c r="H412" i="2"/>
  <c r="G412" i="2" l="1"/>
  <c r="L412" i="2" s="1"/>
  <c r="D413" i="2" s="1"/>
  <c r="K412" i="2"/>
  <c r="J413" i="2" l="1"/>
  <c r="F413" i="2"/>
  <c r="E413" i="2"/>
  <c r="H413" i="2"/>
  <c r="G413" i="2" l="1"/>
  <c r="L413" i="2" s="1"/>
  <c r="D414" i="2" s="1"/>
  <c r="K413" i="2"/>
  <c r="J414" i="2" l="1"/>
  <c r="F414" i="2"/>
  <c r="E414" i="2"/>
  <c r="H414" i="2"/>
  <c r="G414" i="2" l="1"/>
  <c r="L414" i="2" s="1"/>
  <c r="D415" i="2" s="1"/>
  <c r="K414" i="2"/>
  <c r="J415" i="2" l="1"/>
  <c r="F415" i="2"/>
  <c r="E415" i="2"/>
  <c r="H415" i="2"/>
  <c r="G415" i="2" l="1"/>
  <c r="L415" i="2" s="1"/>
  <c r="D416" i="2" s="1"/>
  <c r="K415" i="2"/>
  <c r="J416" i="2" l="1"/>
  <c r="F416" i="2"/>
  <c r="E416" i="2"/>
  <c r="H416" i="2"/>
  <c r="G416" i="2" l="1"/>
  <c r="L416" i="2" s="1"/>
  <c r="K416" i="2"/>
  <c r="D417" i="2" l="1"/>
  <c r="B37" i="3"/>
  <c r="H417" i="2" l="1"/>
  <c r="E417" i="2"/>
  <c r="F417" i="2"/>
  <c r="J417" i="2"/>
  <c r="G417" i="2" l="1"/>
  <c r="K417" i="2"/>
  <c r="L417" i="2" l="1"/>
  <c r="D418" i="2" s="1"/>
  <c r="J418" i="2" l="1"/>
  <c r="F418" i="2"/>
  <c r="E418" i="2"/>
  <c r="H418" i="2"/>
  <c r="G418" i="2" l="1"/>
  <c r="K418" i="2"/>
  <c r="L418" i="2" l="1"/>
  <c r="D419" i="2" s="1"/>
  <c r="J419" i="2" l="1"/>
  <c r="F419" i="2"/>
  <c r="E419" i="2"/>
  <c r="H419" i="2"/>
  <c r="G419" i="2" l="1"/>
  <c r="K419" i="2"/>
  <c r="L419" i="2" l="1"/>
  <c r="D420" i="2" s="1"/>
  <c r="J420" i="2" l="1"/>
  <c r="F420" i="2"/>
  <c r="E420" i="2"/>
  <c r="H420" i="2"/>
  <c r="G420" i="2" l="1"/>
  <c r="L420" i="2" s="1"/>
  <c r="D421" i="2" s="1"/>
  <c r="K420" i="2"/>
  <c r="J421" i="2" l="1"/>
  <c r="F421" i="2"/>
  <c r="E421" i="2"/>
  <c r="H421" i="2"/>
  <c r="G421" i="2" l="1"/>
  <c r="L421" i="2" s="1"/>
  <c r="D422" i="2" s="1"/>
  <c r="K421" i="2"/>
  <c r="J422" i="2" l="1"/>
  <c r="F422" i="2"/>
  <c r="E422" i="2"/>
  <c r="H422" i="2"/>
  <c r="G422" i="2" l="1"/>
  <c r="L422" i="2" s="1"/>
  <c r="D423" i="2" s="1"/>
  <c r="K422" i="2"/>
  <c r="J423" i="2" l="1"/>
  <c r="F423" i="2"/>
  <c r="E423" i="2"/>
  <c r="H423" i="2"/>
  <c r="G423" i="2" l="1"/>
  <c r="L423" i="2" s="1"/>
  <c r="D424" i="2" s="1"/>
  <c r="K423" i="2"/>
  <c r="J424" i="2" l="1"/>
  <c r="F424" i="2"/>
  <c r="E424" i="2"/>
  <c r="H424" i="2"/>
  <c r="G424" i="2" l="1"/>
  <c r="L424" i="2" s="1"/>
  <c r="D425" i="2" s="1"/>
  <c r="K424" i="2"/>
  <c r="J425" i="2" l="1"/>
  <c r="F425" i="2"/>
  <c r="E425" i="2"/>
  <c r="H425" i="2"/>
  <c r="G425" i="2" l="1"/>
  <c r="L425" i="2" s="1"/>
  <c r="D426" i="2" s="1"/>
  <c r="K425" i="2"/>
  <c r="J426" i="2" l="1"/>
  <c r="F426" i="2"/>
  <c r="E426" i="2"/>
  <c r="H426" i="2"/>
  <c r="G426" i="2" l="1"/>
  <c r="L426" i="2" s="1"/>
  <c r="D427" i="2" s="1"/>
  <c r="K426" i="2"/>
  <c r="J427" i="2" l="1"/>
  <c r="F427" i="2"/>
  <c r="E427" i="2"/>
  <c r="H427" i="2"/>
  <c r="G427" i="2" l="1"/>
  <c r="L427" i="2" s="1"/>
  <c r="D428" i="2" s="1"/>
  <c r="K427" i="2"/>
  <c r="J428" i="2" l="1"/>
  <c r="F428" i="2"/>
  <c r="E428" i="2"/>
  <c r="H428" i="2"/>
  <c r="G428" i="2" l="1"/>
  <c r="L428" i="2" s="1"/>
  <c r="K428" i="2"/>
  <c r="D429" i="2" l="1"/>
  <c r="B38" i="3"/>
  <c r="H429" i="2" l="1"/>
  <c r="E429" i="2"/>
  <c r="F429" i="2"/>
  <c r="J429" i="2"/>
  <c r="G429" i="2" l="1"/>
  <c r="K429" i="2"/>
  <c r="L429" i="2" l="1"/>
  <c r="D430" i="2" s="1"/>
  <c r="J430" i="2" l="1"/>
  <c r="F430" i="2"/>
  <c r="E430" i="2"/>
  <c r="H430" i="2"/>
  <c r="G430" i="2" l="1"/>
  <c r="K430" i="2"/>
  <c r="L430" i="2" l="1"/>
  <c r="D431" i="2" s="1"/>
  <c r="J431" i="2" l="1"/>
  <c r="F431" i="2"/>
  <c r="E431" i="2"/>
  <c r="H431" i="2"/>
  <c r="G431" i="2" l="1"/>
  <c r="K431" i="2"/>
  <c r="L431" i="2" l="1"/>
  <c r="D432" i="2" s="1"/>
  <c r="J432" i="2" l="1"/>
  <c r="F432" i="2"/>
  <c r="E432" i="2"/>
  <c r="H432" i="2"/>
  <c r="G432" i="2" l="1"/>
  <c r="L432" i="2" s="1"/>
  <c r="D433" i="2" s="1"/>
  <c r="K432" i="2"/>
  <c r="J433" i="2" l="1"/>
  <c r="F433" i="2"/>
  <c r="E433" i="2"/>
  <c r="H433" i="2"/>
  <c r="G433" i="2" l="1"/>
  <c r="L433" i="2" s="1"/>
  <c r="D434" i="2" s="1"/>
  <c r="K433" i="2"/>
  <c r="J434" i="2" l="1"/>
  <c r="F434" i="2"/>
  <c r="E434" i="2"/>
  <c r="H434" i="2"/>
  <c r="G434" i="2" l="1"/>
  <c r="L434" i="2" s="1"/>
  <c r="D435" i="2" s="1"/>
  <c r="K434" i="2"/>
  <c r="J435" i="2" l="1"/>
  <c r="F435" i="2"/>
  <c r="E435" i="2"/>
  <c r="H435" i="2"/>
  <c r="G435" i="2" l="1"/>
  <c r="L435" i="2" s="1"/>
  <c r="D436" i="2" s="1"/>
  <c r="K435" i="2"/>
  <c r="J436" i="2" l="1"/>
  <c r="F436" i="2"/>
  <c r="E436" i="2"/>
  <c r="H436" i="2"/>
  <c r="G436" i="2" l="1"/>
  <c r="L436" i="2" s="1"/>
  <c r="D437" i="2" s="1"/>
  <c r="K436" i="2"/>
  <c r="J437" i="2" l="1"/>
  <c r="F437" i="2"/>
  <c r="E437" i="2"/>
  <c r="H437" i="2"/>
  <c r="G437" i="2" l="1"/>
  <c r="L437" i="2" s="1"/>
  <c r="D438" i="2" s="1"/>
  <c r="K437" i="2"/>
  <c r="J438" i="2" l="1"/>
  <c r="F438" i="2"/>
  <c r="E438" i="2"/>
  <c r="H438" i="2"/>
  <c r="G438" i="2" l="1"/>
  <c r="L438" i="2" s="1"/>
  <c r="D439" i="2" s="1"/>
  <c r="K438" i="2"/>
  <c r="J439" i="2" l="1"/>
  <c r="F439" i="2"/>
  <c r="E439" i="2"/>
  <c r="H439" i="2"/>
  <c r="G439" i="2" l="1"/>
  <c r="L439" i="2" s="1"/>
  <c r="D440" i="2" s="1"/>
  <c r="K439" i="2"/>
  <c r="J440" i="2" l="1"/>
  <c r="F440" i="2"/>
  <c r="E440" i="2"/>
  <c r="H440" i="2"/>
  <c r="G440" i="2" l="1"/>
  <c r="L440" i="2" s="1"/>
  <c r="D441" i="2" s="1"/>
  <c r="K440" i="2"/>
  <c r="J441" i="2" l="1"/>
  <c r="F441" i="2"/>
  <c r="E441" i="2"/>
  <c r="H441" i="2"/>
  <c r="G441" i="2" l="1"/>
  <c r="K441" i="2"/>
  <c r="L441" i="2" l="1"/>
  <c r="D442" i="2" s="1"/>
  <c r="J442" i="2" l="1"/>
  <c r="F442" i="2"/>
  <c r="E442" i="2"/>
  <c r="H442" i="2"/>
  <c r="G442" i="2" l="1"/>
  <c r="K442" i="2"/>
  <c r="L442" i="2" l="1"/>
  <c r="D443" i="2" s="1"/>
  <c r="J443" i="2" l="1"/>
  <c r="F443" i="2"/>
  <c r="E443" i="2"/>
  <c r="H443" i="2"/>
  <c r="G443" i="2" l="1"/>
  <c r="K443" i="2"/>
  <c r="L443" i="2" l="1"/>
  <c r="D444" i="2" s="1"/>
  <c r="J444" i="2" l="1"/>
  <c r="F444" i="2"/>
  <c r="E444" i="2"/>
  <c r="H444" i="2"/>
  <c r="G444" i="2" l="1"/>
  <c r="L444" i="2" s="1"/>
  <c r="D445" i="2" s="1"/>
  <c r="K444" i="2"/>
  <c r="J445" i="2" l="1"/>
  <c r="F445" i="2"/>
  <c r="E445" i="2"/>
  <c r="H445" i="2"/>
  <c r="G445" i="2" l="1"/>
  <c r="L445" i="2" s="1"/>
  <c r="D446" i="2" s="1"/>
  <c r="K445" i="2"/>
  <c r="J446" i="2" l="1"/>
  <c r="F446" i="2"/>
  <c r="E446" i="2"/>
  <c r="H446" i="2"/>
  <c r="G446" i="2" l="1"/>
  <c r="L446" i="2" s="1"/>
  <c r="D447" i="2" s="1"/>
  <c r="K446" i="2"/>
  <c r="J447" i="2" l="1"/>
  <c r="F447" i="2"/>
  <c r="E447" i="2"/>
  <c r="H447" i="2"/>
  <c r="G447" i="2" l="1"/>
  <c r="L447" i="2" s="1"/>
  <c r="D448" i="2" s="1"/>
  <c r="K447" i="2"/>
  <c r="J448" i="2" l="1"/>
  <c r="F448" i="2"/>
  <c r="E448" i="2"/>
  <c r="H448" i="2"/>
  <c r="G448" i="2" l="1"/>
  <c r="L448" i="2" s="1"/>
  <c r="D449" i="2" s="1"/>
  <c r="K448" i="2"/>
  <c r="J449" i="2" l="1"/>
  <c r="F449" i="2"/>
  <c r="E449" i="2"/>
  <c r="H449" i="2"/>
  <c r="G449" i="2" l="1"/>
  <c r="L449" i="2" s="1"/>
  <c r="D450" i="2" s="1"/>
  <c r="K449" i="2"/>
  <c r="J450" i="2" l="1"/>
  <c r="F450" i="2"/>
  <c r="E450" i="2"/>
  <c r="H450" i="2"/>
  <c r="G450" i="2" l="1"/>
  <c r="L450" i="2" s="1"/>
  <c r="D451" i="2" s="1"/>
  <c r="K450" i="2"/>
  <c r="J451" i="2" l="1"/>
  <c r="F451" i="2"/>
  <c r="E451" i="2"/>
  <c r="H451" i="2"/>
  <c r="G451" i="2" l="1"/>
  <c r="L451" i="2" s="1"/>
  <c r="D452" i="2" s="1"/>
  <c r="K451" i="2"/>
  <c r="J452" i="2" l="1"/>
  <c r="F452" i="2"/>
  <c r="E452" i="2"/>
  <c r="H452" i="2"/>
  <c r="G452" i="2" l="1"/>
  <c r="L452" i="2" s="1"/>
  <c r="K452" i="2"/>
  <c r="D453" i="2" l="1"/>
  <c r="B40" i="3"/>
  <c r="H453" i="2" l="1"/>
  <c r="E453" i="2"/>
  <c r="F453" i="2"/>
  <c r="J453" i="2"/>
  <c r="G453" i="2" l="1"/>
  <c r="K453" i="2"/>
  <c r="L453" i="2" l="1"/>
  <c r="D454" i="2" s="1"/>
  <c r="J454" i="2" l="1"/>
  <c r="F454" i="2"/>
  <c r="E454" i="2"/>
  <c r="H454" i="2"/>
  <c r="G454" i="2" l="1"/>
  <c r="K454" i="2"/>
  <c r="L454" i="2" l="1"/>
  <c r="D455" i="2" s="1"/>
  <c r="J455" i="2" l="1"/>
  <c r="F455" i="2"/>
  <c r="E455" i="2"/>
  <c r="H455" i="2"/>
  <c r="G455" i="2" l="1"/>
  <c r="K455" i="2"/>
  <c r="L455" i="2" l="1"/>
  <c r="D456" i="2" s="1"/>
  <c r="J456" i="2" l="1"/>
  <c r="F456" i="2"/>
  <c r="E456" i="2"/>
  <c r="H456" i="2"/>
  <c r="G456" i="2" l="1"/>
  <c r="L456" i="2" s="1"/>
  <c r="D457" i="2" s="1"/>
  <c r="K456" i="2"/>
  <c r="J457" i="2" l="1"/>
  <c r="F457" i="2"/>
  <c r="E457" i="2"/>
  <c r="H457" i="2"/>
  <c r="G457" i="2" l="1"/>
  <c r="L457" i="2" s="1"/>
  <c r="D458" i="2" s="1"/>
  <c r="K457" i="2"/>
  <c r="J458" i="2" l="1"/>
  <c r="F458" i="2"/>
  <c r="E458" i="2"/>
  <c r="H458" i="2"/>
  <c r="G458" i="2" l="1"/>
  <c r="L458" i="2" s="1"/>
  <c r="D459" i="2" s="1"/>
  <c r="K458" i="2"/>
  <c r="J459" i="2" l="1"/>
  <c r="F459" i="2"/>
  <c r="E459" i="2"/>
  <c r="H459" i="2"/>
  <c r="G459" i="2" l="1"/>
  <c r="L459" i="2" s="1"/>
  <c r="D460" i="2" s="1"/>
  <c r="K459" i="2"/>
  <c r="J460" i="2" l="1"/>
  <c r="F460" i="2"/>
  <c r="E460" i="2"/>
  <c r="H460" i="2"/>
  <c r="G460" i="2" l="1"/>
  <c r="L460" i="2" s="1"/>
  <c r="D461" i="2" s="1"/>
  <c r="K460" i="2"/>
  <c r="J461" i="2" l="1"/>
  <c r="F461" i="2"/>
  <c r="E461" i="2"/>
  <c r="H461" i="2"/>
  <c r="G461" i="2" l="1"/>
  <c r="L461" i="2" s="1"/>
  <c r="D462" i="2" s="1"/>
  <c r="K461" i="2"/>
  <c r="J462" i="2" l="1"/>
  <c r="F462" i="2"/>
  <c r="E462" i="2"/>
  <c r="H462" i="2"/>
  <c r="G462" i="2" l="1"/>
  <c r="L462" i="2" s="1"/>
  <c r="D463" i="2" s="1"/>
  <c r="K462" i="2"/>
  <c r="J463" i="2" l="1"/>
  <c r="F463" i="2"/>
  <c r="E463" i="2"/>
  <c r="H463" i="2"/>
  <c r="G463" i="2" l="1"/>
  <c r="L463" i="2" s="1"/>
  <c r="D464" i="2" s="1"/>
  <c r="K463" i="2"/>
  <c r="J464" i="2" l="1"/>
  <c r="F464" i="2"/>
  <c r="E464" i="2"/>
  <c r="H464" i="2"/>
  <c r="G464" i="2" l="1"/>
  <c r="L464" i="2" s="1"/>
  <c r="D465" i="2" s="1"/>
  <c r="K464" i="2"/>
  <c r="J465" i="2" l="1"/>
  <c r="F465" i="2"/>
  <c r="E465" i="2"/>
  <c r="H465" i="2"/>
  <c r="G465" i="2" l="1"/>
  <c r="K465" i="2"/>
  <c r="L465" i="2" l="1"/>
  <c r="D466" i="2" s="1"/>
  <c r="J466" i="2" l="1"/>
  <c r="F466" i="2"/>
  <c r="E466" i="2"/>
  <c r="H466" i="2"/>
  <c r="G466" i="2" l="1"/>
  <c r="K466" i="2"/>
  <c r="L466" i="2" l="1"/>
  <c r="D467" i="2" s="1"/>
  <c r="J467" i="2" l="1"/>
  <c r="F467" i="2"/>
  <c r="E467" i="2"/>
  <c r="H467" i="2"/>
  <c r="G467" i="2" l="1"/>
  <c r="K467" i="2"/>
  <c r="L467" i="2" l="1"/>
  <c r="D468" i="2" s="1"/>
  <c r="J468" i="2" l="1"/>
  <c r="F468" i="2"/>
  <c r="E468" i="2"/>
  <c r="H468" i="2"/>
  <c r="G468" i="2" l="1"/>
  <c r="L468" i="2" s="1"/>
  <c r="D469" i="2" s="1"/>
  <c r="K468" i="2"/>
  <c r="J469" i="2" l="1"/>
  <c r="F469" i="2"/>
  <c r="E469" i="2"/>
  <c r="H469" i="2"/>
  <c r="G469" i="2" l="1"/>
  <c r="L469" i="2" s="1"/>
  <c r="D470" i="2" s="1"/>
  <c r="K469" i="2"/>
  <c r="J470" i="2" l="1"/>
  <c r="F470" i="2"/>
  <c r="E470" i="2"/>
  <c r="H470" i="2"/>
  <c r="G470" i="2" l="1"/>
  <c r="L470" i="2" s="1"/>
  <c r="D471" i="2" s="1"/>
  <c r="K470" i="2"/>
  <c r="J471" i="2" l="1"/>
  <c r="F471" i="2"/>
  <c r="E471" i="2"/>
  <c r="H471" i="2"/>
  <c r="G471" i="2" l="1"/>
  <c r="L471" i="2" s="1"/>
  <c r="D472" i="2" s="1"/>
  <c r="K471" i="2"/>
  <c r="J472" i="2" l="1"/>
  <c r="F472" i="2"/>
  <c r="E472" i="2"/>
  <c r="H472" i="2"/>
  <c r="G472" i="2" l="1"/>
  <c r="L472" i="2" s="1"/>
  <c r="D473" i="2" s="1"/>
  <c r="K472" i="2"/>
  <c r="J473" i="2" l="1"/>
  <c r="F473" i="2"/>
  <c r="E473" i="2"/>
  <c r="H473" i="2"/>
  <c r="G473" i="2" l="1"/>
  <c r="L473" i="2" s="1"/>
  <c r="D474" i="2" s="1"/>
  <c r="K473" i="2"/>
  <c r="J474" i="2" l="1"/>
  <c r="F474" i="2"/>
  <c r="E474" i="2"/>
  <c r="H474" i="2"/>
  <c r="G474" i="2" l="1"/>
  <c r="L474" i="2" s="1"/>
  <c r="D475" i="2" s="1"/>
  <c r="K474" i="2"/>
  <c r="J475" i="2" l="1"/>
  <c r="F475" i="2"/>
  <c r="E475" i="2"/>
  <c r="H475" i="2"/>
  <c r="G475" i="2" l="1"/>
  <c r="L475" i="2" s="1"/>
  <c r="D476" i="2" s="1"/>
  <c r="K475" i="2"/>
  <c r="J476" i="2" l="1"/>
  <c r="F476" i="2"/>
  <c r="E476" i="2"/>
  <c r="H476" i="2"/>
  <c r="G476" i="2" l="1"/>
  <c r="L476" i="2" s="1"/>
  <c r="K476" i="2"/>
  <c r="D477" i="2" l="1"/>
  <c r="B42" i="3"/>
  <c r="H477" i="2" l="1"/>
  <c r="E477" i="2"/>
  <c r="F477" i="2"/>
  <c r="J477" i="2"/>
  <c r="G477" i="2" l="1"/>
  <c r="L477" i="2" s="1"/>
  <c r="D478" i="2" s="1"/>
  <c r="K477" i="2"/>
  <c r="H478" i="2"/>
  <c r="E478" i="2"/>
  <c r="F478" i="2"/>
  <c r="J478" i="2"/>
  <c r="G478" i="2" l="1"/>
  <c r="L478" i="2" s="1"/>
  <c r="D479" i="2" s="1"/>
  <c r="K478" i="2"/>
  <c r="H479" i="2"/>
  <c r="E479" i="2"/>
  <c r="F479" i="2"/>
  <c r="J479" i="2"/>
  <c r="G479" i="2" l="1"/>
  <c r="L479" i="2" s="1"/>
  <c r="D480" i="2" s="1"/>
  <c r="K479" i="2"/>
  <c r="H480" i="2"/>
  <c r="E480" i="2"/>
  <c r="J480" i="2"/>
  <c r="F480" i="2"/>
  <c r="K480" i="2" l="1"/>
  <c r="G480" i="2"/>
  <c r="L480" i="2" s="1"/>
  <c r="D481" i="2" s="1"/>
  <c r="H481" i="2"/>
  <c r="F481" i="2"/>
  <c r="G42" i="3" l="1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3" i="3"/>
  <c r="E11" i="1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3" i="3"/>
  <c r="E8" i="1"/>
  <c r="E481" i="2"/>
  <c r="J481" i="2"/>
  <c r="F29" i="1" l="1"/>
  <c r="F31" i="1"/>
  <c r="H21" i="3"/>
  <c r="H32" i="3"/>
  <c r="H31" i="3"/>
  <c r="H27" i="3"/>
  <c r="H26" i="3"/>
  <c r="H20" i="3"/>
  <c r="H19" i="3"/>
  <c r="H38" i="3"/>
  <c r="H5" i="3"/>
  <c r="H4" i="3"/>
  <c r="H7" i="3"/>
  <c r="H39" i="3"/>
  <c r="H36" i="3"/>
  <c r="H34" i="3"/>
  <c r="H17" i="3"/>
  <c r="H22" i="3"/>
  <c r="H9" i="3"/>
  <c r="H15" i="3"/>
  <c r="H42" i="3"/>
  <c r="H30" i="3"/>
  <c r="H11" i="3"/>
  <c r="H10" i="3"/>
  <c r="H3" i="3"/>
  <c r="H28" i="3"/>
  <c r="H14" i="3"/>
  <c r="H41" i="3"/>
  <c r="H40" i="3"/>
  <c r="H37" i="3"/>
  <c r="H33" i="3"/>
  <c r="H25" i="3"/>
  <c r="H23" i="3"/>
  <c r="H16" i="3"/>
  <c r="H8" i="3"/>
  <c r="H35" i="3"/>
  <c r="H29" i="3"/>
  <c r="H18" i="3"/>
  <c r="H24" i="3"/>
  <c r="H13" i="3"/>
  <c r="H12" i="3"/>
  <c r="H6" i="3"/>
  <c r="E15" i="1"/>
  <c r="D31" i="1"/>
  <c r="E9" i="1"/>
  <c r="D29" i="1"/>
  <c r="K481" i="2"/>
  <c r="G481" i="2"/>
  <c r="L481" i="2" l="1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3" i="3"/>
  <c r="E6" i="1" l="1"/>
  <c r="B20" i="3"/>
  <c r="B32" i="3"/>
  <c r="B41" i="3"/>
  <c r="B39" i="3"/>
  <c r="B21" i="3"/>
  <c r="B14" i="3"/>
  <c r="B33" i="3"/>
  <c r="B19" i="3"/>
  <c r="G15" i="1" l="1"/>
  <c r="E16" i="1" s="1"/>
  <c r="C31" i="1" s="1"/>
  <c r="E12" i="1"/>
  <c r="G29" i="1" s="1"/>
  <c r="E10" i="1"/>
  <c r="E7" i="1"/>
  <c r="C29" i="1" s="1"/>
  <c r="E31" i="1" l="1"/>
  <c r="E29" i="1"/>
</calcChain>
</file>

<file path=xl/sharedStrings.xml><?xml version="1.0" encoding="utf-8"?>
<sst xmlns="http://schemas.openxmlformats.org/spreadsheetml/2006/main" count="108" uniqueCount="86">
  <si>
    <t>Annuitätendarlehen mit Sondertilgung, Zinsbindung, Restschuldvergleich und Tilgungsplan</t>
  </si>
  <si>
    <t>Eingaben</t>
  </si>
  <si>
    <t>Mit Sondertilgung</t>
  </si>
  <si>
    <t>Ohne Sondertilgung</t>
  </si>
  <si>
    <t>Darlehensbetrag</t>
  </si>
  <si>
    <t>€</t>
  </si>
  <si>
    <t>Monatliche Rate</t>
  </si>
  <si>
    <t>Sollzins p.a.</t>
  </si>
  <si>
    <t>%</t>
  </si>
  <si>
    <t>Laufzeit (Monate)</t>
  </si>
  <si>
    <t>Anfängliche Tilgung p.a.</t>
  </si>
  <si>
    <t>Laufzeit</t>
  </si>
  <si>
    <t>Startmonat</t>
  </si>
  <si>
    <t>1–12</t>
  </si>
  <si>
    <t>Gesamtzinsen</t>
  </si>
  <si>
    <t>Startjahr</t>
  </si>
  <si>
    <t>Gesamtkosten</t>
  </si>
  <si>
    <t>Zinsbindung</t>
  </si>
  <si>
    <t>Jahre</t>
  </si>
  <si>
    <t>Restschuld nach Zinsbindung</t>
  </si>
  <si>
    <t>Geplante jährliche Sondertilgung</t>
  </si>
  <si>
    <t>Sondertilgungen gesamt</t>
  </si>
  <si>
    <t>Sondertilgung im Monat</t>
  </si>
  <si>
    <t>Kalendermonat</t>
  </si>
  <si>
    <t>Endtermin</t>
  </si>
  <si>
    <t>Jährliche Sondertilgung aktiv</t>
  </si>
  <si>
    <t>Ja</t>
  </si>
  <si>
    <t>Ja/Nein</t>
  </si>
  <si>
    <t>Sondertilgungslimit p.a.</t>
  </si>
  <si>
    <t>Ersparnis und Kontrolle</t>
  </si>
  <si>
    <t>Max. Berechnungsdauer</t>
  </si>
  <si>
    <t>Zinsersparnis</t>
  </si>
  <si>
    <t>Monate früher schuldenfrei</t>
  </si>
  <si>
    <t>Darlehensart</t>
  </si>
  <si>
    <t>Annuitätendarlehen</t>
  </si>
  <si>
    <t>Zeitersparnis</t>
  </si>
  <si>
    <t>Status Sondertilgung</t>
  </si>
  <si>
    <t>Max. Sondertilgung p.a.</t>
  </si>
  <si>
    <t>Hinweis</t>
  </si>
  <si>
    <t>Manuelle Extras im Blatt „Tilgungsplan“, Spalte I.</t>
  </si>
  <si>
    <t>Monatliche Belastung</t>
  </si>
  <si>
    <t>Finanzierungsart</t>
  </si>
  <si>
    <t>Anleitung</t>
  </si>
  <si>
    <t>1</t>
  </si>
  <si>
    <t>Gelbe Eingabezellen ändern. Die Beispieldaten sind fiktiv und können überschrieben werden.</t>
  </si>
  <si>
    <t>2</t>
  </si>
  <si>
    <t>Die Rate wird automatisch aus Darlehensbetrag, Sollzins und anfänglicher Tilgung berechnet.</t>
  </si>
  <si>
    <t>3</t>
  </si>
  <si>
    <t>Jährliche Sondertilgung wird im gewählten Kalendermonat berücksichtigt.</t>
  </si>
  <si>
    <t>4</t>
  </si>
  <si>
    <t>Einmalige Sondertilgungen im Blatt „Tilgungsplan“ in Spalte I eintragen.</t>
  </si>
  <si>
    <t>5</t>
  </si>
  <si>
    <t>Keine Makros. Alle Berechnungen laufen über normale Excel-Formeln.</t>
  </si>
  <si>
    <t>Schnellvergleich</t>
  </si>
  <si>
    <t>Variante</t>
  </si>
  <si>
    <t>Rate</t>
  </si>
  <si>
    <t>Sondertilgung</t>
  </si>
  <si>
    <t>Kommentar</t>
  </si>
  <si>
    <t>Planung inkl. jährlicher und manueller Sondertilgung</t>
  </si>
  <si>
    <t>Vergleichsrechnung ohne Sondertilgung</t>
  </si>
  <si>
    <t>Differenz</t>
  </si>
  <si>
    <t>-</t>
  </si>
  <si>
    <t>Positive Werte zeigen den Vorteil der Sondertilgung</t>
  </si>
  <si>
    <t>Jahr</t>
  </si>
  <si>
    <t>Monat</t>
  </si>
  <si>
    <t>Rate Nr.</t>
  </si>
  <si>
    <t>Restschuld Anfang</t>
  </si>
  <si>
    <t>Monatsrate</t>
  </si>
  <si>
    <t>Zinsen</t>
  </si>
  <si>
    <t>Tilgung regulär</t>
  </si>
  <si>
    <t>Sondertilgung jährlich</t>
  </si>
  <si>
    <t>Sondertilgung manuell (Eingabe)</t>
  </si>
  <si>
    <t>Sondertilgung manuell (berücksichtigt)</t>
  </si>
  <si>
    <t>Zahlung gesamt</t>
  </si>
  <si>
    <t>Restschuld Ende</t>
  </si>
  <si>
    <t>Restschuld ohne ST Anfang</t>
  </si>
  <si>
    <t>Zinsen ohne ST</t>
  </si>
  <si>
    <t>Restschuld ohne ST Ende</t>
  </si>
  <si>
    <t>Restschuld Jahresende mit ST</t>
  </si>
  <si>
    <t>Restschuld Jahresende ohne ST</t>
  </si>
  <si>
    <t>Zinsen mit ST</t>
  </si>
  <si>
    <t>Reguläre Tilgung</t>
  </si>
  <si>
    <t>Kumulierte Zinsersparnis</t>
  </si>
  <si>
    <t>Hinweis: Dieses Planungsmodell berücksichtigt keine Gebühren, steuerlichen Effekte, Vorfälligkeitsentschädigungen oder neue Konditionen nach Ablauf der Zinsbindung.</t>
  </si>
  <si>
    <t>Darlehensrechner – Excel-Vorlage</t>
  </si>
  <si>
    <t>Darlehensrechner - Jahresübersicht – Restschuld, Zinsen und Sondertilgung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</si>
</sst>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\€"/>
  </numFmts>
  <fonts count="8" x14ac:knownFonts="1">
    <font>
      <sz val="11"/>
      <name val="Carlito"/>
    </font>
    <font>
      <b/>
      <sz val="10"/>
      <color rgb="FFFFFFFF"/>
      <name val="Carlito"/>
    </font>
    <font>
      <b/>
      <sz val="11"/>
      <color rgb="FFFFFFFF"/>
      <name val="Carlito"/>
    </font>
    <font>
      <b/>
      <sz val="11"/>
      <name val="Carlito"/>
    </font>
    <font>
      <sz val="11"/>
      <color rgb="FF0000FF"/>
      <name val="Carlito"/>
    </font>
    <font>
      <i/>
      <sz val="11"/>
      <color rgb="FF666666"/>
      <name val="Carlito"/>
    </font>
    <font>
      <sz val="11"/>
      <name val="Carlito"/>
    </font>
    <font>
      <b/>
      <sz val="20"/>
      <color rgb="FFFFFFFF"/>
      <name val="Carlito"/>
      <family val="2"/>
    </font>
  </fonts>
  <fills count="9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F3F6F8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E7E6E6"/>
      </patternFill>
    </fill>
    <fill>
      <patternFill patternType="solid">
        <fgColor rgb="FFD9EAF7"/>
      </patternFill>
    </fill>
    <fill>
      <patternFill patternType="solid">
        <fgColor rgb="FFF8FBFD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59">
    <xf numFmtId="0" fontId="0" fillId="0" borderId="0" xfId="0"/>
    <xf numFmtId="0" fontId="0" fillId="0" borderId="4" xfId="1" applyFont="1" applyBorder="1"/>
    <xf numFmtId="0" fontId="0" fillId="0" borderId="5" xfId="1" applyFont="1" applyBorder="1"/>
    <xf numFmtId="0" fontId="0" fillId="0" borderId="6" xfId="1" applyFont="1" applyBorder="1"/>
    <xf numFmtId="0" fontId="3" fillId="3" borderId="4" xfId="1" applyFont="1" applyFill="1" applyBorder="1"/>
    <xf numFmtId="164" fontId="4" fillId="4" borderId="5" xfId="1" applyNumberFormat="1" applyFont="1" applyFill="1" applyBorder="1" applyAlignment="1">
      <alignment horizontal="right"/>
    </xf>
    <xf numFmtId="0" fontId="0" fillId="3" borderId="5" xfId="1" applyFont="1" applyFill="1" applyBorder="1"/>
    <xf numFmtId="0" fontId="3" fillId="3" borderId="5" xfId="1" applyFont="1" applyFill="1" applyBorder="1"/>
    <xf numFmtId="164" fontId="0" fillId="5" borderId="5" xfId="1" applyNumberFormat="1" applyFont="1" applyFill="1" applyBorder="1" applyAlignment="1">
      <alignment horizontal="right"/>
    </xf>
    <xf numFmtId="164" fontId="0" fillId="6" borderId="5" xfId="1" applyNumberFormat="1" applyFont="1" applyFill="1" applyBorder="1" applyAlignment="1">
      <alignment horizontal="right"/>
    </xf>
    <xf numFmtId="10" fontId="4" fillId="4" borderId="5" xfId="1" applyNumberFormat="1" applyFont="1" applyFill="1" applyBorder="1" applyAlignment="1">
      <alignment horizontal="right"/>
    </xf>
    <xf numFmtId="1" fontId="0" fillId="5" borderId="5" xfId="1" applyNumberFormat="1" applyFont="1" applyFill="1" applyBorder="1" applyAlignment="1">
      <alignment horizontal="right"/>
    </xf>
    <xf numFmtId="1" fontId="0" fillId="6" borderId="5" xfId="1" applyNumberFormat="1" applyFont="1" applyFill="1" applyBorder="1" applyAlignment="1">
      <alignment horizontal="right"/>
    </xf>
    <xf numFmtId="0" fontId="0" fillId="5" borderId="5" xfId="1" applyFont="1" applyFill="1" applyBorder="1" applyAlignment="1">
      <alignment horizontal="right"/>
    </xf>
    <xf numFmtId="0" fontId="0" fillId="6" borderId="5" xfId="1" applyFont="1" applyFill="1" applyBorder="1" applyAlignment="1">
      <alignment horizontal="right"/>
    </xf>
    <xf numFmtId="1" fontId="4" fillId="4" borderId="5" xfId="1" applyNumberFormat="1" applyFont="1" applyFill="1" applyBorder="1" applyAlignment="1">
      <alignment horizontal="right"/>
    </xf>
    <xf numFmtId="0" fontId="4" fillId="4" borderId="5" xfId="1" applyFont="1" applyFill="1" applyBorder="1" applyAlignment="1">
      <alignment horizontal="right"/>
    </xf>
    <xf numFmtId="1" fontId="0" fillId="5" borderId="5" xfId="1" applyNumberFormat="1" applyFont="1" applyFill="1" applyBorder="1" applyAlignment="1">
      <alignment wrapText="1"/>
    </xf>
    <xf numFmtId="0" fontId="0" fillId="5" borderId="5" xfId="1" applyFont="1" applyFill="1" applyBorder="1" applyAlignment="1">
      <alignment wrapText="1"/>
    </xf>
    <xf numFmtId="0" fontId="3" fillId="7" borderId="4" xfId="1" applyFont="1" applyFill="1" applyBorder="1" applyAlignment="1">
      <alignment horizontal="center"/>
    </xf>
    <xf numFmtId="0" fontId="3" fillId="7" borderId="4" xfId="1" applyFont="1" applyFill="1" applyBorder="1" applyAlignment="1">
      <alignment horizontal="center" wrapText="1"/>
    </xf>
    <xf numFmtId="0" fontId="3" fillId="7" borderId="5" xfId="1" applyFont="1" applyFill="1" applyBorder="1" applyAlignment="1">
      <alignment horizontal="center" wrapText="1"/>
    </xf>
    <xf numFmtId="0" fontId="3" fillId="7" borderId="6" xfId="1" applyFont="1" applyFill="1" applyBorder="1" applyAlignment="1">
      <alignment horizontal="center" wrapText="1"/>
    </xf>
    <xf numFmtId="0" fontId="3" fillId="0" borderId="4" xfId="1" applyFont="1" applyBorder="1"/>
    <xf numFmtId="164" fontId="0" fillId="0" borderId="5" xfId="1" applyNumberFormat="1" applyFont="1" applyBorder="1"/>
    <xf numFmtId="0" fontId="0" fillId="0" borderId="6" xfId="1" applyFont="1" applyBorder="1" applyAlignment="1">
      <alignment wrapText="1"/>
    </xf>
    <xf numFmtId="0" fontId="3" fillId="0" borderId="7" xfId="1" applyFont="1" applyBorder="1"/>
    <xf numFmtId="0" fontId="0" fillId="0" borderId="8" xfId="1" applyFont="1" applyBorder="1"/>
    <xf numFmtId="164" fontId="0" fillId="0" borderId="8" xfId="1" applyNumberFormat="1" applyFont="1" applyBorder="1"/>
    <xf numFmtId="0" fontId="0" fillId="0" borderId="9" xfId="1" applyFont="1" applyBorder="1" applyAlignment="1">
      <alignment wrapText="1"/>
    </xf>
    <xf numFmtId="0" fontId="2" fillId="2" borderId="10" xfId="1" applyFont="1" applyFill="1" applyBorder="1" applyAlignment="1">
      <alignment horizontal="center" wrapText="1"/>
    </xf>
    <xf numFmtId="0" fontId="2" fillId="2" borderId="11" xfId="1" applyFont="1" applyFill="1" applyBorder="1" applyAlignment="1">
      <alignment horizontal="center" wrapText="1"/>
    </xf>
    <xf numFmtId="0" fontId="2" fillId="2" borderId="12" xfId="1" applyFont="1" applyFill="1" applyBorder="1" applyAlignment="1">
      <alignment horizontal="center" wrapText="1"/>
    </xf>
    <xf numFmtId="1" fontId="0" fillId="0" borderId="13" xfId="1" applyNumberFormat="1" applyFont="1" applyBorder="1"/>
    <xf numFmtId="1" fontId="0" fillId="0" borderId="14" xfId="1" applyNumberFormat="1" applyFont="1" applyBorder="1"/>
    <xf numFmtId="164" fontId="0" fillId="0" borderId="14" xfId="1" applyNumberFormat="1" applyFont="1" applyBorder="1"/>
    <xf numFmtId="164" fontId="4" fillId="4" borderId="14" xfId="1" applyNumberFormat="1" applyFont="1" applyFill="1" applyBorder="1" applyAlignment="1">
      <alignment horizontal="right"/>
    </xf>
    <xf numFmtId="164" fontId="0" fillId="0" borderId="15" xfId="1" applyNumberFormat="1" applyFont="1" applyBorder="1"/>
    <xf numFmtId="1" fontId="0" fillId="0" borderId="16" xfId="1" applyNumberFormat="1" applyFont="1" applyBorder="1"/>
    <xf numFmtId="1" fontId="0" fillId="0" borderId="17" xfId="1" applyNumberFormat="1" applyFont="1" applyBorder="1"/>
    <xf numFmtId="164" fontId="0" fillId="0" borderId="17" xfId="1" applyNumberFormat="1" applyFont="1" applyBorder="1"/>
    <xf numFmtId="164" fontId="4" fillId="4" borderId="17" xfId="1" applyNumberFormat="1" applyFont="1" applyFill="1" applyBorder="1" applyAlignment="1">
      <alignment horizontal="right"/>
    </xf>
    <xf numFmtId="164" fontId="0" fillId="0" borderId="18" xfId="1" applyNumberFormat="1" applyFont="1" applyBorder="1"/>
    <xf numFmtId="0" fontId="3" fillId="7" borderId="10" xfId="1" applyFont="1" applyFill="1" applyBorder="1" applyAlignment="1">
      <alignment horizontal="center" wrapText="1"/>
    </xf>
    <xf numFmtId="0" fontId="3" fillId="7" borderId="11" xfId="1" applyFont="1" applyFill="1" applyBorder="1" applyAlignment="1">
      <alignment horizontal="center" wrapText="1"/>
    </xf>
    <xf numFmtId="0" fontId="3" fillId="7" borderId="12" xfId="1" applyFont="1" applyFill="1" applyBorder="1" applyAlignment="1">
      <alignment horizontal="center" wrapText="1"/>
    </xf>
    <xf numFmtId="0" fontId="1" fillId="2" borderId="4" xfId="1" applyFont="1" applyFill="1" applyBorder="1" applyAlignment="1">
      <alignment horizontal="center"/>
    </xf>
    <xf numFmtId="0" fontId="1" fillId="2" borderId="5" xfId="1" applyFont="1" applyFill="1" applyBorder="1" applyAlignment="1">
      <alignment horizontal="center"/>
    </xf>
    <xf numFmtId="0" fontId="1" fillId="2" borderId="6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6" xfId="1" applyFont="1" applyFill="1" applyBorder="1" applyAlignment="1">
      <alignment horizontal="center"/>
    </xf>
    <xf numFmtId="0" fontId="0" fillId="8" borderId="5" xfId="1" applyFont="1" applyFill="1" applyBorder="1" applyAlignment="1">
      <alignment wrapText="1"/>
    </xf>
    <xf numFmtId="0" fontId="0" fillId="8" borderId="6" xfId="1" applyFont="1" applyFill="1" applyBorder="1" applyAlignment="1">
      <alignment wrapText="1"/>
    </xf>
    <xf numFmtId="0" fontId="5" fillId="8" borderId="0" xfId="1" applyFont="1" applyFill="1" applyAlignment="1">
      <alignment wrapText="1"/>
    </xf>
    <xf numFmtId="0" fontId="7" fillId="2" borderId="0" xfId="1" applyFont="1" applyFill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7" fillId="2" borderId="2" xfId="1" applyFont="1" applyFill="1" applyBorder="1" applyAlignment="1">
      <alignment horizontal="center"/>
    </xf>
    <xf numFmtId="0" fontId="7" fillId="2" borderId="3" xfId="1" applyFont="1" applyFill="1" applyBorder="1" applyAlignment="1">
      <alignment horizontal="center"/>
    </xf>
  </cellXfs>
  <cellStyles count="2">
    <cellStyle name="Normal" xfId="1" xr:uid="{00000000-0005-0000-0000-000000000000}"/>
    <cellStyle name="Standard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title>
      <c:tx>
        <c:rich>
          <a:bodyPr/>
          <a:lstStyle/>
          <a:p>
            <a:r>
              <a:rPr lang="de-DE"/>
              <a:t>Restschuldentwicklung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Restschuld Jahresende mit ST</c:v>
          </c:tx>
          <c:cat>
            <c:numRef>
              <c:f>Jahresübersicht!$A$3:$A$42</c:f>
              <c:numCache>
                <c:formatCode>0</c:formatCode>
                <c:ptCount val="4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  <c:pt idx="16">
                  <c:v>2042</c:v>
                </c:pt>
                <c:pt idx="17">
                  <c:v>2043</c:v>
                </c:pt>
                <c:pt idx="18">
                  <c:v>2044</c:v>
                </c:pt>
                <c:pt idx="19">
                  <c:v>2045</c:v>
                </c:pt>
                <c:pt idx="20">
                  <c:v>2046</c:v>
                </c:pt>
                <c:pt idx="21">
                  <c:v>2047</c:v>
                </c:pt>
                <c:pt idx="22">
                  <c:v>2048</c:v>
                </c:pt>
                <c:pt idx="23">
                  <c:v>2049</c:v>
                </c:pt>
                <c:pt idx="24">
                  <c:v>2050</c:v>
                </c:pt>
                <c:pt idx="25">
                  <c:v>2051</c:v>
                </c:pt>
                <c:pt idx="26">
                  <c:v>2052</c:v>
                </c:pt>
                <c:pt idx="27">
                  <c:v>2053</c:v>
                </c:pt>
                <c:pt idx="28">
                  <c:v>2054</c:v>
                </c:pt>
                <c:pt idx="29">
                  <c:v>2055</c:v>
                </c:pt>
                <c:pt idx="30">
                  <c:v>2056</c:v>
                </c:pt>
                <c:pt idx="31">
                  <c:v>2057</c:v>
                </c:pt>
                <c:pt idx="32">
                  <c:v>2058</c:v>
                </c:pt>
                <c:pt idx="33">
                  <c:v>2059</c:v>
                </c:pt>
                <c:pt idx="34">
                  <c:v>2060</c:v>
                </c:pt>
                <c:pt idx="35">
                  <c:v>2061</c:v>
                </c:pt>
                <c:pt idx="36">
                  <c:v>2062</c:v>
                </c:pt>
                <c:pt idx="37">
                  <c:v>2063</c:v>
                </c:pt>
                <c:pt idx="38">
                  <c:v>2064</c:v>
                </c:pt>
                <c:pt idx="39">
                  <c:v>2065</c:v>
                </c:pt>
              </c:numCache>
            </c:numRef>
          </c:cat>
          <c:val>
            <c:numRef>
              <c:f>Jahresübersicht!$B$3:$B$42</c:f>
              <c:numCache>
                <c:formatCode>#,##0.00\ \€</c:formatCode>
                <c:ptCount val="40"/>
                <c:pt idx="0">
                  <c:v>178492.01610825327</c:v>
                </c:pt>
                <c:pt idx="1">
                  <c:v>169879.86399016762</c:v>
                </c:pt>
                <c:pt idx="2">
                  <c:v>158315.61412569418</c:v>
                </c:pt>
                <c:pt idx="3">
                  <c:v>148850.02975405156</c:v>
                </c:pt>
                <c:pt idx="4">
                  <c:v>135447.62680126255</c:v>
                </c:pt>
                <c:pt idx="5">
                  <c:v>125014.76005819054</c:v>
                </c:pt>
                <c:pt idx="6">
                  <c:v>114140.59833183579</c:v>
                </c:pt>
                <c:pt idx="7">
                  <c:v>101264.46967834687</c:v>
                </c:pt>
                <c:pt idx="8">
                  <c:v>89385.705453537536</c:v>
                </c:pt>
                <c:pt idx="9">
                  <c:v>77004.486899625583</c:v>
                </c:pt>
                <c:pt idx="10">
                  <c:v>64099.560934383291</c:v>
                </c:pt>
                <c:pt idx="11">
                  <c:v>50648.77550133186</c:v>
                </c:pt>
                <c:pt idx="12">
                  <c:v>36629.041544447304</c:v>
                </c:pt>
                <c:pt idx="13">
                  <c:v>22016.293374452005</c:v>
                </c:pt>
                <c:pt idx="14">
                  <c:v>6785.4473586584299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64-4A4F-8333-71E02904F9C0}"/>
            </c:ext>
          </c:extLst>
        </c:ser>
        <c:ser>
          <c:idx val="1"/>
          <c:order val="1"/>
          <c:tx>
            <c:v>Restschuld Jahresende ohne ST</c:v>
          </c:tx>
          <c:cat>
            <c:numRef>
              <c:f>Jahresübersicht!$A$3:$A$42</c:f>
              <c:numCache>
                <c:formatCode>0</c:formatCode>
                <c:ptCount val="4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  <c:pt idx="16">
                  <c:v>2042</c:v>
                </c:pt>
                <c:pt idx="17">
                  <c:v>2043</c:v>
                </c:pt>
                <c:pt idx="18">
                  <c:v>2044</c:v>
                </c:pt>
                <c:pt idx="19">
                  <c:v>2045</c:v>
                </c:pt>
                <c:pt idx="20">
                  <c:v>2046</c:v>
                </c:pt>
                <c:pt idx="21">
                  <c:v>2047</c:v>
                </c:pt>
                <c:pt idx="22">
                  <c:v>2048</c:v>
                </c:pt>
                <c:pt idx="23">
                  <c:v>2049</c:v>
                </c:pt>
                <c:pt idx="24">
                  <c:v>2050</c:v>
                </c:pt>
                <c:pt idx="25">
                  <c:v>2051</c:v>
                </c:pt>
                <c:pt idx="26">
                  <c:v>2052</c:v>
                </c:pt>
                <c:pt idx="27">
                  <c:v>2053</c:v>
                </c:pt>
                <c:pt idx="28">
                  <c:v>2054</c:v>
                </c:pt>
                <c:pt idx="29">
                  <c:v>2055</c:v>
                </c:pt>
                <c:pt idx="30">
                  <c:v>2056</c:v>
                </c:pt>
                <c:pt idx="31">
                  <c:v>2057</c:v>
                </c:pt>
                <c:pt idx="32">
                  <c:v>2058</c:v>
                </c:pt>
                <c:pt idx="33">
                  <c:v>2059</c:v>
                </c:pt>
                <c:pt idx="34">
                  <c:v>2060</c:v>
                </c:pt>
                <c:pt idx="35">
                  <c:v>2061</c:v>
                </c:pt>
                <c:pt idx="36">
                  <c:v>2062</c:v>
                </c:pt>
                <c:pt idx="37">
                  <c:v>2063</c:v>
                </c:pt>
                <c:pt idx="38">
                  <c:v>2064</c:v>
                </c:pt>
                <c:pt idx="39">
                  <c:v>2065</c:v>
                </c:pt>
              </c:numCache>
            </c:numRef>
          </c:cat>
          <c:val>
            <c:numRef>
              <c:f>Jahresübersicht!$C$3:$C$42</c:f>
              <c:numCache>
                <c:formatCode>#,##0.00\ \€</c:formatCode>
                <c:ptCount val="40"/>
                <c:pt idx="0">
                  <c:v>182492.01610825327</c:v>
                </c:pt>
                <c:pt idx="1">
                  <c:v>178049.05813177812</c:v>
                </c:pt>
                <c:pt idx="2">
                  <c:v>173418.16954004267</c:v>
                </c:pt>
                <c:pt idx="3">
                  <c:v>168591.40114326405</c:v>
                </c:pt>
                <c:pt idx="4">
                  <c:v>163560.46751257405</c:v>
                </c:pt>
                <c:pt idx="5">
                  <c:v>158316.73275759796</c:v>
                </c:pt>
                <c:pt idx="6">
                  <c:v>152851.19570244657</c:v>
                </c:pt>
                <c:pt idx="7">
                  <c:v>147154.47443467347</c:v>
                </c:pt>
                <c:pt idx="8">
                  <c:v>141216.79020067654</c:v>
                </c:pt>
                <c:pt idx="9">
                  <c:v>135027.95061989821</c:v>
                </c:pt>
                <c:pt idx="10">
                  <c:v>128577.33218901113</c:v>
                </c:pt>
                <c:pt idx="11">
                  <c:v>121853.86204605631</c:v>
                </c:pt>
                <c:pt idx="12">
                  <c:v>114845.99896323118</c:v>
                </c:pt>
                <c:pt idx="13">
                  <c:v>107541.71353570039</c:v>
                </c:pt>
                <c:pt idx="14">
                  <c:v>99928.467532422263</c:v>
                </c:pt>
                <c:pt idx="15">
                  <c:v>91993.19237354552</c:v>
                </c:pt>
                <c:pt idx="16">
                  <c:v>83722.266697431449</c:v>
                </c:pt>
                <c:pt idx="17">
                  <c:v>75101.492978793714</c:v>
                </c:pt>
                <c:pt idx="18">
                  <c:v>66116.073157820108</c:v>
                </c:pt>
                <c:pt idx="19">
                  <c:v>56750.583238441563</c:v>
                </c:pt>
                <c:pt idx="20">
                  <c:v>46988.946812145186</c:v>
                </c:pt>
                <c:pt idx="21">
                  <c:v>36814.407461883515</c:v>
                </c:pt>
                <c:pt idx="22">
                  <c:v>26209.499998709336</c:v>
                </c:pt>
                <c:pt idx="23">
                  <c:v>15156.02048176246</c:v>
                </c:pt>
                <c:pt idx="24">
                  <c:v>3634.9949701457481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64-4A4F-8333-71E02904F9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.00\ \€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solidFill>
      <a:srgbClr val="FFFFCC"/>
    </a:solidFill>
    <a:ln w="9525">
      <a:solidFill>
        <a:srgbClr val="D9D9D9"/>
      </a:solidFill>
      <a:prstDash val="solid"/>
    </a:ln>
  </c:sp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title>
      <c:tx>
        <c:rich>
          <a:bodyPr/>
          <a:lstStyle/>
          <a:p>
            <a:r>
              <a:rPr lang="de-DE"/>
              <a:t>Zinsen pro Jahr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Restschuld Jahresende mit ST</c:v>
          </c:tx>
          <c:invertIfNegative val="1"/>
          <c:cat>
            <c:numRef>
              <c:f>Jahresübersicht!$A$3:$A$42</c:f>
              <c:numCache>
                <c:formatCode>0</c:formatCode>
                <c:ptCount val="4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  <c:pt idx="16">
                  <c:v>2042</c:v>
                </c:pt>
                <c:pt idx="17">
                  <c:v>2043</c:v>
                </c:pt>
                <c:pt idx="18">
                  <c:v>2044</c:v>
                </c:pt>
                <c:pt idx="19">
                  <c:v>2045</c:v>
                </c:pt>
                <c:pt idx="20">
                  <c:v>2046</c:v>
                </c:pt>
                <c:pt idx="21">
                  <c:v>2047</c:v>
                </c:pt>
                <c:pt idx="22">
                  <c:v>2048</c:v>
                </c:pt>
                <c:pt idx="23">
                  <c:v>2049</c:v>
                </c:pt>
                <c:pt idx="24">
                  <c:v>2050</c:v>
                </c:pt>
                <c:pt idx="25">
                  <c:v>2051</c:v>
                </c:pt>
                <c:pt idx="26">
                  <c:v>2052</c:v>
                </c:pt>
                <c:pt idx="27">
                  <c:v>2053</c:v>
                </c:pt>
                <c:pt idx="28">
                  <c:v>2054</c:v>
                </c:pt>
                <c:pt idx="29">
                  <c:v>2055</c:v>
                </c:pt>
                <c:pt idx="30">
                  <c:v>2056</c:v>
                </c:pt>
                <c:pt idx="31">
                  <c:v>2057</c:v>
                </c:pt>
                <c:pt idx="32">
                  <c:v>2058</c:v>
                </c:pt>
                <c:pt idx="33">
                  <c:v>2059</c:v>
                </c:pt>
                <c:pt idx="34">
                  <c:v>2060</c:v>
                </c:pt>
                <c:pt idx="35">
                  <c:v>2061</c:v>
                </c:pt>
                <c:pt idx="36">
                  <c:v>2062</c:v>
                </c:pt>
                <c:pt idx="37">
                  <c:v>2063</c:v>
                </c:pt>
                <c:pt idx="38">
                  <c:v>2064</c:v>
                </c:pt>
                <c:pt idx="39">
                  <c:v>2065</c:v>
                </c:pt>
              </c:numCache>
            </c:numRef>
          </c:cat>
          <c:val>
            <c:numRef>
              <c:f>Jahresübersicht!$B$3:$B$42</c:f>
              <c:numCache>
                <c:formatCode>#,##0.00\ \€</c:formatCode>
                <c:ptCount val="40"/>
                <c:pt idx="0">
                  <c:v>178492.01610825327</c:v>
                </c:pt>
                <c:pt idx="1">
                  <c:v>169879.86399016762</c:v>
                </c:pt>
                <c:pt idx="2">
                  <c:v>158315.61412569418</c:v>
                </c:pt>
                <c:pt idx="3">
                  <c:v>148850.02975405156</c:v>
                </c:pt>
                <c:pt idx="4">
                  <c:v>135447.62680126255</c:v>
                </c:pt>
                <c:pt idx="5">
                  <c:v>125014.76005819054</c:v>
                </c:pt>
                <c:pt idx="6">
                  <c:v>114140.59833183579</c:v>
                </c:pt>
                <c:pt idx="7">
                  <c:v>101264.46967834687</c:v>
                </c:pt>
                <c:pt idx="8">
                  <c:v>89385.705453537536</c:v>
                </c:pt>
                <c:pt idx="9">
                  <c:v>77004.486899625583</c:v>
                </c:pt>
                <c:pt idx="10">
                  <c:v>64099.560934383291</c:v>
                </c:pt>
                <c:pt idx="11">
                  <c:v>50648.77550133186</c:v>
                </c:pt>
                <c:pt idx="12">
                  <c:v>36629.041544447304</c:v>
                </c:pt>
                <c:pt idx="13">
                  <c:v>22016.293374452005</c:v>
                </c:pt>
                <c:pt idx="14">
                  <c:v>6785.4473586584299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15-4CC3-9865-3176D13FDFB0}"/>
            </c:ext>
          </c:extLst>
        </c:ser>
        <c:ser>
          <c:idx val="1"/>
          <c:order val="1"/>
          <c:tx>
            <c:v>Restschuld Jahresende ohne ST</c:v>
          </c:tx>
          <c:invertIfNegative val="1"/>
          <c:cat>
            <c:numRef>
              <c:f>Jahresübersicht!$A$3:$A$42</c:f>
              <c:numCache>
                <c:formatCode>0</c:formatCode>
                <c:ptCount val="4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  <c:pt idx="16">
                  <c:v>2042</c:v>
                </c:pt>
                <c:pt idx="17">
                  <c:v>2043</c:v>
                </c:pt>
                <c:pt idx="18">
                  <c:v>2044</c:v>
                </c:pt>
                <c:pt idx="19">
                  <c:v>2045</c:v>
                </c:pt>
                <c:pt idx="20">
                  <c:v>2046</c:v>
                </c:pt>
                <c:pt idx="21">
                  <c:v>2047</c:v>
                </c:pt>
                <c:pt idx="22">
                  <c:v>2048</c:v>
                </c:pt>
                <c:pt idx="23">
                  <c:v>2049</c:v>
                </c:pt>
                <c:pt idx="24">
                  <c:v>2050</c:v>
                </c:pt>
                <c:pt idx="25">
                  <c:v>2051</c:v>
                </c:pt>
                <c:pt idx="26">
                  <c:v>2052</c:v>
                </c:pt>
                <c:pt idx="27">
                  <c:v>2053</c:v>
                </c:pt>
                <c:pt idx="28">
                  <c:v>2054</c:v>
                </c:pt>
                <c:pt idx="29">
                  <c:v>2055</c:v>
                </c:pt>
                <c:pt idx="30">
                  <c:v>2056</c:v>
                </c:pt>
                <c:pt idx="31">
                  <c:v>2057</c:v>
                </c:pt>
                <c:pt idx="32">
                  <c:v>2058</c:v>
                </c:pt>
                <c:pt idx="33">
                  <c:v>2059</c:v>
                </c:pt>
                <c:pt idx="34">
                  <c:v>2060</c:v>
                </c:pt>
                <c:pt idx="35">
                  <c:v>2061</c:v>
                </c:pt>
                <c:pt idx="36">
                  <c:v>2062</c:v>
                </c:pt>
                <c:pt idx="37">
                  <c:v>2063</c:v>
                </c:pt>
                <c:pt idx="38">
                  <c:v>2064</c:v>
                </c:pt>
                <c:pt idx="39">
                  <c:v>2065</c:v>
                </c:pt>
              </c:numCache>
            </c:numRef>
          </c:cat>
          <c:val>
            <c:numRef>
              <c:f>Jahresübersicht!$C$3:$C$42</c:f>
              <c:numCache>
                <c:formatCode>#,##0.00\ \€</c:formatCode>
                <c:ptCount val="40"/>
                <c:pt idx="0">
                  <c:v>182492.01610825327</c:v>
                </c:pt>
                <c:pt idx="1">
                  <c:v>178049.05813177812</c:v>
                </c:pt>
                <c:pt idx="2">
                  <c:v>173418.16954004267</c:v>
                </c:pt>
                <c:pt idx="3">
                  <c:v>168591.40114326405</c:v>
                </c:pt>
                <c:pt idx="4">
                  <c:v>163560.46751257405</c:v>
                </c:pt>
                <c:pt idx="5">
                  <c:v>158316.73275759796</c:v>
                </c:pt>
                <c:pt idx="6">
                  <c:v>152851.19570244657</c:v>
                </c:pt>
                <c:pt idx="7">
                  <c:v>147154.47443467347</c:v>
                </c:pt>
                <c:pt idx="8">
                  <c:v>141216.79020067654</c:v>
                </c:pt>
                <c:pt idx="9">
                  <c:v>135027.95061989821</c:v>
                </c:pt>
                <c:pt idx="10">
                  <c:v>128577.33218901113</c:v>
                </c:pt>
                <c:pt idx="11">
                  <c:v>121853.86204605631</c:v>
                </c:pt>
                <c:pt idx="12">
                  <c:v>114845.99896323118</c:v>
                </c:pt>
                <c:pt idx="13">
                  <c:v>107541.71353570039</c:v>
                </c:pt>
                <c:pt idx="14">
                  <c:v>99928.467532422263</c:v>
                </c:pt>
                <c:pt idx="15">
                  <c:v>91993.19237354552</c:v>
                </c:pt>
                <c:pt idx="16">
                  <c:v>83722.266697431449</c:v>
                </c:pt>
                <c:pt idx="17">
                  <c:v>75101.492978793714</c:v>
                </c:pt>
                <c:pt idx="18">
                  <c:v>66116.073157820108</c:v>
                </c:pt>
                <c:pt idx="19">
                  <c:v>56750.583238441563</c:v>
                </c:pt>
                <c:pt idx="20">
                  <c:v>46988.946812145186</c:v>
                </c:pt>
                <c:pt idx="21">
                  <c:v>36814.407461883515</c:v>
                </c:pt>
                <c:pt idx="22">
                  <c:v>26209.499998709336</c:v>
                </c:pt>
                <c:pt idx="23">
                  <c:v>15156.02048176246</c:v>
                </c:pt>
                <c:pt idx="24">
                  <c:v>3634.9949701457481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515-4CC3-9865-3176D13FDFB0}"/>
            </c:ext>
          </c:extLst>
        </c:ser>
        <c:ser>
          <c:idx val="2"/>
          <c:order val="2"/>
          <c:tx>
            <c:v>Zinsen mit ST</c:v>
          </c:tx>
          <c:invertIfNegative val="1"/>
          <c:cat>
            <c:numRef>
              <c:f>Jahresübersicht!$A$3:$A$42</c:f>
              <c:numCache>
                <c:formatCode>0</c:formatCode>
                <c:ptCount val="4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  <c:pt idx="16">
                  <c:v>2042</c:v>
                </c:pt>
                <c:pt idx="17">
                  <c:v>2043</c:v>
                </c:pt>
                <c:pt idx="18">
                  <c:v>2044</c:v>
                </c:pt>
                <c:pt idx="19">
                  <c:v>2045</c:v>
                </c:pt>
                <c:pt idx="20">
                  <c:v>2046</c:v>
                </c:pt>
                <c:pt idx="21">
                  <c:v>2047</c:v>
                </c:pt>
                <c:pt idx="22">
                  <c:v>2048</c:v>
                </c:pt>
                <c:pt idx="23">
                  <c:v>2049</c:v>
                </c:pt>
                <c:pt idx="24">
                  <c:v>2050</c:v>
                </c:pt>
                <c:pt idx="25">
                  <c:v>2051</c:v>
                </c:pt>
                <c:pt idx="26">
                  <c:v>2052</c:v>
                </c:pt>
                <c:pt idx="27">
                  <c:v>2053</c:v>
                </c:pt>
                <c:pt idx="28">
                  <c:v>2054</c:v>
                </c:pt>
                <c:pt idx="29">
                  <c:v>2055</c:v>
                </c:pt>
                <c:pt idx="30">
                  <c:v>2056</c:v>
                </c:pt>
                <c:pt idx="31">
                  <c:v>2057</c:v>
                </c:pt>
                <c:pt idx="32">
                  <c:v>2058</c:v>
                </c:pt>
                <c:pt idx="33">
                  <c:v>2059</c:v>
                </c:pt>
                <c:pt idx="34">
                  <c:v>2060</c:v>
                </c:pt>
                <c:pt idx="35">
                  <c:v>2061</c:v>
                </c:pt>
                <c:pt idx="36">
                  <c:v>2062</c:v>
                </c:pt>
                <c:pt idx="37">
                  <c:v>2063</c:v>
                </c:pt>
                <c:pt idx="38">
                  <c:v>2064</c:v>
                </c:pt>
                <c:pt idx="39">
                  <c:v>2065</c:v>
                </c:pt>
              </c:numCache>
            </c:numRef>
          </c:cat>
          <c:val>
            <c:numRef>
              <c:f>Jahresübersicht!$D$3:$D$42</c:f>
              <c:numCache>
                <c:formatCode>#,##0.00\ \€</c:formatCode>
                <c:ptCount val="40"/>
                <c:pt idx="0">
                  <c:v>4452.6411082533032</c:v>
                </c:pt>
                <c:pt idx="1">
                  <c:v>7320.347881914372</c:v>
                </c:pt>
                <c:pt idx="2">
                  <c:v>6868.250135526534</c:v>
                </c:pt>
                <c:pt idx="3">
                  <c:v>6466.9156283573839</c:v>
                </c:pt>
                <c:pt idx="4">
                  <c:v>6030.0970472110275</c:v>
                </c:pt>
                <c:pt idx="5">
                  <c:v>5499.6332569279984</c:v>
                </c:pt>
                <c:pt idx="6">
                  <c:v>5058.3382736452368</c:v>
                </c:pt>
                <c:pt idx="7">
                  <c:v>4556.3713465110786</c:v>
                </c:pt>
                <c:pt idx="8">
                  <c:v>4053.7357751906561</c:v>
                </c:pt>
                <c:pt idx="9">
                  <c:v>3551.2814460880541</c:v>
                </c:pt>
                <c:pt idx="10">
                  <c:v>3027.5740347576984</c:v>
                </c:pt>
                <c:pt idx="11">
                  <c:v>2481.7145669485672</c:v>
                </c:pt>
                <c:pt idx="12">
                  <c:v>1912.7660431154491</c:v>
                </c:pt>
                <c:pt idx="13">
                  <c:v>1319.7518300047016</c:v>
                </c:pt>
                <c:pt idx="14">
                  <c:v>701.65398420642566</c:v>
                </c:pt>
                <c:pt idx="15">
                  <c:v>93.344296755740956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515-4CC3-9865-3176D13FDFB0}"/>
            </c:ext>
          </c:extLst>
        </c:ser>
        <c:ser>
          <c:idx val="3"/>
          <c:order val="3"/>
          <c:tx>
            <c:v>Zinsen ohne ST</c:v>
          </c:tx>
          <c:invertIfNegative val="1"/>
          <c:cat>
            <c:numRef>
              <c:f>Jahresübersicht!$A$3:$A$42</c:f>
              <c:numCache>
                <c:formatCode>0</c:formatCode>
                <c:ptCount val="40"/>
                <c:pt idx="0">
                  <c:v>2026</c:v>
                </c:pt>
                <c:pt idx="1">
                  <c:v>2027</c:v>
                </c:pt>
                <c:pt idx="2">
                  <c:v>2028</c:v>
                </c:pt>
                <c:pt idx="3">
                  <c:v>2029</c:v>
                </c:pt>
                <c:pt idx="4">
                  <c:v>2030</c:v>
                </c:pt>
                <c:pt idx="5">
                  <c:v>2031</c:v>
                </c:pt>
                <c:pt idx="6">
                  <c:v>2032</c:v>
                </c:pt>
                <c:pt idx="7">
                  <c:v>2033</c:v>
                </c:pt>
                <c:pt idx="8">
                  <c:v>2034</c:v>
                </c:pt>
                <c:pt idx="9">
                  <c:v>2035</c:v>
                </c:pt>
                <c:pt idx="10">
                  <c:v>2036</c:v>
                </c:pt>
                <c:pt idx="11">
                  <c:v>2037</c:v>
                </c:pt>
                <c:pt idx="12">
                  <c:v>2038</c:v>
                </c:pt>
                <c:pt idx="13">
                  <c:v>2039</c:v>
                </c:pt>
                <c:pt idx="14">
                  <c:v>2040</c:v>
                </c:pt>
                <c:pt idx="15">
                  <c:v>2041</c:v>
                </c:pt>
                <c:pt idx="16">
                  <c:v>2042</c:v>
                </c:pt>
                <c:pt idx="17">
                  <c:v>2043</c:v>
                </c:pt>
                <c:pt idx="18">
                  <c:v>2044</c:v>
                </c:pt>
                <c:pt idx="19">
                  <c:v>2045</c:v>
                </c:pt>
                <c:pt idx="20">
                  <c:v>2046</c:v>
                </c:pt>
                <c:pt idx="21">
                  <c:v>2047</c:v>
                </c:pt>
                <c:pt idx="22">
                  <c:v>2048</c:v>
                </c:pt>
                <c:pt idx="23">
                  <c:v>2049</c:v>
                </c:pt>
                <c:pt idx="24">
                  <c:v>2050</c:v>
                </c:pt>
                <c:pt idx="25">
                  <c:v>2051</c:v>
                </c:pt>
                <c:pt idx="26">
                  <c:v>2052</c:v>
                </c:pt>
                <c:pt idx="27">
                  <c:v>2053</c:v>
                </c:pt>
                <c:pt idx="28">
                  <c:v>2054</c:v>
                </c:pt>
                <c:pt idx="29">
                  <c:v>2055</c:v>
                </c:pt>
                <c:pt idx="30">
                  <c:v>2056</c:v>
                </c:pt>
                <c:pt idx="31">
                  <c:v>2057</c:v>
                </c:pt>
                <c:pt idx="32">
                  <c:v>2058</c:v>
                </c:pt>
                <c:pt idx="33">
                  <c:v>2059</c:v>
                </c:pt>
                <c:pt idx="34">
                  <c:v>2060</c:v>
                </c:pt>
                <c:pt idx="35">
                  <c:v>2061</c:v>
                </c:pt>
                <c:pt idx="36">
                  <c:v>2062</c:v>
                </c:pt>
                <c:pt idx="37">
                  <c:v>2063</c:v>
                </c:pt>
                <c:pt idx="38">
                  <c:v>2064</c:v>
                </c:pt>
                <c:pt idx="39">
                  <c:v>2065</c:v>
                </c:pt>
              </c:numCache>
            </c:numRef>
          </c:cat>
          <c:val>
            <c:numRef>
              <c:f>Jahresübersicht!$E$3:$E$42</c:f>
              <c:numCache>
                <c:formatCode>#,##0.00\ \€</c:formatCode>
                <c:ptCount val="40"/>
                <c:pt idx="0">
                  <c:v>4452.6411082533032</c:v>
                </c:pt>
                <c:pt idx="1">
                  <c:v>7489.5420235248939</c:v>
                </c:pt>
                <c:pt idx="2">
                  <c:v>7301.611408264559</c:v>
                </c:pt>
                <c:pt idx="3">
                  <c:v>7105.7316032213976</c:v>
                </c:pt>
                <c:pt idx="4">
                  <c:v>6901.5663693099586</c:v>
                </c:pt>
                <c:pt idx="5">
                  <c:v>6688.7652450239293</c:v>
                </c:pt>
                <c:pt idx="6">
                  <c:v>6466.9629448485703</c:v>
                </c:pt>
                <c:pt idx="7">
                  <c:v>6235.7787322268568</c:v>
                </c:pt>
                <c:pt idx="8">
                  <c:v>5994.8157660030374</c:v>
                </c:pt>
                <c:pt idx="9">
                  <c:v>5743.6604192216728</c:v>
                </c:pt>
                <c:pt idx="10">
                  <c:v>5481.8815691129184</c:v>
                </c:pt>
                <c:pt idx="11">
                  <c:v>5209.0298570451787</c:v>
                </c:pt>
                <c:pt idx="12">
                  <c:v>4924.636917174872</c:v>
                </c:pt>
                <c:pt idx="13">
                  <c:v>4628.2145724692027</c:v>
                </c:pt>
                <c:pt idx="14">
                  <c:v>4319.2539967218709</c:v>
                </c:pt>
                <c:pt idx="15">
                  <c:v>3997.2248411232731</c:v>
                </c:pt>
                <c:pt idx="16">
                  <c:v>3661.5743238859077</c:v>
                </c:pt>
                <c:pt idx="17">
                  <c:v>3311.7262813622679</c:v>
                </c:pt>
                <c:pt idx="18">
                  <c:v>2947.0801790263995</c:v>
                </c:pt>
                <c:pt idx="19">
                  <c:v>2567.0100806214468</c:v>
                </c:pt>
                <c:pt idx="20">
                  <c:v>2170.8635737036307</c:v>
                </c:pt>
                <c:pt idx="21">
                  <c:v>1757.9606497383224</c:v>
                </c:pt>
                <c:pt idx="22">
                  <c:v>1327.5925368258181</c:v>
                </c:pt>
                <c:pt idx="23">
                  <c:v>879.02048305312087</c:v>
                </c:pt>
                <c:pt idx="24">
                  <c:v>411.47448838328796</c:v>
                </c:pt>
                <c:pt idx="25">
                  <c:v>29.86465420644835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515-4CC3-9865-3176D13FDF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.00\ \€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solidFill>
      <a:srgbClr val="FFFFCC"/>
    </a:solidFill>
    <a:ln w="9525">
      <a:solidFill>
        <a:srgbClr val="D9D9D9"/>
      </a:solidFill>
      <a:prstDash val="solid"/>
    </a:ln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17</xdr:col>
      <xdr:colOff>0</xdr:colOff>
      <xdr:row>18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19</xdr:row>
      <xdr:rowOff>0</xdr:rowOff>
    </xdr:from>
    <xdr:to>
      <xdr:col>17</xdr:col>
      <xdr:colOff>0</xdr:colOff>
      <xdr:row>36</xdr:row>
      <xdr:rowOff>0</xdr:rowOff>
    </xdr:to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workbookViewId="0">
      <selection sqref="A1:H1"/>
    </sheetView>
  </sheetViews>
  <sheetFormatPr baseColWidth="10" defaultColWidth="9" defaultRowHeight="15" x14ac:dyDescent="0.25"/>
  <cols>
    <col min="1" max="1" width="29" customWidth="1"/>
    <col min="2" max="2" width="24" customWidth="1"/>
    <col min="3" max="3" width="15" customWidth="1"/>
    <col min="4" max="4" width="26" customWidth="1"/>
    <col min="5" max="5" width="19" customWidth="1"/>
    <col min="6" max="6" width="28" customWidth="1"/>
    <col min="7" max="7" width="23" customWidth="1"/>
    <col min="8" max="8" width="42" customWidth="1"/>
  </cols>
  <sheetData>
    <row r="1" spans="1:8" ht="27.95" customHeight="1" x14ac:dyDescent="0.4">
      <c r="A1" s="56" t="s">
        <v>84</v>
      </c>
      <c r="B1" s="57"/>
      <c r="C1" s="57"/>
      <c r="D1" s="57"/>
      <c r="E1" s="57"/>
      <c r="F1" s="57"/>
      <c r="G1" s="57"/>
      <c r="H1" s="58"/>
    </row>
    <row r="2" spans="1:8" ht="21.95" customHeight="1" x14ac:dyDescent="0.25">
      <c r="A2" s="46" t="s">
        <v>0</v>
      </c>
      <c r="B2" s="47"/>
      <c r="C2" s="47"/>
      <c r="D2" s="47"/>
      <c r="E2" s="47"/>
      <c r="F2" s="47"/>
      <c r="G2" s="47"/>
      <c r="H2" s="48"/>
    </row>
    <row r="3" spans="1:8" x14ac:dyDescent="0.25">
      <c r="A3" s="1"/>
      <c r="B3" s="2"/>
      <c r="C3" s="2"/>
      <c r="D3" s="2"/>
      <c r="E3" s="2"/>
      <c r="F3" s="2"/>
      <c r="G3" s="2"/>
      <c r="H3" s="3"/>
    </row>
    <row r="4" spans="1:8" x14ac:dyDescent="0.25">
      <c r="A4" s="49" t="s">
        <v>1</v>
      </c>
      <c r="B4" s="50"/>
      <c r="C4" s="50"/>
      <c r="D4" s="50" t="s">
        <v>2</v>
      </c>
      <c r="E4" s="50"/>
      <c r="F4" s="50" t="s">
        <v>3</v>
      </c>
      <c r="G4" s="50"/>
      <c r="H4" s="3"/>
    </row>
    <row r="5" spans="1:8" x14ac:dyDescent="0.25">
      <c r="A5" s="4" t="s">
        <v>4</v>
      </c>
      <c r="B5" s="5">
        <v>185000</v>
      </c>
      <c r="C5" s="6" t="s">
        <v>5</v>
      </c>
      <c r="D5" s="7" t="s">
        <v>6</v>
      </c>
      <c r="E5" s="8">
        <f>$B$5*($B$6+$B$7)/12</f>
        <v>994.375</v>
      </c>
      <c r="F5" s="7" t="s">
        <v>6</v>
      </c>
      <c r="G5" s="9">
        <f>E5</f>
        <v>994.375</v>
      </c>
      <c r="H5" s="3"/>
    </row>
    <row r="6" spans="1:8" x14ac:dyDescent="0.25">
      <c r="A6" s="4" t="s">
        <v>7</v>
      </c>
      <c r="B6" s="10">
        <v>4.1500000000000002E-2</v>
      </c>
      <c r="C6" s="6" t="s">
        <v>8</v>
      </c>
      <c r="D6" s="7" t="s">
        <v>9</v>
      </c>
      <c r="E6" s="11">
        <f>IFERROR(MATCH(0,Tilgungsplan!$L$2:$L$481,0),$B$15*12)</f>
        <v>182</v>
      </c>
      <c r="F6" s="7" t="s">
        <v>9</v>
      </c>
      <c r="G6" s="12">
        <f>IFERROR(MATCH(0,Tilgungsplan!$O$2:$O$481,0),$B$15*12)</f>
        <v>299</v>
      </c>
      <c r="H6" s="3"/>
    </row>
    <row r="7" spans="1:8" x14ac:dyDescent="0.25">
      <c r="A7" s="4" t="s">
        <v>10</v>
      </c>
      <c r="B7" s="10">
        <v>2.3E-2</v>
      </c>
      <c r="C7" s="6" t="s">
        <v>8</v>
      </c>
      <c r="D7" s="7" t="s">
        <v>11</v>
      </c>
      <c r="E7" s="13" t="str">
        <f>INT(E6/12)&amp;" Jahre "&amp;MOD(E6,12)&amp;" Monate"</f>
        <v>15 Jahre 2 Monate</v>
      </c>
      <c r="F7" s="7" t="s">
        <v>11</v>
      </c>
      <c r="G7" s="14" t="str">
        <f>INT(G6/12)&amp;" Jahre "&amp;MOD(G6,12)&amp;" Monate"</f>
        <v>24 Jahre 11 Monate</v>
      </c>
      <c r="H7" s="3"/>
    </row>
    <row r="8" spans="1:8" x14ac:dyDescent="0.25">
      <c r="A8" s="4" t="s">
        <v>12</v>
      </c>
      <c r="B8" s="15">
        <v>6</v>
      </c>
      <c r="C8" s="6" t="s">
        <v>13</v>
      </c>
      <c r="D8" s="7" t="s">
        <v>14</v>
      </c>
      <c r="E8" s="8">
        <f>SUM(Tilgungsplan!$F$2:$F$481)</f>
        <v>63394.416655414207</v>
      </c>
      <c r="F8" s="7" t="s">
        <v>14</v>
      </c>
      <c r="G8" s="9">
        <f>SUM(Tilgungsplan!$N$2:$N$481)</f>
        <v>112005.48462435213</v>
      </c>
      <c r="H8" s="3"/>
    </row>
    <row r="9" spans="1:8" x14ac:dyDescent="0.25">
      <c r="A9" s="4" t="s">
        <v>15</v>
      </c>
      <c r="B9" s="15">
        <v>2026</v>
      </c>
      <c r="C9" s="6"/>
      <c r="D9" s="7" t="s">
        <v>16</v>
      </c>
      <c r="E9" s="8">
        <f>$B$5+E8</f>
        <v>248394.41665541421</v>
      </c>
      <c r="F9" s="7" t="s">
        <v>16</v>
      </c>
      <c r="G9" s="9">
        <f>$B$5+G8</f>
        <v>297005.48462435213</v>
      </c>
      <c r="H9" s="3"/>
    </row>
    <row r="10" spans="1:8" x14ac:dyDescent="0.25">
      <c r="A10" s="4" t="s">
        <v>17</v>
      </c>
      <c r="B10" s="15">
        <v>12</v>
      </c>
      <c r="C10" s="6" t="s">
        <v>18</v>
      </c>
      <c r="D10" s="7" t="s">
        <v>19</v>
      </c>
      <c r="E10" s="8">
        <f>INDEX(Tilgungsplan!$L$2:$L$481,MIN($B$10*12,E6))</f>
        <v>46524.272922835313</v>
      </c>
      <c r="F10" s="7" t="s">
        <v>19</v>
      </c>
      <c r="G10" s="9">
        <f>INDEX(Tilgungsplan!$O$2:$O$481,MIN($B$10*12,G6))</f>
        <v>118969.15976960484</v>
      </c>
      <c r="H10" s="3"/>
    </row>
    <row r="11" spans="1:8" x14ac:dyDescent="0.25">
      <c r="A11" s="4" t="s">
        <v>20</v>
      </c>
      <c r="B11" s="5">
        <v>4000</v>
      </c>
      <c r="C11" s="6" t="s">
        <v>5</v>
      </c>
      <c r="D11" s="7" t="s">
        <v>21</v>
      </c>
      <c r="E11" s="8">
        <f>SUM(Tilgungsplan!$H$2:$H$481)+SUM(Tilgungsplan!$J$2:$J$481)</f>
        <v>67500</v>
      </c>
      <c r="F11" s="7" t="s">
        <v>21</v>
      </c>
      <c r="G11" s="9">
        <f>0</f>
        <v>0</v>
      </c>
      <c r="H11" s="3"/>
    </row>
    <row r="12" spans="1:8" x14ac:dyDescent="0.25">
      <c r="A12" s="4" t="s">
        <v>22</v>
      </c>
      <c r="B12" s="15">
        <v>12</v>
      </c>
      <c r="C12" s="6" t="s">
        <v>23</v>
      </c>
      <c r="D12" s="7" t="s">
        <v>24</v>
      </c>
      <c r="E12" s="13" t="str">
        <f>INDEX(Tilgungsplan!$B$2:$B$481,E6)&amp;"/"&amp;INDEX(Tilgungsplan!$A$2:$A$481,E6)</f>
        <v>7/2041</v>
      </c>
      <c r="F12" s="7" t="s">
        <v>24</v>
      </c>
      <c r="G12" s="14" t="str">
        <f>INDEX(Tilgungsplan!$B$2:$B$481,G6)&amp;"/"&amp;INDEX(Tilgungsplan!$A$2:$A$481,G6)</f>
        <v>4/2051</v>
      </c>
      <c r="H12" s="3"/>
    </row>
    <row r="13" spans="1:8" x14ac:dyDescent="0.25">
      <c r="A13" s="4" t="s">
        <v>25</v>
      </c>
      <c r="B13" s="16" t="s">
        <v>26</v>
      </c>
      <c r="C13" s="6" t="s">
        <v>27</v>
      </c>
      <c r="D13" s="2"/>
      <c r="E13" s="2"/>
      <c r="F13" s="2"/>
      <c r="G13" s="2"/>
      <c r="H13" s="3"/>
    </row>
    <row r="14" spans="1:8" x14ac:dyDescent="0.25">
      <c r="A14" s="4" t="s">
        <v>28</v>
      </c>
      <c r="B14" s="10">
        <v>0.05</v>
      </c>
      <c r="C14" s="6" t="s">
        <v>8</v>
      </c>
      <c r="D14" s="50" t="s">
        <v>29</v>
      </c>
      <c r="E14" s="50"/>
      <c r="F14" s="50"/>
      <c r="G14" s="50"/>
      <c r="H14" s="3"/>
    </row>
    <row r="15" spans="1:8" x14ac:dyDescent="0.25">
      <c r="A15" s="4" t="s">
        <v>30</v>
      </c>
      <c r="B15" s="15">
        <v>40</v>
      </c>
      <c r="C15" s="6" t="s">
        <v>18</v>
      </c>
      <c r="D15" s="7" t="s">
        <v>31</v>
      </c>
      <c r="E15" s="8">
        <f>G8-E8</f>
        <v>48611.067968937925</v>
      </c>
      <c r="F15" s="7" t="s">
        <v>32</v>
      </c>
      <c r="G15" s="17">
        <f>G6-E6</f>
        <v>117</v>
      </c>
      <c r="H15" s="3"/>
    </row>
    <row r="16" spans="1:8" x14ac:dyDescent="0.25">
      <c r="A16" s="4" t="s">
        <v>33</v>
      </c>
      <c r="B16" s="16" t="s">
        <v>34</v>
      </c>
      <c r="C16" s="6"/>
      <c r="D16" s="7" t="s">
        <v>35</v>
      </c>
      <c r="E16" s="13" t="str">
        <f>INT(G15/12)&amp;" Jahre "&amp;MOD(G15,12)&amp;" Monate"</f>
        <v>9 Jahre 9 Monate</v>
      </c>
      <c r="F16" s="7" t="s">
        <v>36</v>
      </c>
      <c r="G16" s="18" t="str">
        <f>IF($B$11&gt;$B$5*$B$14,"Achtung: jährliche Sondertilgung über Limit","OK: Sondertilgung im Limit")</f>
        <v>OK: Sondertilgung im Limit</v>
      </c>
      <c r="H16" s="3"/>
    </row>
    <row r="17" spans="1:8" ht="30" x14ac:dyDescent="0.25">
      <c r="A17" s="1"/>
      <c r="B17" s="2"/>
      <c r="C17" s="2"/>
      <c r="D17" s="7" t="s">
        <v>37</v>
      </c>
      <c r="E17" s="8">
        <f>$B$5*$B$14</f>
        <v>9250</v>
      </c>
      <c r="F17" s="7" t="s">
        <v>38</v>
      </c>
      <c r="G17" s="18" t="s">
        <v>39</v>
      </c>
      <c r="H17" s="3"/>
    </row>
    <row r="18" spans="1:8" x14ac:dyDescent="0.25">
      <c r="A18" s="1"/>
      <c r="B18" s="2"/>
      <c r="C18" s="2"/>
      <c r="D18" s="7" t="s">
        <v>40</v>
      </c>
      <c r="E18" s="8">
        <f>E5</f>
        <v>994.375</v>
      </c>
      <c r="F18" s="7" t="s">
        <v>41</v>
      </c>
      <c r="G18" s="18" t="str">
        <f>$B$16</f>
        <v>Annuitätendarlehen</v>
      </c>
      <c r="H18" s="3"/>
    </row>
    <row r="19" spans="1:8" x14ac:dyDescent="0.25">
      <c r="A19" s="1"/>
      <c r="B19" s="2"/>
      <c r="C19" s="2"/>
      <c r="D19" s="2"/>
      <c r="E19" s="2"/>
      <c r="F19" s="2"/>
      <c r="G19" s="2"/>
      <c r="H19" s="3"/>
    </row>
    <row r="20" spans="1:8" x14ac:dyDescent="0.25">
      <c r="A20" s="49" t="s">
        <v>42</v>
      </c>
      <c r="B20" s="50"/>
      <c r="C20" s="50"/>
      <c r="D20" s="50"/>
      <c r="E20" s="50"/>
      <c r="F20" s="50"/>
      <c r="G20" s="50"/>
      <c r="H20" s="51"/>
    </row>
    <row r="21" spans="1:8" x14ac:dyDescent="0.25">
      <c r="A21" s="19" t="s">
        <v>43</v>
      </c>
      <c r="B21" s="52" t="s">
        <v>44</v>
      </c>
      <c r="C21" s="52"/>
      <c r="D21" s="52"/>
      <c r="E21" s="52"/>
      <c r="F21" s="52"/>
      <c r="G21" s="52"/>
      <c r="H21" s="53"/>
    </row>
    <row r="22" spans="1:8" x14ac:dyDescent="0.25">
      <c r="A22" s="19" t="s">
        <v>45</v>
      </c>
      <c r="B22" s="52" t="s">
        <v>46</v>
      </c>
      <c r="C22" s="52"/>
      <c r="D22" s="52"/>
      <c r="E22" s="52"/>
      <c r="F22" s="52"/>
      <c r="G22" s="52"/>
      <c r="H22" s="53"/>
    </row>
    <row r="23" spans="1:8" x14ac:dyDescent="0.25">
      <c r="A23" s="19" t="s">
        <v>47</v>
      </c>
      <c r="B23" s="52" t="s">
        <v>48</v>
      </c>
      <c r="C23" s="52"/>
      <c r="D23" s="52"/>
      <c r="E23" s="52"/>
      <c r="F23" s="52"/>
      <c r="G23" s="52"/>
      <c r="H23" s="53"/>
    </row>
    <row r="24" spans="1:8" x14ac:dyDescent="0.25">
      <c r="A24" s="19" t="s">
        <v>49</v>
      </c>
      <c r="B24" s="52" t="s">
        <v>50</v>
      </c>
      <c r="C24" s="52"/>
      <c r="D24" s="52"/>
      <c r="E24" s="52"/>
      <c r="F24" s="52"/>
      <c r="G24" s="52"/>
      <c r="H24" s="53"/>
    </row>
    <row r="25" spans="1:8" x14ac:dyDescent="0.25">
      <c r="A25" s="19" t="s">
        <v>51</v>
      </c>
      <c r="B25" s="52" t="s">
        <v>52</v>
      </c>
      <c r="C25" s="52"/>
      <c r="D25" s="52"/>
      <c r="E25" s="52"/>
      <c r="F25" s="52"/>
      <c r="G25" s="52"/>
      <c r="H25" s="53"/>
    </row>
    <row r="26" spans="1:8" x14ac:dyDescent="0.25">
      <c r="A26" s="1"/>
      <c r="B26" s="2"/>
      <c r="C26" s="2"/>
      <c r="D26" s="2"/>
      <c r="E26" s="2"/>
      <c r="F26" s="2"/>
      <c r="G26" s="2"/>
      <c r="H26" s="3"/>
    </row>
    <row r="27" spans="1:8" x14ac:dyDescent="0.25">
      <c r="A27" s="49" t="s">
        <v>53</v>
      </c>
      <c r="B27" s="50"/>
      <c r="C27" s="50"/>
      <c r="D27" s="50"/>
      <c r="E27" s="50"/>
      <c r="F27" s="50"/>
      <c r="G27" s="50"/>
      <c r="H27" s="51"/>
    </row>
    <row r="28" spans="1:8" ht="30" customHeight="1" x14ac:dyDescent="0.25">
      <c r="A28" s="20" t="s">
        <v>54</v>
      </c>
      <c r="B28" s="21" t="s">
        <v>55</v>
      </c>
      <c r="C28" s="21" t="s">
        <v>11</v>
      </c>
      <c r="D28" s="21" t="s">
        <v>14</v>
      </c>
      <c r="E28" s="21" t="s">
        <v>19</v>
      </c>
      <c r="F28" s="21" t="s">
        <v>56</v>
      </c>
      <c r="G28" s="21" t="s">
        <v>24</v>
      </c>
      <c r="H28" s="22" t="s">
        <v>57</v>
      </c>
    </row>
    <row r="29" spans="1:8" ht="30" customHeight="1" x14ac:dyDescent="0.25">
      <c r="A29" s="23" t="s">
        <v>2</v>
      </c>
      <c r="B29" s="24">
        <f>E5</f>
        <v>994.375</v>
      </c>
      <c r="C29" s="2" t="str">
        <f>E7</f>
        <v>15 Jahre 2 Monate</v>
      </c>
      <c r="D29" s="24">
        <f>E8</f>
        <v>63394.416655414207</v>
      </c>
      <c r="E29" s="24">
        <f>E10</f>
        <v>46524.272922835313</v>
      </c>
      <c r="F29" s="24">
        <f>E11</f>
        <v>67500</v>
      </c>
      <c r="G29" s="2" t="str">
        <f>E12</f>
        <v>7/2041</v>
      </c>
      <c r="H29" s="25" t="s">
        <v>58</v>
      </c>
    </row>
    <row r="30" spans="1:8" ht="30" customHeight="1" x14ac:dyDescent="0.25">
      <c r="A30" s="23" t="s">
        <v>3</v>
      </c>
      <c r="B30" s="24">
        <f>G5</f>
        <v>994.375</v>
      </c>
      <c r="C30" s="2" t="str">
        <f>G7</f>
        <v>24 Jahre 11 Monate</v>
      </c>
      <c r="D30" s="24">
        <f>G8</f>
        <v>112005.48462435213</v>
      </c>
      <c r="E30" s="24">
        <f>G10</f>
        <v>118969.15976960484</v>
      </c>
      <c r="F30" s="24">
        <f>G11</f>
        <v>0</v>
      </c>
      <c r="G30" s="2" t="str">
        <f>G12</f>
        <v>4/2051</v>
      </c>
      <c r="H30" s="25" t="s">
        <v>59</v>
      </c>
    </row>
    <row r="31" spans="1:8" ht="30" customHeight="1" x14ac:dyDescent="0.25">
      <c r="A31" s="26" t="s">
        <v>60</v>
      </c>
      <c r="B31" s="27" t="s">
        <v>61</v>
      </c>
      <c r="C31" s="27" t="str">
        <f>E16</f>
        <v>9 Jahre 9 Monate</v>
      </c>
      <c r="D31" s="28">
        <f>G8-E8</f>
        <v>48611.067968937925</v>
      </c>
      <c r="E31" s="28">
        <f>G10-E10</f>
        <v>72444.886846769528</v>
      </c>
      <c r="F31" s="28">
        <f>E11-G11</f>
        <v>67500</v>
      </c>
      <c r="G31" s="27" t="s">
        <v>61</v>
      </c>
      <c r="H31" s="29" t="s">
        <v>62</v>
      </c>
    </row>
  </sheetData>
  <mergeCells count="13">
    <mergeCell ref="B24:H24"/>
    <mergeCell ref="B25:H25"/>
    <mergeCell ref="A27:H27"/>
    <mergeCell ref="D14:G14"/>
    <mergeCell ref="A20:H20"/>
    <mergeCell ref="B21:H21"/>
    <mergeCell ref="B22:H22"/>
    <mergeCell ref="B23:H23"/>
    <mergeCell ref="A1:H1"/>
    <mergeCell ref="A2:H2"/>
    <mergeCell ref="A4:C4"/>
    <mergeCell ref="D4:E4"/>
    <mergeCell ref="F4:G4"/>
  </mergeCells>
  <dataValidations count="2">
    <dataValidation type="list" sqref="B8 B12" xr:uid="{00000000-0002-0000-0000-000000000000}">
      <formula1>"1,2,3,4,5,6,7,8,9,10,11,12"</formula1>
    </dataValidation>
    <dataValidation type="list" sqref="B13" xr:uid="{00000000-0002-0000-0000-000002000000}">
      <formula1>"Ja,Nein"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81"/>
  <sheetViews>
    <sheetView workbookViewId="0">
      <selection activeCell="B1" sqref="B1"/>
    </sheetView>
  </sheetViews>
  <sheetFormatPr baseColWidth="10" defaultColWidth="9" defaultRowHeight="15" x14ac:dyDescent="0.25"/>
  <cols>
    <col min="1" max="2" width="8" customWidth="1"/>
    <col min="3" max="3" width="9" customWidth="1"/>
    <col min="4" max="4" width="16" customWidth="1"/>
    <col min="5" max="6" width="14" customWidth="1"/>
    <col min="7" max="7" width="15" customWidth="1"/>
    <col min="8" max="8" width="18" customWidth="1"/>
    <col min="9" max="9" width="24" customWidth="1"/>
    <col min="10" max="10" width="25" customWidth="1"/>
    <col min="11" max="11" width="15" customWidth="1"/>
    <col min="12" max="12" width="16" customWidth="1"/>
    <col min="13" max="13" width="20" customWidth="1"/>
    <col min="14" max="14" width="15" customWidth="1"/>
    <col min="15" max="15" width="20" customWidth="1"/>
  </cols>
  <sheetData>
    <row r="1" spans="1:15" ht="30" x14ac:dyDescent="0.25">
      <c r="A1" s="30" t="s">
        <v>63</v>
      </c>
      <c r="B1" s="31" t="s">
        <v>64</v>
      </c>
      <c r="C1" s="31" t="s">
        <v>65</v>
      </c>
      <c r="D1" s="31" t="s">
        <v>66</v>
      </c>
      <c r="E1" s="31" t="s">
        <v>67</v>
      </c>
      <c r="F1" s="31" t="s">
        <v>68</v>
      </c>
      <c r="G1" s="31" t="s">
        <v>69</v>
      </c>
      <c r="H1" s="31" t="s">
        <v>70</v>
      </c>
      <c r="I1" s="31" t="s">
        <v>71</v>
      </c>
      <c r="J1" s="31" t="s">
        <v>72</v>
      </c>
      <c r="K1" s="31" t="s">
        <v>73</v>
      </c>
      <c r="L1" s="31" t="s">
        <v>74</v>
      </c>
      <c r="M1" s="31" t="s">
        <v>75</v>
      </c>
      <c r="N1" s="31" t="s">
        <v>76</v>
      </c>
      <c r="O1" s="32" t="s">
        <v>77</v>
      </c>
    </row>
    <row r="2" spans="1:15" x14ac:dyDescent="0.25">
      <c r="A2" s="33">
        <f>Darlehensrechner!$B$9</f>
        <v>2026</v>
      </c>
      <c r="B2" s="34">
        <f>Darlehensrechner!$B$8</f>
        <v>6</v>
      </c>
      <c r="C2" s="34">
        <f>1</f>
        <v>1</v>
      </c>
      <c r="D2" s="35">
        <f>Darlehensrechner!$B$5</f>
        <v>185000</v>
      </c>
      <c r="E2" s="35">
        <f>IF(D2&lt;=0,0,MIN(Darlehensrechner!$E$5,D2+F2))</f>
        <v>994.375</v>
      </c>
      <c r="F2" s="35">
        <f>IF(D2&lt;=0,0,D2*Darlehensrechner!$B$6/12)</f>
        <v>639.79166666666663</v>
      </c>
      <c r="G2" s="35">
        <f t="shared" ref="G2:G65" si="0">MAX(E2-F2,0)</f>
        <v>354.58333333333337</v>
      </c>
      <c r="H2" s="35">
        <f>IF(AND(Darlehensrechner!$B$13="Ja",B2=Darlehensrechner!$B$12,D2&gt;0),MIN(Darlehensrechner!$B$11,Darlehensrechner!$B$5*Darlehensrechner!$B$14,MAX(D2-G2,0)),0)</f>
        <v>0</v>
      </c>
      <c r="I2" s="36">
        <v>0</v>
      </c>
      <c r="J2" s="35">
        <f t="shared" ref="J2:J65" si="1">IF(D2&lt;=0,0,MIN(I2,MAX(D2-G2-H2,0)))</f>
        <v>0</v>
      </c>
      <c r="K2" s="35">
        <f t="shared" ref="K2:K65" si="2">E2+H2+J2</f>
        <v>994.375</v>
      </c>
      <c r="L2" s="35">
        <f t="shared" ref="L2:L65" si="3">MAX(D2-G2-H2-J2,0)</f>
        <v>184645.41666666666</v>
      </c>
      <c r="M2" s="35">
        <f>Darlehensrechner!$B$5</f>
        <v>185000</v>
      </c>
      <c r="N2" s="35">
        <f>IF(M2&lt;=0,0,M2*Darlehensrechner!$B$6/12)</f>
        <v>639.79166666666663</v>
      </c>
      <c r="O2" s="37">
        <f>MAX(M2-(MIN(Darlehensrechner!$E$5,M2+N2)-N2),0)</f>
        <v>184645.41666666666</v>
      </c>
    </row>
    <row r="3" spans="1:15" x14ac:dyDescent="0.25">
      <c r="A3" s="33">
        <f t="shared" ref="A3:A66" si="4">IF(B2=12,A2+1,A2)</f>
        <v>2026</v>
      </c>
      <c r="B3" s="34">
        <f t="shared" ref="B3:B66" si="5">IF(B2=12,1,B2+1)</f>
        <v>7</v>
      </c>
      <c r="C3" s="34">
        <f t="shared" ref="C3:C66" si="6">C2+1</f>
        <v>2</v>
      </c>
      <c r="D3" s="35">
        <f t="shared" ref="D3:D66" si="7">L2</f>
        <v>184645.41666666666</v>
      </c>
      <c r="E3" s="35">
        <f>IF(D3&lt;=0,0,MIN(Darlehensrechner!$E$5,D3+F3))</f>
        <v>994.375</v>
      </c>
      <c r="F3" s="35">
        <f>IF(D3&lt;=0,0,D3*Darlehensrechner!$B$6/12)</f>
        <v>638.56539930555562</v>
      </c>
      <c r="G3" s="35">
        <f t="shared" si="0"/>
        <v>355.80960069444438</v>
      </c>
      <c r="H3" s="35">
        <f>IF(AND(Darlehensrechner!$B$13="Ja",B3=Darlehensrechner!$B$12,D3&gt;0),MIN(Darlehensrechner!$B$11,Darlehensrechner!$B$5*Darlehensrechner!$B$14,MAX(D3-G3,0)),0)</f>
        <v>0</v>
      </c>
      <c r="I3" s="36">
        <v>0</v>
      </c>
      <c r="J3" s="35">
        <f t="shared" si="1"/>
        <v>0</v>
      </c>
      <c r="K3" s="35">
        <f t="shared" si="2"/>
        <v>994.375</v>
      </c>
      <c r="L3" s="35">
        <f t="shared" si="3"/>
        <v>184289.6070659722</v>
      </c>
      <c r="M3" s="35">
        <f t="shared" ref="M3:M66" si="8">O2</f>
        <v>184645.41666666666</v>
      </c>
      <c r="N3" s="35">
        <f>IF(M3&lt;=0,0,M3*Darlehensrechner!$B$6/12)</f>
        <v>638.56539930555562</v>
      </c>
      <c r="O3" s="37">
        <f>MAX(M3-(MIN(Darlehensrechner!$E$5,M3+N3)-N3),0)</f>
        <v>184289.6070659722</v>
      </c>
    </row>
    <row r="4" spans="1:15" x14ac:dyDescent="0.25">
      <c r="A4" s="33">
        <f t="shared" si="4"/>
        <v>2026</v>
      </c>
      <c r="B4" s="34">
        <f t="shared" si="5"/>
        <v>8</v>
      </c>
      <c r="C4" s="34">
        <f t="shared" si="6"/>
        <v>3</v>
      </c>
      <c r="D4" s="35">
        <f t="shared" si="7"/>
        <v>184289.6070659722</v>
      </c>
      <c r="E4" s="35">
        <f>IF(D4&lt;=0,0,MIN(Darlehensrechner!$E$5,D4+F4))</f>
        <v>994.375</v>
      </c>
      <c r="F4" s="35">
        <f>IF(D4&lt;=0,0,D4*Darlehensrechner!$B$6/12)</f>
        <v>637.33489110315384</v>
      </c>
      <c r="G4" s="35">
        <f t="shared" si="0"/>
        <v>357.04010889684616</v>
      </c>
      <c r="H4" s="35">
        <f>IF(AND(Darlehensrechner!$B$13="Ja",B4=Darlehensrechner!$B$12,D4&gt;0),MIN(Darlehensrechner!$B$11,Darlehensrechner!$B$5*Darlehensrechner!$B$14,MAX(D4-G4,0)),0)</f>
        <v>0</v>
      </c>
      <c r="I4" s="36">
        <v>0</v>
      </c>
      <c r="J4" s="35">
        <f t="shared" si="1"/>
        <v>0</v>
      </c>
      <c r="K4" s="35">
        <f t="shared" si="2"/>
        <v>994.375</v>
      </c>
      <c r="L4" s="35">
        <f t="shared" si="3"/>
        <v>183932.56695707535</v>
      </c>
      <c r="M4" s="35">
        <f t="shared" si="8"/>
        <v>184289.6070659722</v>
      </c>
      <c r="N4" s="35">
        <f>IF(M4&lt;=0,0,M4*Darlehensrechner!$B$6/12)</f>
        <v>637.33489110315384</v>
      </c>
      <c r="O4" s="37">
        <f>MAX(M4-(MIN(Darlehensrechner!$E$5,M4+N4)-N4),0)</f>
        <v>183932.56695707535</v>
      </c>
    </row>
    <row r="5" spans="1:15" x14ac:dyDescent="0.25">
      <c r="A5" s="33">
        <f t="shared" si="4"/>
        <v>2026</v>
      </c>
      <c r="B5" s="34">
        <f t="shared" si="5"/>
        <v>9</v>
      </c>
      <c r="C5" s="34">
        <f t="shared" si="6"/>
        <v>4</v>
      </c>
      <c r="D5" s="35">
        <f t="shared" si="7"/>
        <v>183932.56695707535</v>
      </c>
      <c r="E5" s="35">
        <f>IF(D5&lt;=0,0,MIN(Darlehensrechner!$E$5,D5+F5))</f>
        <v>994.375</v>
      </c>
      <c r="F5" s="35">
        <f>IF(D5&lt;=0,0,D5*Darlehensrechner!$B$6/12)</f>
        <v>636.10012739321894</v>
      </c>
      <c r="G5" s="35">
        <f t="shared" si="0"/>
        <v>358.27487260678106</v>
      </c>
      <c r="H5" s="35">
        <f>IF(AND(Darlehensrechner!$B$13="Ja",B5=Darlehensrechner!$B$12,D5&gt;0),MIN(Darlehensrechner!$B$11,Darlehensrechner!$B$5*Darlehensrechner!$B$14,MAX(D5-G5,0)),0)</f>
        <v>0</v>
      </c>
      <c r="I5" s="36">
        <v>0</v>
      </c>
      <c r="J5" s="35">
        <f t="shared" si="1"/>
        <v>0</v>
      </c>
      <c r="K5" s="35">
        <f t="shared" si="2"/>
        <v>994.375</v>
      </c>
      <c r="L5" s="35">
        <f t="shared" si="3"/>
        <v>183574.29208446856</v>
      </c>
      <c r="M5" s="35">
        <f t="shared" si="8"/>
        <v>183932.56695707535</v>
      </c>
      <c r="N5" s="35">
        <f>IF(M5&lt;=0,0,M5*Darlehensrechner!$B$6/12)</f>
        <v>636.10012739321894</v>
      </c>
      <c r="O5" s="37">
        <f>MAX(M5-(MIN(Darlehensrechner!$E$5,M5+N5)-N5),0)</f>
        <v>183574.29208446856</v>
      </c>
    </row>
    <row r="6" spans="1:15" x14ac:dyDescent="0.25">
      <c r="A6" s="33">
        <f t="shared" si="4"/>
        <v>2026</v>
      </c>
      <c r="B6" s="34">
        <f t="shared" si="5"/>
        <v>10</v>
      </c>
      <c r="C6" s="34">
        <f t="shared" si="6"/>
        <v>5</v>
      </c>
      <c r="D6" s="35">
        <f t="shared" si="7"/>
        <v>183574.29208446856</v>
      </c>
      <c r="E6" s="35">
        <f>IF(D6&lt;=0,0,MIN(Darlehensrechner!$E$5,D6+F6))</f>
        <v>994.375</v>
      </c>
      <c r="F6" s="35">
        <f>IF(D6&lt;=0,0,D6*Darlehensrechner!$B$6/12)</f>
        <v>634.8610934587872</v>
      </c>
      <c r="G6" s="35">
        <f t="shared" si="0"/>
        <v>359.5139065412128</v>
      </c>
      <c r="H6" s="35">
        <f>IF(AND(Darlehensrechner!$B$13="Ja",B6=Darlehensrechner!$B$12,D6&gt;0),MIN(Darlehensrechner!$B$11,Darlehensrechner!$B$5*Darlehensrechner!$B$14,MAX(D6-G6,0)),0)</f>
        <v>0</v>
      </c>
      <c r="I6" s="36">
        <v>0</v>
      </c>
      <c r="J6" s="35">
        <f t="shared" si="1"/>
        <v>0</v>
      </c>
      <c r="K6" s="35">
        <f t="shared" si="2"/>
        <v>994.375</v>
      </c>
      <c r="L6" s="35">
        <f t="shared" si="3"/>
        <v>183214.77817792734</v>
      </c>
      <c r="M6" s="35">
        <f t="shared" si="8"/>
        <v>183574.29208446856</v>
      </c>
      <c r="N6" s="35">
        <f>IF(M6&lt;=0,0,M6*Darlehensrechner!$B$6/12)</f>
        <v>634.8610934587872</v>
      </c>
      <c r="O6" s="37">
        <f>MAX(M6-(MIN(Darlehensrechner!$E$5,M6+N6)-N6),0)</f>
        <v>183214.77817792734</v>
      </c>
    </row>
    <row r="7" spans="1:15" x14ac:dyDescent="0.25">
      <c r="A7" s="33">
        <f t="shared" si="4"/>
        <v>2026</v>
      </c>
      <c r="B7" s="34">
        <f t="shared" si="5"/>
        <v>11</v>
      </c>
      <c r="C7" s="34">
        <f t="shared" si="6"/>
        <v>6</v>
      </c>
      <c r="D7" s="35">
        <f t="shared" si="7"/>
        <v>183214.77817792734</v>
      </c>
      <c r="E7" s="35">
        <f>IF(D7&lt;=0,0,MIN(Darlehensrechner!$E$5,D7+F7))</f>
        <v>994.375</v>
      </c>
      <c r="F7" s="35">
        <f>IF(D7&lt;=0,0,D7*Darlehensrechner!$B$6/12)</f>
        <v>633.61777453199875</v>
      </c>
      <c r="G7" s="35">
        <f t="shared" si="0"/>
        <v>360.75722546800125</v>
      </c>
      <c r="H7" s="35">
        <f>IF(AND(Darlehensrechner!$B$13="Ja",B7=Darlehensrechner!$B$12,D7&gt;0),MIN(Darlehensrechner!$B$11,Darlehensrechner!$B$5*Darlehensrechner!$B$14,MAX(D7-G7,0)),0)</f>
        <v>0</v>
      </c>
      <c r="I7" s="36">
        <v>0</v>
      </c>
      <c r="J7" s="35">
        <f t="shared" si="1"/>
        <v>0</v>
      </c>
      <c r="K7" s="35">
        <f t="shared" si="2"/>
        <v>994.375</v>
      </c>
      <c r="L7" s="35">
        <f t="shared" si="3"/>
        <v>182854.02095245934</v>
      </c>
      <c r="M7" s="35">
        <f t="shared" si="8"/>
        <v>183214.77817792734</v>
      </c>
      <c r="N7" s="35">
        <f>IF(M7&lt;=0,0,M7*Darlehensrechner!$B$6/12)</f>
        <v>633.61777453199875</v>
      </c>
      <c r="O7" s="37">
        <f>MAX(M7-(MIN(Darlehensrechner!$E$5,M7+N7)-N7),0)</f>
        <v>182854.02095245934</v>
      </c>
    </row>
    <row r="8" spans="1:15" x14ac:dyDescent="0.25">
      <c r="A8" s="33">
        <f t="shared" si="4"/>
        <v>2026</v>
      </c>
      <c r="B8" s="34">
        <f t="shared" si="5"/>
        <v>12</v>
      </c>
      <c r="C8" s="34">
        <f t="shared" si="6"/>
        <v>7</v>
      </c>
      <c r="D8" s="35">
        <f t="shared" si="7"/>
        <v>182854.02095245934</v>
      </c>
      <c r="E8" s="35">
        <f>IF(D8&lt;=0,0,MIN(Darlehensrechner!$E$5,D8+F8))</f>
        <v>994.375</v>
      </c>
      <c r="F8" s="35">
        <f>IF(D8&lt;=0,0,D8*Darlehensrechner!$B$6/12)</f>
        <v>632.37015579392198</v>
      </c>
      <c r="G8" s="35">
        <f t="shared" si="0"/>
        <v>362.00484420607802</v>
      </c>
      <c r="H8" s="35">
        <f>IF(AND(Darlehensrechner!$B$13="Ja",B8=Darlehensrechner!$B$12,D8&gt;0),MIN(Darlehensrechner!$B$11,Darlehensrechner!$B$5*Darlehensrechner!$B$14,MAX(D8-G8,0)),0)</f>
        <v>4000</v>
      </c>
      <c r="I8" s="36">
        <v>0</v>
      </c>
      <c r="J8" s="35">
        <f t="shared" si="1"/>
        <v>0</v>
      </c>
      <c r="K8" s="35">
        <f t="shared" si="2"/>
        <v>4994.375</v>
      </c>
      <c r="L8" s="35">
        <f t="shared" si="3"/>
        <v>178492.01610825327</v>
      </c>
      <c r="M8" s="35">
        <f t="shared" si="8"/>
        <v>182854.02095245934</v>
      </c>
      <c r="N8" s="35">
        <f>IF(M8&lt;=0,0,M8*Darlehensrechner!$B$6/12)</f>
        <v>632.37015579392198</v>
      </c>
      <c r="O8" s="37">
        <f>MAX(M8-(MIN(Darlehensrechner!$E$5,M8+N8)-N8),0)</f>
        <v>182492.01610825327</v>
      </c>
    </row>
    <row r="9" spans="1:15" x14ac:dyDescent="0.25">
      <c r="A9" s="33">
        <f t="shared" si="4"/>
        <v>2027</v>
      </c>
      <c r="B9" s="34">
        <f t="shared" si="5"/>
        <v>1</v>
      </c>
      <c r="C9" s="34">
        <f t="shared" si="6"/>
        <v>8</v>
      </c>
      <c r="D9" s="35">
        <f t="shared" si="7"/>
        <v>178492.01610825327</v>
      </c>
      <c r="E9" s="35">
        <f>IF(D9&lt;=0,0,MIN(Darlehensrechner!$E$5,D9+F9))</f>
        <v>994.375</v>
      </c>
      <c r="F9" s="35">
        <f>IF(D9&lt;=0,0,D9*Darlehensrechner!$B$6/12)</f>
        <v>617.28488904104256</v>
      </c>
      <c r="G9" s="35">
        <f t="shared" si="0"/>
        <v>377.09011095895744</v>
      </c>
      <c r="H9" s="35">
        <f>IF(AND(Darlehensrechner!$B$13="Ja",B9=Darlehensrechner!$B$12,D9&gt;0),MIN(Darlehensrechner!$B$11,Darlehensrechner!$B$5*Darlehensrechner!$B$14,MAX(D9-G9,0)),0)</f>
        <v>0</v>
      </c>
      <c r="I9" s="36">
        <v>0</v>
      </c>
      <c r="J9" s="35">
        <f t="shared" si="1"/>
        <v>0</v>
      </c>
      <c r="K9" s="35">
        <f t="shared" si="2"/>
        <v>994.375</v>
      </c>
      <c r="L9" s="35">
        <f t="shared" si="3"/>
        <v>178114.92599729431</v>
      </c>
      <c r="M9" s="35">
        <f t="shared" si="8"/>
        <v>182492.01610825327</v>
      </c>
      <c r="N9" s="35">
        <f>IF(M9&lt;=0,0,M9*Darlehensrechner!$B$6/12)</f>
        <v>631.11822237437593</v>
      </c>
      <c r="O9" s="37">
        <f>MAX(M9-(MIN(Darlehensrechner!$E$5,M9+N9)-N9),0)</f>
        <v>182128.75933062765</v>
      </c>
    </row>
    <row r="10" spans="1:15" x14ac:dyDescent="0.25">
      <c r="A10" s="33">
        <f t="shared" si="4"/>
        <v>2027</v>
      </c>
      <c r="B10" s="34">
        <f t="shared" si="5"/>
        <v>2</v>
      </c>
      <c r="C10" s="34">
        <f t="shared" si="6"/>
        <v>9</v>
      </c>
      <c r="D10" s="35">
        <f t="shared" si="7"/>
        <v>178114.92599729431</v>
      </c>
      <c r="E10" s="35">
        <f>IF(D10&lt;=0,0,MIN(Darlehensrechner!$E$5,D10+F10))</f>
        <v>994.375</v>
      </c>
      <c r="F10" s="35">
        <f>IF(D10&lt;=0,0,D10*Darlehensrechner!$B$6/12)</f>
        <v>615.98078574064289</v>
      </c>
      <c r="G10" s="35">
        <f t="shared" si="0"/>
        <v>378.39421425935711</v>
      </c>
      <c r="H10" s="35">
        <f>IF(AND(Darlehensrechner!$B$13="Ja",B10=Darlehensrechner!$B$12,D10&gt;0),MIN(Darlehensrechner!$B$11,Darlehensrechner!$B$5*Darlehensrechner!$B$14,MAX(D10-G10,0)),0)</f>
        <v>0</v>
      </c>
      <c r="I10" s="36">
        <v>0</v>
      </c>
      <c r="J10" s="35">
        <f t="shared" si="1"/>
        <v>0</v>
      </c>
      <c r="K10" s="35">
        <f t="shared" si="2"/>
        <v>994.375</v>
      </c>
      <c r="L10" s="35">
        <f t="shared" si="3"/>
        <v>177736.53178303497</v>
      </c>
      <c r="M10" s="35">
        <f t="shared" si="8"/>
        <v>182128.75933062765</v>
      </c>
      <c r="N10" s="35">
        <f>IF(M10&lt;=0,0,M10*Darlehensrechner!$B$6/12)</f>
        <v>629.86195935175397</v>
      </c>
      <c r="O10" s="37">
        <f>MAX(M10-(MIN(Darlehensrechner!$E$5,M10+N10)-N10),0)</f>
        <v>181764.2462899794</v>
      </c>
    </row>
    <row r="11" spans="1:15" x14ac:dyDescent="0.25">
      <c r="A11" s="33">
        <f t="shared" si="4"/>
        <v>2027</v>
      </c>
      <c r="B11" s="34">
        <f t="shared" si="5"/>
        <v>3</v>
      </c>
      <c r="C11" s="34">
        <f t="shared" si="6"/>
        <v>10</v>
      </c>
      <c r="D11" s="35">
        <f t="shared" si="7"/>
        <v>177736.53178303497</v>
      </c>
      <c r="E11" s="35">
        <f>IF(D11&lt;=0,0,MIN(Darlehensrechner!$E$5,D11+F11))</f>
        <v>994.375</v>
      </c>
      <c r="F11" s="35">
        <f>IF(D11&lt;=0,0,D11*Darlehensrechner!$B$6/12)</f>
        <v>614.67217241632932</v>
      </c>
      <c r="G11" s="35">
        <f t="shared" si="0"/>
        <v>379.70282758367068</v>
      </c>
      <c r="H11" s="35">
        <f>IF(AND(Darlehensrechner!$B$13="Ja",B11=Darlehensrechner!$B$12,D11&gt;0),MIN(Darlehensrechner!$B$11,Darlehensrechner!$B$5*Darlehensrechner!$B$14,MAX(D11-G11,0)),0)</f>
        <v>0</v>
      </c>
      <c r="I11" s="36">
        <v>0</v>
      </c>
      <c r="J11" s="35">
        <f t="shared" si="1"/>
        <v>0</v>
      </c>
      <c r="K11" s="35">
        <f t="shared" si="2"/>
        <v>994.375</v>
      </c>
      <c r="L11" s="35">
        <f t="shared" si="3"/>
        <v>177356.82895545129</v>
      </c>
      <c r="M11" s="35">
        <f t="shared" si="8"/>
        <v>181764.2462899794</v>
      </c>
      <c r="N11" s="35">
        <f>IF(M11&lt;=0,0,M11*Darlehensrechner!$B$6/12)</f>
        <v>628.60135175284552</v>
      </c>
      <c r="O11" s="37">
        <f>MAX(M11-(MIN(Darlehensrechner!$E$5,M11+N11)-N11),0)</f>
        <v>181398.47264173225</v>
      </c>
    </row>
    <row r="12" spans="1:15" x14ac:dyDescent="0.25">
      <c r="A12" s="33">
        <f t="shared" si="4"/>
        <v>2027</v>
      </c>
      <c r="B12" s="34">
        <f t="shared" si="5"/>
        <v>4</v>
      </c>
      <c r="C12" s="34">
        <f t="shared" si="6"/>
        <v>11</v>
      </c>
      <c r="D12" s="35">
        <f t="shared" si="7"/>
        <v>177356.82895545129</v>
      </c>
      <c r="E12" s="35">
        <f>IF(D12&lt;=0,0,MIN(Darlehensrechner!$E$5,D12+F12))</f>
        <v>994.375</v>
      </c>
      <c r="F12" s="35">
        <f>IF(D12&lt;=0,0,D12*Darlehensrechner!$B$6/12)</f>
        <v>613.35903347093574</v>
      </c>
      <c r="G12" s="35">
        <f t="shared" si="0"/>
        <v>381.01596652906426</v>
      </c>
      <c r="H12" s="35">
        <f>IF(AND(Darlehensrechner!$B$13="Ja",B12=Darlehensrechner!$B$12,D12&gt;0),MIN(Darlehensrechner!$B$11,Darlehensrechner!$B$5*Darlehensrechner!$B$14,MAX(D12-G12,0)),0)</f>
        <v>0</v>
      </c>
      <c r="I12" s="36">
        <v>0</v>
      </c>
      <c r="J12" s="35">
        <f t="shared" si="1"/>
        <v>0</v>
      </c>
      <c r="K12" s="35">
        <f t="shared" si="2"/>
        <v>994.375</v>
      </c>
      <c r="L12" s="35">
        <f t="shared" si="3"/>
        <v>176975.81298892223</v>
      </c>
      <c r="M12" s="35">
        <f t="shared" si="8"/>
        <v>181398.47264173225</v>
      </c>
      <c r="N12" s="35">
        <f>IF(M12&lt;=0,0,M12*Darlehensrechner!$B$6/12)</f>
        <v>627.33638455265748</v>
      </c>
      <c r="O12" s="37">
        <f>MAX(M12-(MIN(Darlehensrechner!$E$5,M12+N12)-N12),0)</f>
        <v>181031.4340262849</v>
      </c>
    </row>
    <row r="13" spans="1:15" x14ac:dyDescent="0.25">
      <c r="A13" s="33">
        <f t="shared" si="4"/>
        <v>2027</v>
      </c>
      <c r="B13" s="34">
        <f t="shared" si="5"/>
        <v>5</v>
      </c>
      <c r="C13" s="34">
        <f t="shared" si="6"/>
        <v>12</v>
      </c>
      <c r="D13" s="35">
        <f t="shared" si="7"/>
        <v>176975.81298892223</v>
      </c>
      <c r="E13" s="35">
        <f>IF(D13&lt;=0,0,MIN(Darlehensrechner!$E$5,D13+F13))</f>
        <v>994.375</v>
      </c>
      <c r="F13" s="35">
        <f>IF(D13&lt;=0,0,D13*Darlehensrechner!$B$6/12)</f>
        <v>612.04135325335608</v>
      </c>
      <c r="G13" s="35">
        <f t="shared" si="0"/>
        <v>382.33364674664392</v>
      </c>
      <c r="H13" s="35">
        <f>IF(AND(Darlehensrechner!$B$13="Ja",B13=Darlehensrechner!$B$12,D13&gt;0),MIN(Darlehensrechner!$B$11,Darlehensrechner!$B$5*Darlehensrechner!$B$14,MAX(D13-G13,0)),0)</f>
        <v>0</v>
      </c>
      <c r="I13" s="36">
        <v>0</v>
      </c>
      <c r="J13" s="35">
        <f t="shared" si="1"/>
        <v>0</v>
      </c>
      <c r="K13" s="35">
        <f t="shared" si="2"/>
        <v>994.375</v>
      </c>
      <c r="L13" s="35">
        <f t="shared" si="3"/>
        <v>176593.47934217559</v>
      </c>
      <c r="M13" s="35">
        <f t="shared" si="8"/>
        <v>181031.4340262849</v>
      </c>
      <c r="N13" s="35">
        <f>IF(M13&lt;=0,0,M13*Darlehensrechner!$B$6/12)</f>
        <v>626.06704267423527</v>
      </c>
      <c r="O13" s="37">
        <f>MAX(M13-(MIN(Darlehensrechner!$E$5,M13+N13)-N13),0)</f>
        <v>180663.12606895913</v>
      </c>
    </row>
    <row r="14" spans="1:15" x14ac:dyDescent="0.25">
      <c r="A14" s="33">
        <f t="shared" si="4"/>
        <v>2027</v>
      </c>
      <c r="B14" s="34">
        <f t="shared" si="5"/>
        <v>6</v>
      </c>
      <c r="C14" s="34">
        <f t="shared" si="6"/>
        <v>13</v>
      </c>
      <c r="D14" s="35">
        <f t="shared" si="7"/>
        <v>176593.47934217559</v>
      </c>
      <c r="E14" s="35">
        <f>IF(D14&lt;=0,0,MIN(Darlehensrechner!$E$5,D14+F14))</f>
        <v>994.375</v>
      </c>
      <c r="F14" s="35">
        <f>IF(D14&lt;=0,0,D14*Darlehensrechner!$B$6/12)</f>
        <v>610.71911605835726</v>
      </c>
      <c r="G14" s="35">
        <f t="shared" si="0"/>
        <v>383.65588394164274</v>
      </c>
      <c r="H14" s="35">
        <f>IF(AND(Darlehensrechner!$B$13="Ja",B14=Darlehensrechner!$B$12,D14&gt;0),MIN(Darlehensrechner!$B$11,Darlehensrechner!$B$5*Darlehensrechner!$B$14,MAX(D14-G14,0)),0)</f>
        <v>0</v>
      </c>
      <c r="I14" s="36">
        <v>0</v>
      </c>
      <c r="J14" s="35">
        <f t="shared" si="1"/>
        <v>0</v>
      </c>
      <c r="K14" s="35">
        <f t="shared" si="2"/>
        <v>994.375</v>
      </c>
      <c r="L14" s="35">
        <f t="shared" si="3"/>
        <v>176209.82345823394</v>
      </c>
      <c r="M14" s="35">
        <f t="shared" si="8"/>
        <v>180663.12606895913</v>
      </c>
      <c r="N14" s="35">
        <f>IF(M14&lt;=0,0,M14*Darlehensrechner!$B$6/12)</f>
        <v>624.79331098848365</v>
      </c>
      <c r="O14" s="37">
        <f>MAX(M14-(MIN(Darlehensrechner!$E$5,M14+N14)-N14),0)</f>
        <v>180293.54437994762</v>
      </c>
    </row>
    <row r="15" spans="1:15" x14ac:dyDescent="0.25">
      <c r="A15" s="33">
        <f t="shared" si="4"/>
        <v>2027</v>
      </c>
      <c r="B15" s="34">
        <f t="shared" si="5"/>
        <v>7</v>
      </c>
      <c r="C15" s="34">
        <f t="shared" si="6"/>
        <v>14</v>
      </c>
      <c r="D15" s="35">
        <f t="shared" si="7"/>
        <v>176209.82345823394</v>
      </c>
      <c r="E15" s="35">
        <f>IF(D15&lt;=0,0,MIN(Darlehensrechner!$E$5,D15+F15))</f>
        <v>994.375</v>
      </c>
      <c r="F15" s="35">
        <f>IF(D15&lt;=0,0,D15*Darlehensrechner!$B$6/12)</f>
        <v>609.39230612639233</v>
      </c>
      <c r="G15" s="35">
        <f t="shared" si="0"/>
        <v>384.98269387360767</v>
      </c>
      <c r="H15" s="35">
        <f>IF(AND(Darlehensrechner!$B$13="Ja",B15=Darlehensrechner!$B$12,D15&gt;0),MIN(Darlehensrechner!$B$11,Darlehensrechner!$B$5*Darlehensrechner!$B$14,MAX(D15-G15,0)),0)</f>
        <v>0</v>
      </c>
      <c r="I15" s="36">
        <v>0</v>
      </c>
      <c r="J15" s="35">
        <f t="shared" si="1"/>
        <v>0</v>
      </c>
      <c r="K15" s="35">
        <f t="shared" si="2"/>
        <v>994.375</v>
      </c>
      <c r="L15" s="35">
        <f t="shared" si="3"/>
        <v>175824.84076436033</v>
      </c>
      <c r="M15" s="35">
        <f t="shared" si="8"/>
        <v>180293.54437994762</v>
      </c>
      <c r="N15" s="35">
        <f>IF(M15&lt;=0,0,M15*Darlehensrechner!$B$6/12)</f>
        <v>623.51517431398554</v>
      </c>
      <c r="O15" s="37">
        <f>MAX(M15-(MIN(Darlehensrechner!$E$5,M15+N15)-N15),0)</f>
        <v>179922.68455426159</v>
      </c>
    </row>
    <row r="16" spans="1:15" x14ac:dyDescent="0.25">
      <c r="A16" s="33">
        <f t="shared" si="4"/>
        <v>2027</v>
      </c>
      <c r="B16" s="34">
        <f t="shared" si="5"/>
        <v>8</v>
      </c>
      <c r="C16" s="34">
        <f t="shared" si="6"/>
        <v>15</v>
      </c>
      <c r="D16" s="35">
        <f t="shared" si="7"/>
        <v>175824.84076436033</v>
      </c>
      <c r="E16" s="35">
        <f>IF(D16&lt;=0,0,MIN(Darlehensrechner!$E$5,D16+F16))</f>
        <v>994.375</v>
      </c>
      <c r="F16" s="35">
        <f>IF(D16&lt;=0,0,D16*Darlehensrechner!$B$6/12)</f>
        <v>608.06090764341286</v>
      </c>
      <c r="G16" s="35">
        <f t="shared" si="0"/>
        <v>386.31409235658714</v>
      </c>
      <c r="H16" s="35">
        <f>IF(AND(Darlehensrechner!$B$13="Ja",B16=Darlehensrechner!$B$12,D16&gt;0),MIN(Darlehensrechner!$B$11,Darlehensrechner!$B$5*Darlehensrechner!$B$14,MAX(D16-G16,0)),0)</f>
        <v>0</v>
      </c>
      <c r="I16" s="36">
        <v>0</v>
      </c>
      <c r="J16" s="35">
        <f t="shared" si="1"/>
        <v>0</v>
      </c>
      <c r="K16" s="35">
        <f t="shared" si="2"/>
        <v>994.375</v>
      </c>
      <c r="L16" s="35">
        <f t="shared" si="3"/>
        <v>175438.52667200373</v>
      </c>
      <c r="M16" s="35">
        <f t="shared" si="8"/>
        <v>179922.68455426159</v>
      </c>
      <c r="N16" s="35">
        <f>IF(M16&lt;=0,0,M16*Darlehensrechner!$B$6/12)</f>
        <v>622.23261741682143</v>
      </c>
      <c r="O16" s="37">
        <f>MAX(M16-(MIN(Darlehensrechner!$E$5,M16+N16)-N16),0)</f>
        <v>179550.54217167842</v>
      </c>
    </row>
    <row r="17" spans="1:15" x14ac:dyDescent="0.25">
      <c r="A17" s="33">
        <f t="shared" si="4"/>
        <v>2027</v>
      </c>
      <c r="B17" s="34">
        <f t="shared" si="5"/>
        <v>9</v>
      </c>
      <c r="C17" s="34">
        <f t="shared" si="6"/>
        <v>16</v>
      </c>
      <c r="D17" s="35">
        <f t="shared" si="7"/>
        <v>175438.52667200373</v>
      </c>
      <c r="E17" s="35">
        <f>IF(D17&lt;=0,0,MIN(Darlehensrechner!$E$5,D17+F17))</f>
        <v>994.375</v>
      </c>
      <c r="F17" s="35">
        <f>IF(D17&lt;=0,0,D17*Darlehensrechner!$B$6/12)</f>
        <v>606.72490474067956</v>
      </c>
      <c r="G17" s="35">
        <f t="shared" si="0"/>
        <v>387.65009525932044</v>
      </c>
      <c r="H17" s="35">
        <f>IF(AND(Darlehensrechner!$B$13="Ja",B17=Darlehensrechner!$B$12,D17&gt;0),MIN(Darlehensrechner!$B$11,Darlehensrechner!$B$5*Darlehensrechner!$B$14,MAX(D17-G17,0)),0)</f>
        <v>0</v>
      </c>
      <c r="I17" s="36">
        <v>0</v>
      </c>
      <c r="J17" s="35">
        <f t="shared" si="1"/>
        <v>0</v>
      </c>
      <c r="K17" s="35">
        <f t="shared" si="2"/>
        <v>994.375</v>
      </c>
      <c r="L17" s="35">
        <f t="shared" si="3"/>
        <v>175050.8765767444</v>
      </c>
      <c r="M17" s="35">
        <f t="shared" si="8"/>
        <v>179550.54217167842</v>
      </c>
      <c r="N17" s="35">
        <f>IF(M17&lt;=0,0,M17*Darlehensrechner!$B$6/12)</f>
        <v>620.94562501038797</v>
      </c>
      <c r="O17" s="37">
        <f>MAX(M17-(MIN(Darlehensrechner!$E$5,M17+N17)-N17),0)</f>
        <v>179177.1127966888</v>
      </c>
    </row>
    <row r="18" spans="1:15" x14ac:dyDescent="0.25">
      <c r="A18" s="33">
        <f t="shared" si="4"/>
        <v>2027</v>
      </c>
      <c r="B18" s="34">
        <f t="shared" si="5"/>
        <v>10</v>
      </c>
      <c r="C18" s="34">
        <f t="shared" si="6"/>
        <v>17</v>
      </c>
      <c r="D18" s="35">
        <f t="shared" si="7"/>
        <v>175050.8765767444</v>
      </c>
      <c r="E18" s="35">
        <f>IF(D18&lt;=0,0,MIN(Darlehensrechner!$E$5,D18+F18))</f>
        <v>994.375</v>
      </c>
      <c r="F18" s="35">
        <f>IF(D18&lt;=0,0,D18*Darlehensrechner!$B$6/12)</f>
        <v>605.38428149457434</v>
      </c>
      <c r="G18" s="35">
        <f t="shared" si="0"/>
        <v>388.99071850542566</v>
      </c>
      <c r="H18" s="35">
        <f>IF(AND(Darlehensrechner!$B$13="Ja",B18=Darlehensrechner!$B$12,D18&gt;0),MIN(Darlehensrechner!$B$11,Darlehensrechner!$B$5*Darlehensrechner!$B$14,MAX(D18-G18,0)),0)</f>
        <v>0</v>
      </c>
      <c r="I18" s="36">
        <v>0</v>
      </c>
      <c r="J18" s="35">
        <f t="shared" si="1"/>
        <v>0</v>
      </c>
      <c r="K18" s="35">
        <f t="shared" si="2"/>
        <v>994.375</v>
      </c>
      <c r="L18" s="35">
        <f t="shared" si="3"/>
        <v>174661.88585823897</v>
      </c>
      <c r="M18" s="35">
        <f t="shared" si="8"/>
        <v>179177.1127966888</v>
      </c>
      <c r="N18" s="35">
        <f>IF(M18&lt;=0,0,M18*Darlehensrechner!$B$6/12)</f>
        <v>619.65418175521552</v>
      </c>
      <c r="O18" s="37">
        <f>MAX(M18-(MIN(Darlehensrechner!$E$5,M18+N18)-N18),0)</f>
        <v>178802.39197844401</v>
      </c>
    </row>
    <row r="19" spans="1:15" x14ac:dyDescent="0.25">
      <c r="A19" s="33">
        <f t="shared" si="4"/>
        <v>2027</v>
      </c>
      <c r="B19" s="34">
        <f t="shared" si="5"/>
        <v>11</v>
      </c>
      <c r="C19" s="34">
        <f t="shared" si="6"/>
        <v>18</v>
      </c>
      <c r="D19" s="35">
        <f t="shared" si="7"/>
        <v>174661.88585823897</v>
      </c>
      <c r="E19" s="35">
        <f>IF(D19&lt;=0,0,MIN(Darlehensrechner!$E$5,D19+F19))</f>
        <v>994.375</v>
      </c>
      <c r="F19" s="35">
        <f>IF(D19&lt;=0,0,D19*Darlehensrechner!$B$6/12)</f>
        <v>604.03902192640976</v>
      </c>
      <c r="G19" s="35">
        <f t="shared" si="0"/>
        <v>390.33597807359024</v>
      </c>
      <c r="H19" s="35">
        <f>IF(AND(Darlehensrechner!$B$13="Ja",B19=Darlehensrechner!$B$12,D19&gt;0),MIN(Darlehensrechner!$B$11,Darlehensrechner!$B$5*Darlehensrechner!$B$14,MAX(D19-G19,0)),0)</f>
        <v>0</v>
      </c>
      <c r="I19" s="36">
        <v>0</v>
      </c>
      <c r="J19" s="35">
        <f t="shared" si="1"/>
        <v>0</v>
      </c>
      <c r="K19" s="35">
        <f t="shared" si="2"/>
        <v>994.375</v>
      </c>
      <c r="L19" s="35">
        <f t="shared" si="3"/>
        <v>174271.54988016537</v>
      </c>
      <c r="M19" s="35">
        <f t="shared" si="8"/>
        <v>178802.39197844401</v>
      </c>
      <c r="N19" s="35">
        <f>IF(M19&lt;=0,0,M19*Darlehensrechner!$B$6/12)</f>
        <v>618.35827225878563</v>
      </c>
      <c r="O19" s="37">
        <f>MAX(M19-(MIN(Darlehensrechner!$E$5,M19+N19)-N19),0)</f>
        <v>178426.37525070278</v>
      </c>
    </row>
    <row r="20" spans="1:15" x14ac:dyDescent="0.25">
      <c r="A20" s="33">
        <f t="shared" si="4"/>
        <v>2027</v>
      </c>
      <c r="B20" s="34">
        <f t="shared" si="5"/>
        <v>12</v>
      </c>
      <c r="C20" s="34">
        <f t="shared" si="6"/>
        <v>19</v>
      </c>
      <c r="D20" s="35">
        <f t="shared" si="7"/>
        <v>174271.54988016537</v>
      </c>
      <c r="E20" s="35">
        <f>IF(D20&lt;=0,0,MIN(Darlehensrechner!$E$5,D20+F20))</f>
        <v>994.375</v>
      </c>
      <c r="F20" s="35">
        <f>IF(D20&lt;=0,0,D20*Darlehensrechner!$B$6/12)</f>
        <v>602.68911000223864</v>
      </c>
      <c r="G20" s="35">
        <f t="shared" si="0"/>
        <v>391.68588999776136</v>
      </c>
      <c r="H20" s="35">
        <f>IF(AND(Darlehensrechner!$B$13="Ja",B20=Darlehensrechner!$B$12,D20&gt;0),MIN(Darlehensrechner!$B$11,Darlehensrechner!$B$5*Darlehensrechner!$B$14,MAX(D20-G20,0)),0)</f>
        <v>4000</v>
      </c>
      <c r="I20" s="36">
        <v>0</v>
      </c>
      <c r="J20" s="35">
        <f t="shared" si="1"/>
        <v>0</v>
      </c>
      <c r="K20" s="35">
        <f t="shared" si="2"/>
        <v>4994.375</v>
      </c>
      <c r="L20" s="35">
        <f t="shared" si="3"/>
        <v>169879.86399016762</v>
      </c>
      <c r="M20" s="35">
        <f t="shared" si="8"/>
        <v>178426.37525070278</v>
      </c>
      <c r="N20" s="35">
        <f>IF(M20&lt;=0,0,M20*Darlehensrechner!$B$6/12)</f>
        <v>617.05788107534715</v>
      </c>
      <c r="O20" s="37">
        <f>MAX(M20-(MIN(Darlehensrechner!$E$5,M20+N20)-N20),0)</f>
        <v>178049.05813177812</v>
      </c>
    </row>
    <row r="21" spans="1:15" x14ac:dyDescent="0.25">
      <c r="A21" s="33">
        <f t="shared" si="4"/>
        <v>2028</v>
      </c>
      <c r="B21" s="34">
        <f t="shared" si="5"/>
        <v>1</v>
      </c>
      <c r="C21" s="34">
        <f t="shared" si="6"/>
        <v>20</v>
      </c>
      <c r="D21" s="35">
        <f t="shared" si="7"/>
        <v>169879.86399016762</v>
      </c>
      <c r="E21" s="35">
        <f>IF(D21&lt;=0,0,MIN(Darlehensrechner!$E$5,D21+F21))</f>
        <v>994.375</v>
      </c>
      <c r="F21" s="35">
        <f>IF(D21&lt;=0,0,D21*Darlehensrechner!$B$6/12)</f>
        <v>587.50119629932976</v>
      </c>
      <c r="G21" s="35">
        <f t="shared" si="0"/>
        <v>406.87380370067024</v>
      </c>
      <c r="H21" s="35">
        <f>IF(AND(Darlehensrechner!$B$13="Ja",B21=Darlehensrechner!$B$12,D21&gt;0),MIN(Darlehensrechner!$B$11,Darlehensrechner!$B$5*Darlehensrechner!$B$14,MAX(D21-G21,0)),0)</f>
        <v>0</v>
      </c>
      <c r="I21" s="36">
        <v>0</v>
      </c>
      <c r="J21" s="35">
        <f t="shared" si="1"/>
        <v>0</v>
      </c>
      <c r="K21" s="35">
        <f t="shared" si="2"/>
        <v>994.375</v>
      </c>
      <c r="L21" s="35">
        <f t="shared" si="3"/>
        <v>169472.99018646695</v>
      </c>
      <c r="M21" s="35">
        <f t="shared" si="8"/>
        <v>178049.05813177812</v>
      </c>
      <c r="N21" s="35">
        <f>IF(M21&lt;=0,0,M21*Darlehensrechner!$B$6/12)</f>
        <v>615.75299270573271</v>
      </c>
      <c r="O21" s="37">
        <f>MAX(M21-(MIN(Darlehensrechner!$E$5,M21+N21)-N21),0)</f>
        <v>177670.43612448385</v>
      </c>
    </row>
    <row r="22" spans="1:15" x14ac:dyDescent="0.25">
      <c r="A22" s="33">
        <f t="shared" si="4"/>
        <v>2028</v>
      </c>
      <c r="B22" s="34">
        <f t="shared" si="5"/>
        <v>2</v>
      </c>
      <c r="C22" s="34">
        <f t="shared" si="6"/>
        <v>21</v>
      </c>
      <c r="D22" s="35">
        <f t="shared" si="7"/>
        <v>169472.99018646695</v>
      </c>
      <c r="E22" s="35">
        <f>IF(D22&lt;=0,0,MIN(Darlehensrechner!$E$5,D22+F22))</f>
        <v>994.375</v>
      </c>
      <c r="F22" s="35">
        <f>IF(D22&lt;=0,0,D22*Darlehensrechner!$B$6/12)</f>
        <v>586.09409106153157</v>
      </c>
      <c r="G22" s="35">
        <f t="shared" si="0"/>
        <v>408.28090893846843</v>
      </c>
      <c r="H22" s="35">
        <f>IF(AND(Darlehensrechner!$B$13="Ja",B22=Darlehensrechner!$B$12,D22&gt;0),MIN(Darlehensrechner!$B$11,Darlehensrechner!$B$5*Darlehensrechner!$B$14,MAX(D22-G22,0)),0)</f>
        <v>0</v>
      </c>
      <c r="I22" s="36">
        <v>2500</v>
      </c>
      <c r="J22" s="35">
        <f t="shared" si="1"/>
        <v>2500</v>
      </c>
      <c r="K22" s="35">
        <f t="shared" si="2"/>
        <v>3494.375</v>
      </c>
      <c r="L22" s="35">
        <f t="shared" si="3"/>
        <v>166564.70927752848</v>
      </c>
      <c r="M22" s="35">
        <f t="shared" si="8"/>
        <v>177670.43612448385</v>
      </c>
      <c r="N22" s="35">
        <f>IF(M22&lt;=0,0,M22*Darlehensrechner!$B$6/12)</f>
        <v>614.44359159717339</v>
      </c>
      <c r="O22" s="37">
        <f>MAX(M22-(MIN(Darlehensrechner!$E$5,M22+N22)-N22),0)</f>
        <v>177290.50471608102</v>
      </c>
    </row>
    <row r="23" spans="1:15" x14ac:dyDescent="0.25">
      <c r="A23" s="33">
        <f t="shared" si="4"/>
        <v>2028</v>
      </c>
      <c r="B23" s="34">
        <f t="shared" si="5"/>
        <v>3</v>
      </c>
      <c r="C23" s="34">
        <f t="shared" si="6"/>
        <v>22</v>
      </c>
      <c r="D23" s="35">
        <f t="shared" si="7"/>
        <v>166564.70927752848</v>
      </c>
      <c r="E23" s="35">
        <f>IF(D23&lt;=0,0,MIN(Darlehensrechner!$E$5,D23+F23))</f>
        <v>994.375</v>
      </c>
      <c r="F23" s="35">
        <f>IF(D23&lt;=0,0,D23*Darlehensrechner!$B$6/12)</f>
        <v>576.03628625145268</v>
      </c>
      <c r="G23" s="35">
        <f t="shared" si="0"/>
        <v>418.33871374854732</v>
      </c>
      <c r="H23" s="35">
        <f>IF(AND(Darlehensrechner!$B$13="Ja",B23=Darlehensrechner!$B$12,D23&gt;0),MIN(Darlehensrechner!$B$11,Darlehensrechner!$B$5*Darlehensrechner!$B$14,MAX(D23-G23,0)),0)</f>
        <v>0</v>
      </c>
      <c r="I23" s="36">
        <v>0</v>
      </c>
      <c r="J23" s="35">
        <f t="shared" si="1"/>
        <v>0</v>
      </c>
      <c r="K23" s="35">
        <f t="shared" si="2"/>
        <v>994.375</v>
      </c>
      <c r="L23" s="35">
        <f t="shared" si="3"/>
        <v>166146.37056377993</v>
      </c>
      <c r="M23" s="35">
        <f t="shared" si="8"/>
        <v>177290.50471608102</v>
      </c>
      <c r="N23" s="35">
        <f>IF(M23&lt;=0,0,M23*Darlehensrechner!$B$6/12)</f>
        <v>613.12966214311359</v>
      </c>
      <c r="O23" s="37">
        <f>MAX(M23-(MIN(Darlehensrechner!$E$5,M23+N23)-N23),0)</f>
        <v>176909.25937822415</v>
      </c>
    </row>
    <row r="24" spans="1:15" x14ac:dyDescent="0.25">
      <c r="A24" s="33">
        <f t="shared" si="4"/>
        <v>2028</v>
      </c>
      <c r="B24" s="34">
        <f t="shared" si="5"/>
        <v>4</v>
      </c>
      <c r="C24" s="34">
        <f t="shared" si="6"/>
        <v>23</v>
      </c>
      <c r="D24" s="35">
        <f t="shared" si="7"/>
        <v>166146.37056377993</v>
      </c>
      <c r="E24" s="35">
        <f>IF(D24&lt;=0,0,MIN(Darlehensrechner!$E$5,D24+F24))</f>
        <v>994.375</v>
      </c>
      <c r="F24" s="35">
        <f>IF(D24&lt;=0,0,D24*Darlehensrechner!$B$6/12)</f>
        <v>574.58953153307232</v>
      </c>
      <c r="G24" s="35">
        <f t="shared" si="0"/>
        <v>419.78546846692768</v>
      </c>
      <c r="H24" s="35">
        <f>IF(AND(Darlehensrechner!$B$13="Ja",B24=Darlehensrechner!$B$12,D24&gt;0),MIN(Darlehensrechner!$B$11,Darlehensrechner!$B$5*Darlehensrechner!$B$14,MAX(D24-G24,0)),0)</f>
        <v>0</v>
      </c>
      <c r="I24" s="36">
        <v>0</v>
      </c>
      <c r="J24" s="35">
        <f t="shared" si="1"/>
        <v>0</v>
      </c>
      <c r="K24" s="35">
        <f t="shared" si="2"/>
        <v>994.375</v>
      </c>
      <c r="L24" s="35">
        <f t="shared" si="3"/>
        <v>165726.585095313</v>
      </c>
      <c r="M24" s="35">
        <f t="shared" si="8"/>
        <v>176909.25937822415</v>
      </c>
      <c r="N24" s="35">
        <f>IF(M24&lt;=0,0,M24*Darlehensrechner!$B$6/12)</f>
        <v>611.81118868302519</v>
      </c>
      <c r="O24" s="37">
        <f>MAX(M24-(MIN(Darlehensrechner!$E$5,M24+N24)-N24),0)</f>
        <v>176526.69556690718</v>
      </c>
    </row>
    <row r="25" spans="1:15" x14ac:dyDescent="0.25">
      <c r="A25" s="33">
        <f t="shared" si="4"/>
        <v>2028</v>
      </c>
      <c r="B25" s="34">
        <f t="shared" si="5"/>
        <v>5</v>
      </c>
      <c r="C25" s="34">
        <f t="shared" si="6"/>
        <v>24</v>
      </c>
      <c r="D25" s="35">
        <f t="shared" si="7"/>
        <v>165726.585095313</v>
      </c>
      <c r="E25" s="35">
        <f>IF(D25&lt;=0,0,MIN(Darlehensrechner!$E$5,D25+F25))</f>
        <v>994.375</v>
      </c>
      <c r="F25" s="35">
        <f>IF(D25&lt;=0,0,D25*Darlehensrechner!$B$6/12)</f>
        <v>573.13777345462415</v>
      </c>
      <c r="G25" s="35">
        <f t="shared" si="0"/>
        <v>421.23722654537585</v>
      </c>
      <c r="H25" s="35">
        <f>IF(AND(Darlehensrechner!$B$13="Ja",B25=Darlehensrechner!$B$12,D25&gt;0),MIN(Darlehensrechner!$B$11,Darlehensrechner!$B$5*Darlehensrechner!$B$14,MAX(D25-G25,0)),0)</f>
        <v>0</v>
      </c>
      <c r="I25" s="36">
        <v>0</v>
      </c>
      <c r="J25" s="35">
        <f t="shared" si="1"/>
        <v>0</v>
      </c>
      <c r="K25" s="35">
        <f t="shared" si="2"/>
        <v>994.375</v>
      </c>
      <c r="L25" s="35">
        <f t="shared" si="3"/>
        <v>165305.34786876763</v>
      </c>
      <c r="M25" s="35">
        <f t="shared" si="8"/>
        <v>176526.69556690718</v>
      </c>
      <c r="N25" s="35">
        <f>IF(M25&lt;=0,0,M25*Darlehensrechner!$B$6/12)</f>
        <v>610.48815550222071</v>
      </c>
      <c r="O25" s="37">
        <f>MAX(M25-(MIN(Darlehensrechner!$E$5,M25+N25)-N25),0)</f>
        <v>176142.80872240939</v>
      </c>
    </row>
    <row r="26" spans="1:15" x14ac:dyDescent="0.25">
      <c r="A26" s="33">
        <f t="shared" si="4"/>
        <v>2028</v>
      </c>
      <c r="B26" s="34">
        <f t="shared" si="5"/>
        <v>6</v>
      </c>
      <c r="C26" s="34">
        <f t="shared" si="6"/>
        <v>25</v>
      </c>
      <c r="D26" s="35">
        <f t="shared" si="7"/>
        <v>165305.34786876763</v>
      </c>
      <c r="E26" s="35">
        <f>IF(D26&lt;=0,0,MIN(Darlehensrechner!$E$5,D26+F26))</f>
        <v>994.375</v>
      </c>
      <c r="F26" s="35">
        <f>IF(D26&lt;=0,0,D26*Darlehensrechner!$B$6/12)</f>
        <v>571.68099471282142</v>
      </c>
      <c r="G26" s="35">
        <f t="shared" si="0"/>
        <v>422.69400528717858</v>
      </c>
      <c r="H26" s="35">
        <f>IF(AND(Darlehensrechner!$B$13="Ja",B26=Darlehensrechner!$B$12,D26&gt;0),MIN(Darlehensrechner!$B$11,Darlehensrechner!$B$5*Darlehensrechner!$B$14,MAX(D26-G26,0)),0)</f>
        <v>0</v>
      </c>
      <c r="I26" s="36">
        <v>0</v>
      </c>
      <c r="J26" s="35">
        <f t="shared" si="1"/>
        <v>0</v>
      </c>
      <c r="K26" s="35">
        <f t="shared" si="2"/>
        <v>994.375</v>
      </c>
      <c r="L26" s="35">
        <f t="shared" si="3"/>
        <v>164882.65386348046</v>
      </c>
      <c r="M26" s="35">
        <f t="shared" si="8"/>
        <v>176142.80872240939</v>
      </c>
      <c r="N26" s="35">
        <f>IF(M26&lt;=0,0,M26*Darlehensrechner!$B$6/12)</f>
        <v>609.16054683166578</v>
      </c>
      <c r="O26" s="37">
        <f>MAX(M26-(MIN(Darlehensrechner!$E$5,M26+N26)-N26),0)</f>
        <v>175757.59426924106</v>
      </c>
    </row>
    <row r="27" spans="1:15" x14ac:dyDescent="0.25">
      <c r="A27" s="33">
        <f t="shared" si="4"/>
        <v>2028</v>
      </c>
      <c r="B27" s="34">
        <f t="shared" si="5"/>
        <v>7</v>
      </c>
      <c r="C27" s="34">
        <f t="shared" si="6"/>
        <v>26</v>
      </c>
      <c r="D27" s="35">
        <f t="shared" si="7"/>
        <v>164882.65386348046</v>
      </c>
      <c r="E27" s="35">
        <f>IF(D27&lt;=0,0,MIN(Darlehensrechner!$E$5,D27+F27))</f>
        <v>994.375</v>
      </c>
      <c r="F27" s="35">
        <f>IF(D27&lt;=0,0,D27*Darlehensrechner!$B$6/12)</f>
        <v>570.21917794453668</v>
      </c>
      <c r="G27" s="35">
        <f t="shared" si="0"/>
        <v>424.15582205546332</v>
      </c>
      <c r="H27" s="35">
        <f>IF(AND(Darlehensrechner!$B$13="Ja",B27=Darlehensrechner!$B$12,D27&gt;0),MIN(Darlehensrechner!$B$11,Darlehensrechner!$B$5*Darlehensrechner!$B$14,MAX(D27-G27,0)),0)</f>
        <v>0</v>
      </c>
      <c r="I27" s="36">
        <v>0</v>
      </c>
      <c r="J27" s="35">
        <f t="shared" si="1"/>
        <v>0</v>
      </c>
      <c r="K27" s="35">
        <f t="shared" si="2"/>
        <v>994.375</v>
      </c>
      <c r="L27" s="35">
        <f t="shared" si="3"/>
        <v>164458.49804142499</v>
      </c>
      <c r="M27" s="35">
        <f t="shared" si="8"/>
        <v>175757.59426924106</v>
      </c>
      <c r="N27" s="35">
        <f>IF(M27&lt;=0,0,M27*Darlehensrechner!$B$6/12)</f>
        <v>607.82834684779198</v>
      </c>
      <c r="O27" s="37">
        <f>MAX(M27-(MIN(Darlehensrechner!$E$5,M27+N27)-N27),0)</f>
        <v>175371.04761608885</v>
      </c>
    </row>
    <row r="28" spans="1:15" x14ac:dyDescent="0.25">
      <c r="A28" s="33">
        <f t="shared" si="4"/>
        <v>2028</v>
      </c>
      <c r="B28" s="34">
        <f t="shared" si="5"/>
        <v>8</v>
      </c>
      <c r="C28" s="34">
        <f t="shared" si="6"/>
        <v>27</v>
      </c>
      <c r="D28" s="35">
        <f t="shared" si="7"/>
        <v>164458.49804142499</v>
      </c>
      <c r="E28" s="35">
        <f>IF(D28&lt;=0,0,MIN(Darlehensrechner!$E$5,D28+F28))</f>
        <v>994.375</v>
      </c>
      <c r="F28" s="35">
        <f>IF(D28&lt;=0,0,D28*Darlehensrechner!$B$6/12)</f>
        <v>568.75230572659473</v>
      </c>
      <c r="G28" s="35">
        <f t="shared" si="0"/>
        <v>425.62269427340527</v>
      </c>
      <c r="H28" s="35">
        <f>IF(AND(Darlehensrechner!$B$13="Ja",B28=Darlehensrechner!$B$12,D28&gt;0),MIN(Darlehensrechner!$B$11,Darlehensrechner!$B$5*Darlehensrechner!$B$14,MAX(D28-G28,0)),0)</f>
        <v>0</v>
      </c>
      <c r="I28" s="36">
        <v>0</v>
      </c>
      <c r="J28" s="35">
        <f t="shared" si="1"/>
        <v>0</v>
      </c>
      <c r="K28" s="35">
        <f t="shared" si="2"/>
        <v>994.375</v>
      </c>
      <c r="L28" s="35">
        <f t="shared" si="3"/>
        <v>164032.8753471516</v>
      </c>
      <c r="M28" s="35">
        <f t="shared" si="8"/>
        <v>175371.04761608885</v>
      </c>
      <c r="N28" s="35">
        <f>IF(M28&lt;=0,0,M28*Darlehensrechner!$B$6/12)</f>
        <v>606.49153967230734</v>
      </c>
      <c r="O28" s="37">
        <f>MAX(M28-(MIN(Darlehensrechner!$E$5,M28+N28)-N28),0)</f>
        <v>174983.16415576116</v>
      </c>
    </row>
    <row r="29" spans="1:15" x14ac:dyDescent="0.25">
      <c r="A29" s="33">
        <f t="shared" si="4"/>
        <v>2028</v>
      </c>
      <c r="B29" s="34">
        <f t="shared" si="5"/>
        <v>9</v>
      </c>
      <c r="C29" s="34">
        <f t="shared" si="6"/>
        <v>28</v>
      </c>
      <c r="D29" s="35">
        <f t="shared" si="7"/>
        <v>164032.8753471516</v>
      </c>
      <c r="E29" s="35">
        <f>IF(D29&lt;=0,0,MIN(Darlehensrechner!$E$5,D29+F29))</f>
        <v>994.375</v>
      </c>
      <c r="F29" s="35">
        <f>IF(D29&lt;=0,0,D29*Darlehensrechner!$B$6/12)</f>
        <v>567.28036057556596</v>
      </c>
      <c r="G29" s="35">
        <f t="shared" si="0"/>
        <v>427.09463942443404</v>
      </c>
      <c r="H29" s="35">
        <f>IF(AND(Darlehensrechner!$B$13="Ja",B29=Darlehensrechner!$B$12,D29&gt;0),MIN(Darlehensrechner!$B$11,Darlehensrechner!$B$5*Darlehensrechner!$B$14,MAX(D29-G29,0)),0)</f>
        <v>0</v>
      </c>
      <c r="I29" s="36">
        <v>0</v>
      </c>
      <c r="J29" s="35">
        <f t="shared" si="1"/>
        <v>0</v>
      </c>
      <c r="K29" s="35">
        <f t="shared" si="2"/>
        <v>994.375</v>
      </c>
      <c r="L29" s="35">
        <f t="shared" si="3"/>
        <v>163605.78070772716</v>
      </c>
      <c r="M29" s="35">
        <f t="shared" si="8"/>
        <v>174983.16415576116</v>
      </c>
      <c r="N29" s="35">
        <f>IF(M29&lt;=0,0,M29*Darlehensrechner!$B$6/12)</f>
        <v>605.15010937200736</v>
      </c>
      <c r="O29" s="37">
        <f>MAX(M29-(MIN(Darlehensrechner!$E$5,M29+N29)-N29),0)</f>
        <v>174593.93926513317</v>
      </c>
    </row>
    <row r="30" spans="1:15" x14ac:dyDescent="0.25">
      <c r="A30" s="33">
        <f t="shared" si="4"/>
        <v>2028</v>
      </c>
      <c r="B30" s="34">
        <f t="shared" si="5"/>
        <v>10</v>
      </c>
      <c r="C30" s="34">
        <f t="shared" si="6"/>
        <v>29</v>
      </c>
      <c r="D30" s="35">
        <f t="shared" si="7"/>
        <v>163605.78070772716</v>
      </c>
      <c r="E30" s="35">
        <f>IF(D30&lt;=0,0,MIN(Darlehensrechner!$E$5,D30+F30))</f>
        <v>994.375</v>
      </c>
      <c r="F30" s="35">
        <f>IF(D30&lt;=0,0,D30*Darlehensrechner!$B$6/12)</f>
        <v>565.80332494755646</v>
      </c>
      <c r="G30" s="35">
        <f t="shared" si="0"/>
        <v>428.57167505244354</v>
      </c>
      <c r="H30" s="35">
        <f>IF(AND(Darlehensrechner!$B$13="Ja",B30=Darlehensrechner!$B$12,D30&gt;0),MIN(Darlehensrechner!$B$11,Darlehensrechner!$B$5*Darlehensrechner!$B$14,MAX(D30-G30,0)),0)</f>
        <v>0</v>
      </c>
      <c r="I30" s="36">
        <v>0</v>
      </c>
      <c r="J30" s="35">
        <f t="shared" si="1"/>
        <v>0</v>
      </c>
      <c r="K30" s="35">
        <f t="shared" si="2"/>
        <v>994.375</v>
      </c>
      <c r="L30" s="35">
        <f t="shared" si="3"/>
        <v>163177.20903267473</v>
      </c>
      <c r="M30" s="35">
        <f t="shared" si="8"/>
        <v>174593.93926513317</v>
      </c>
      <c r="N30" s="35">
        <f>IF(M30&lt;=0,0,M30*Darlehensrechner!$B$6/12)</f>
        <v>603.80403995858558</v>
      </c>
      <c r="O30" s="37">
        <f>MAX(M30-(MIN(Darlehensrechner!$E$5,M30+N30)-N30),0)</f>
        <v>174203.36830509175</v>
      </c>
    </row>
    <row r="31" spans="1:15" x14ac:dyDescent="0.25">
      <c r="A31" s="33">
        <f t="shared" si="4"/>
        <v>2028</v>
      </c>
      <c r="B31" s="34">
        <f t="shared" si="5"/>
        <v>11</v>
      </c>
      <c r="C31" s="34">
        <f t="shared" si="6"/>
        <v>30</v>
      </c>
      <c r="D31" s="35">
        <f t="shared" si="7"/>
        <v>163177.20903267473</v>
      </c>
      <c r="E31" s="35">
        <f>IF(D31&lt;=0,0,MIN(Darlehensrechner!$E$5,D31+F31))</f>
        <v>994.375</v>
      </c>
      <c r="F31" s="35">
        <f>IF(D31&lt;=0,0,D31*Darlehensrechner!$B$6/12)</f>
        <v>564.32118123800012</v>
      </c>
      <c r="G31" s="35">
        <f t="shared" si="0"/>
        <v>430.05381876199988</v>
      </c>
      <c r="H31" s="35">
        <f>IF(AND(Darlehensrechner!$B$13="Ja",B31=Darlehensrechner!$B$12,D31&gt;0),MIN(Darlehensrechner!$B$11,Darlehensrechner!$B$5*Darlehensrechner!$B$14,MAX(D31-G31,0)),0)</f>
        <v>0</v>
      </c>
      <c r="I31" s="36">
        <v>0</v>
      </c>
      <c r="J31" s="35">
        <f t="shared" si="1"/>
        <v>0</v>
      </c>
      <c r="K31" s="35">
        <f t="shared" si="2"/>
        <v>994.375</v>
      </c>
      <c r="L31" s="35">
        <f t="shared" si="3"/>
        <v>162747.15521391272</v>
      </c>
      <c r="M31" s="35">
        <f t="shared" si="8"/>
        <v>174203.36830509175</v>
      </c>
      <c r="N31" s="35">
        <f>IF(M31&lt;=0,0,M31*Darlehensrechner!$B$6/12)</f>
        <v>602.45331538844232</v>
      </c>
      <c r="O31" s="37">
        <f>MAX(M31-(MIN(Darlehensrechner!$E$5,M31+N31)-N31),0)</f>
        <v>173811.44662048019</v>
      </c>
    </row>
    <row r="32" spans="1:15" x14ac:dyDescent="0.25">
      <c r="A32" s="33">
        <f t="shared" si="4"/>
        <v>2028</v>
      </c>
      <c r="B32" s="34">
        <f t="shared" si="5"/>
        <v>12</v>
      </c>
      <c r="C32" s="34">
        <f t="shared" si="6"/>
        <v>31</v>
      </c>
      <c r="D32" s="35">
        <f t="shared" si="7"/>
        <v>162747.15521391272</v>
      </c>
      <c r="E32" s="35">
        <f>IF(D32&lt;=0,0,MIN(Darlehensrechner!$E$5,D32+F32))</f>
        <v>994.375</v>
      </c>
      <c r="F32" s="35">
        <f>IF(D32&lt;=0,0,D32*Darlehensrechner!$B$6/12)</f>
        <v>562.83391178144814</v>
      </c>
      <c r="G32" s="35">
        <f t="shared" si="0"/>
        <v>431.54108821855186</v>
      </c>
      <c r="H32" s="35">
        <f>IF(AND(Darlehensrechner!$B$13="Ja",B32=Darlehensrechner!$B$12,D32&gt;0),MIN(Darlehensrechner!$B$11,Darlehensrechner!$B$5*Darlehensrechner!$B$14,MAX(D32-G32,0)),0)</f>
        <v>4000</v>
      </c>
      <c r="I32" s="36">
        <v>0</v>
      </c>
      <c r="J32" s="35">
        <f t="shared" si="1"/>
        <v>0</v>
      </c>
      <c r="K32" s="35">
        <f t="shared" si="2"/>
        <v>4994.375</v>
      </c>
      <c r="L32" s="35">
        <f t="shared" si="3"/>
        <v>158315.61412569418</v>
      </c>
      <c r="M32" s="35">
        <f t="shared" si="8"/>
        <v>173811.44662048019</v>
      </c>
      <c r="N32" s="35">
        <f>IF(M32&lt;=0,0,M32*Darlehensrechner!$B$6/12)</f>
        <v>601.09791956249398</v>
      </c>
      <c r="O32" s="37">
        <f>MAX(M32-(MIN(Darlehensrechner!$E$5,M32+N32)-N32),0)</f>
        <v>173418.16954004267</v>
      </c>
    </row>
    <row r="33" spans="1:15" x14ac:dyDescent="0.25">
      <c r="A33" s="33">
        <f t="shared" si="4"/>
        <v>2029</v>
      </c>
      <c r="B33" s="34">
        <f t="shared" si="5"/>
        <v>1</v>
      </c>
      <c r="C33" s="34">
        <f t="shared" si="6"/>
        <v>32</v>
      </c>
      <c r="D33" s="35">
        <f t="shared" si="7"/>
        <v>158315.61412569418</v>
      </c>
      <c r="E33" s="35">
        <f>IF(D33&lt;=0,0,MIN(Darlehensrechner!$E$5,D33+F33))</f>
        <v>994.375</v>
      </c>
      <c r="F33" s="35">
        <f>IF(D33&lt;=0,0,D33*Darlehensrechner!$B$6/12)</f>
        <v>547.50816551802575</v>
      </c>
      <c r="G33" s="35">
        <f t="shared" si="0"/>
        <v>446.86683448197425</v>
      </c>
      <c r="H33" s="35">
        <f>IF(AND(Darlehensrechner!$B$13="Ja",B33=Darlehensrechner!$B$12,D33&gt;0),MIN(Darlehensrechner!$B$11,Darlehensrechner!$B$5*Darlehensrechner!$B$14,MAX(D33-G33,0)),0)</f>
        <v>0</v>
      </c>
      <c r="I33" s="36">
        <v>0</v>
      </c>
      <c r="J33" s="35">
        <f t="shared" si="1"/>
        <v>0</v>
      </c>
      <c r="K33" s="35">
        <f t="shared" si="2"/>
        <v>994.375</v>
      </c>
      <c r="L33" s="35">
        <f t="shared" si="3"/>
        <v>157868.7472912122</v>
      </c>
      <c r="M33" s="35">
        <f t="shared" si="8"/>
        <v>173418.16954004267</v>
      </c>
      <c r="N33" s="35">
        <f>IF(M33&lt;=0,0,M33*Darlehensrechner!$B$6/12)</f>
        <v>599.73783632598099</v>
      </c>
      <c r="O33" s="37">
        <f>MAX(M33-(MIN(Darlehensrechner!$E$5,M33+N33)-N33),0)</f>
        <v>173023.53237636865</v>
      </c>
    </row>
    <row r="34" spans="1:15" x14ac:dyDescent="0.25">
      <c r="A34" s="33">
        <f t="shared" si="4"/>
        <v>2029</v>
      </c>
      <c r="B34" s="34">
        <f t="shared" si="5"/>
        <v>2</v>
      </c>
      <c r="C34" s="34">
        <f t="shared" si="6"/>
        <v>33</v>
      </c>
      <c r="D34" s="35">
        <f t="shared" si="7"/>
        <v>157868.7472912122</v>
      </c>
      <c r="E34" s="35">
        <f>IF(D34&lt;=0,0,MIN(Darlehensrechner!$E$5,D34+F34))</f>
        <v>994.375</v>
      </c>
      <c r="F34" s="35">
        <f>IF(D34&lt;=0,0,D34*Darlehensrechner!$B$6/12)</f>
        <v>545.96275104877554</v>
      </c>
      <c r="G34" s="35">
        <f t="shared" si="0"/>
        <v>448.41224895122446</v>
      </c>
      <c r="H34" s="35">
        <f>IF(AND(Darlehensrechner!$B$13="Ja",B34=Darlehensrechner!$B$12,D34&gt;0),MIN(Darlehensrechner!$B$11,Darlehensrechner!$B$5*Darlehensrechner!$B$14,MAX(D34-G34,0)),0)</f>
        <v>0</v>
      </c>
      <c r="I34" s="36">
        <v>0</v>
      </c>
      <c r="J34" s="35">
        <f t="shared" si="1"/>
        <v>0</v>
      </c>
      <c r="K34" s="35">
        <f t="shared" si="2"/>
        <v>994.375</v>
      </c>
      <c r="L34" s="35">
        <f t="shared" si="3"/>
        <v>157420.33504226097</v>
      </c>
      <c r="M34" s="35">
        <f t="shared" si="8"/>
        <v>173023.53237636865</v>
      </c>
      <c r="N34" s="35">
        <f>IF(M34&lt;=0,0,M34*Darlehensrechner!$B$6/12)</f>
        <v>598.37304946827487</v>
      </c>
      <c r="O34" s="37">
        <f>MAX(M34-(MIN(Darlehensrechner!$E$5,M34+N34)-N34),0)</f>
        <v>172627.53042583691</v>
      </c>
    </row>
    <row r="35" spans="1:15" x14ac:dyDescent="0.25">
      <c r="A35" s="33">
        <f t="shared" si="4"/>
        <v>2029</v>
      </c>
      <c r="B35" s="34">
        <f t="shared" si="5"/>
        <v>3</v>
      </c>
      <c r="C35" s="34">
        <f t="shared" si="6"/>
        <v>34</v>
      </c>
      <c r="D35" s="35">
        <f t="shared" si="7"/>
        <v>157420.33504226097</v>
      </c>
      <c r="E35" s="35">
        <f>IF(D35&lt;=0,0,MIN(Darlehensrechner!$E$5,D35+F35))</f>
        <v>994.375</v>
      </c>
      <c r="F35" s="35">
        <f>IF(D35&lt;=0,0,D35*Darlehensrechner!$B$6/12)</f>
        <v>544.41199202115251</v>
      </c>
      <c r="G35" s="35">
        <f t="shared" si="0"/>
        <v>449.96300797884749</v>
      </c>
      <c r="H35" s="35">
        <f>IF(AND(Darlehensrechner!$B$13="Ja",B35=Darlehensrechner!$B$12,D35&gt;0),MIN(Darlehensrechner!$B$11,Darlehensrechner!$B$5*Darlehensrechner!$B$14,MAX(D35-G35,0)),0)</f>
        <v>0</v>
      </c>
      <c r="I35" s="36">
        <v>0</v>
      </c>
      <c r="J35" s="35">
        <f t="shared" si="1"/>
        <v>0</v>
      </c>
      <c r="K35" s="35">
        <f t="shared" si="2"/>
        <v>994.375</v>
      </c>
      <c r="L35" s="35">
        <f t="shared" si="3"/>
        <v>156970.37203428213</v>
      </c>
      <c r="M35" s="35">
        <f t="shared" si="8"/>
        <v>172627.53042583691</v>
      </c>
      <c r="N35" s="35">
        <f>IF(M35&lt;=0,0,M35*Darlehensrechner!$B$6/12)</f>
        <v>597.00354272268601</v>
      </c>
      <c r="O35" s="37">
        <f>MAX(M35-(MIN(Darlehensrechner!$E$5,M35+N35)-N35),0)</f>
        <v>172230.15896855961</v>
      </c>
    </row>
    <row r="36" spans="1:15" x14ac:dyDescent="0.25">
      <c r="A36" s="33">
        <f t="shared" si="4"/>
        <v>2029</v>
      </c>
      <c r="B36" s="34">
        <f t="shared" si="5"/>
        <v>4</v>
      </c>
      <c r="C36" s="34">
        <f t="shared" si="6"/>
        <v>35</v>
      </c>
      <c r="D36" s="35">
        <f t="shared" si="7"/>
        <v>156970.37203428213</v>
      </c>
      <c r="E36" s="35">
        <f>IF(D36&lt;=0,0,MIN(Darlehensrechner!$E$5,D36+F36))</f>
        <v>994.375</v>
      </c>
      <c r="F36" s="35">
        <f>IF(D36&lt;=0,0,D36*Darlehensrechner!$B$6/12)</f>
        <v>542.85586995189237</v>
      </c>
      <c r="G36" s="35">
        <f t="shared" si="0"/>
        <v>451.51913004810763</v>
      </c>
      <c r="H36" s="35">
        <f>IF(AND(Darlehensrechner!$B$13="Ja",B36=Darlehensrechner!$B$12,D36&gt;0),MIN(Darlehensrechner!$B$11,Darlehensrechner!$B$5*Darlehensrechner!$B$14,MAX(D36-G36,0)),0)</f>
        <v>0</v>
      </c>
      <c r="I36" s="36">
        <v>0</v>
      </c>
      <c r="J36" s="35">
        <f t="shared" si="1"/>
        <v>0</v>
      </c>
      <c r="K36" s="35">
        <f t="shared" si="2"/>
        <v>994.375</v>
      </c>
      <c r="L36" s="35">
        <f t="shared" si="3"/>
        <v>156518.85290423402</v>
      </c>
      <c r="M36" s="35">
        <f t="shared" si="8"/>
        <v>172230.15896855961</v>
      </c>
      <c r="N36" s="35">
        <f>IF(M36&lt;=0,0,M36*Darlehensrechner!$B$6/12)</f>
        <v>595.62929976626867</v>
      </c>
      <c r="O36" s="37">
        <f>MAX(M36-(MIN(Darlehensrechner!$E$5,M36+N36)-N36),0)</f>
        <v>171831.41326832588</v>
      </c>
    </row>
    <row r="37" spans="1:15" x14ac:dyDescent="0.25">
      <c r="A37" s="33">
        <f t="shared" si="4"/>
        <v>2029</v>
      </c>
      <c r="B37" s="34">
        <f t="shared" si="5"/>
        <v>5</v>
      </c>
      <c r="C37" s="34">
        <f t="shared" si="6"/>
        <v>36</v>
      </c>
      <c r="D37" s="35">
        <f t="shared" si="7"/>
        <v>156518.85290423402</v>
      </c>
      <c r="E37" s="35">
        <f>IF(D37&lt;=0,0,MIN(Darlehensrechner!$E$5,D37+F37))</f>
        <v>994.375</v>
      </c>
      <c r="F37" s="35">
        <f>IF(D37&lt;=0,0,D37*Darlehensrechner!$B$6/12)</f>
        <v>541.29436629380939</v>
      </c>
      <c r="G37" s="35">
        <f t="shared" si="0"/>
        <v>453.08063370619061</v>
      </c>
      <c r="H37" s="35">
        <f>IF(AND(Darlehensrechner!$B$13="Ja",B37=Darlehensrechner!$B$12,D37&gt;0),MIN(Darlehensrechner!$B$11,Darlehensrechner!$B$5*Darlehensrechner!$B$14,MAX(D37-G37,0)),0)</f>
        <v>0</v>
      </c>
      <c r="I37" s="36">
        <v>0</v>
      </c>
      <c r="J37" s="35">
        <f t="shared" si="1"/>
        <v>0</v>
      </c>
      <c r="K37" s="35">
        <f t="shared" si="2"/>
        <v>994.375</v>
      </c>
      <c r="L37" s="35">
        <f t="shared" si="3"/>
        <v>156065.77227052784</v>
      </c>
      <c r="M37" s="35">
        <f t="shared" si="8"/>
        <v>171831.41326832588</v>
      </c>
      <c r="N37" s="35">
        <f>IF(M37&lt;=0,0,M37*Darlehensrechner!$B$6/12)</f>
        <v>594.25030421962708</v>
      </c>
      <c r="O37" s="37">
        <f>MAX(M37-(MIN(Darlehensrechner!$E$5,M37+N37)-N37),0)</f>
        <v>171431.28857254551</v>
      </c>
    </row>
    <row r="38" spans="1:15" x14ac:dyDescent="0.25">
      <c r="A38" s="33">
        <f t="shared" si="4"/>
        <v>2029</v>
      </c>
      <c r="B38" s="34">
        <f t="shared" si="5"/>
        <v>6</v>
      </c>
      <c r="C38" s="34">
        <f t="shared" si="6"/>
        <v>37</v>
      </c>
      <c r="D38" s="35">
        <f t="shared" si="7"/>
        <v>156065.77227052784</v>
      </c>
      <c r="E38" s="35">
        <f>IF(D38&lt;=0,0,MIN(Darlehensrechner!$E$5,D38+F38))</f>
        <v>994.375</v>
      </c>
      <c r="F38" s="35">
        <f>IF(D38&lt;=0,0,D38*Darlehensrechner!$B$6/12)</f>
        <v>539.72746243557549</v>
      </c>
      <c r="G38" s="35">
        <f t="shared" si="0"/>
        <v>454.64753756442451</v>
      </c>
      <c r="H38" s="35">
        <f>IF(AND(Darlehensrechner!$B$13="Ja",B38=Darlehensrechner!$B$12,D38&gt;0),MIN(Darlehensrechner!$B$11,Darlehensrechner!$B$5*Darlehensrechner!$B$14,MAX(D38-G38,0)),0)</f>
        <v>0</v>
      </c>
      <c r="I38" s="36">
        <v>0</v>
      </c>
      <c r="J38" s="35">
        <f t="shared" si="1"/>
        <v>0</v>
      </c>
      <c r="K38" s="35">
        <f t="shared" si="2"/>
        <v>994.375</v>
      </c>
      <c r="L38" s="35">
        <f t="shared" si="3"/>
        <v>155611.12473296342</v>
      </c>
      <c r="M38" s="35">
        <f t="shared" si="8"/>
        <v>171431.28857254551</v>
      </c>
      <c r="N38" s="35">
        <f>IF(M38&lt;=0,0,M38*Darlehensrechner!$B$6/12)</f>
        <v>592.86653964671996</v>
      </c>
      <c r="O38" s="37">
        <f>MAX(M38-(MIN(Darlehensrechner!$E$5,M38+N38)-N38),0)</f>
        <v>171029.78011219224</v>
      </c>
    </row>
    <row r="39" spans="1:15" x14ac:dyDescent="0.25">
      <c r="A39" s="33">
        <f t="shared" si="4"/>
        <v>2029</v>
      </c>
      <c r="B39" s="34">
        <f t="shared" si="5"/>
        <v>7</v>
      </c>
      <c r="C39" s="34">
        <f t="shared" si="6"/>
        <v>38</v>
      </c>
      <c r="D39" s="35">
        <f t="shared" si="7"/>
        <v>155611.12473296342</v>
      </c>
      <c r="E39" s="35">
        <f>IF(D39&lt;=0,0,MIN(Darlehensrechner!$E$5,D39+F39))</f>
        <v>994.375</v>
      </c>
      <c r="F39" s="35">
        <f>IF(D39&lt;=0,0,D39*Darlehensrechner!$B$6/12)</f>
        <v>538.15513970149857</v>
      </c>
      <c r="G39" s="35">
        <f t="shared" si="0"/>
        <v>456.21986029850143</v>
      </c>
      <c r="H39" s="35">
        <f>IF(AND(Darlehensrechner!$B$13="Ja",B39=Darlehensrechner!$B$12,D39&gt;0),MIN(Darlehensrechner!$B$11,Darlehensrechner!$B$5*Darlehensrechner!$B$14,MAX(D39-G39,0)),0)</f>
        <v>0</v>
      </c>
      <c r="I39" s="36">
        <v>0</v>
      </c>
      <c r="J39" s="35">
        <f t="shared" si="1"/>
        <v>0</v>
      </c>
      <c r="K39" s="35">
        <f t="shared" si="2"/>
        <v>994.375</v>
      </c>
      <c r="L39" s="35">
        <f t="shared" si="3"/>
        <v>155154.90487266492</v>
      </c>
      <c r="M39" s="35">
        <f t="shared" si="8"/>
        <v>171029.78011219224</v>
      </c>
      <c r="N39" s="35">
        <f>IF(M39&lt;=0,0,M39*Darlehensrechner!$B$6/12)</f>
        <v>591.47798955466487</v>
      </c>
      <c r="O39" s="37">
        <f>MAX(M39-(MIN(Darlehensrechner!$E$5,M39+N39)-N39),0)</f>
        <v>170626.88310174691</v>
      </c>
    </row>
    <row r="40" spans="1:15" x14ac:dyDescent="0.25">
      <c r="A40" s="33">
        <f t="shared" si="4"/>
        <v>2029</v>
      </c>
      <c r="B40" s="34">
        <f t="shared" si="5"/>
        <v>8</v>
      </c>
      <c r="C40" s="34">
        <f t="shared" si="6"/>
        <v>39</v>
      </c>
      <c r="D40" s="35">
        <f t="shared" si="7"/>
        <v>155154.90487266492</v>
      </c>
      <c r="E40" s="35">
        <f>IF(D40&lt;=0,0,MIN(Darlehensrechner!$E$5,D40+F40))</f>
        <v>994.375</v>
      </c>
      <c r="F40" s="35">
        <f>IF(D40&lt;=0,0,D40*Darlehensrechner!$B$6/12)</f>
        <v>536.57737935129956</v>
      </c>
      <c r="G40" s="35">
        <f t="shared" si="0"/>
        <v>457.79762064870044</v>
      </c>
      <c r="H40" s="35">
        <f>IF(AND(Darlehensrechner!$B$13="Ja",B40=Darlehensrechner!$B$12,D40&gt;0),MIN(Darlehensrechner!$B$11,Darlehensrechner!$B$5*Darlehensrechner!$B$14,MAX(D40-G40,0)),0)</f>
        <v>0</v>
      </c>
      <c r="I40" s="36">
        <v>0</v>
      </c>
      <c r="J40" s="35">
        <f t="shared" si="1"/>
        <v>0</v>
      </c>
      <c r="K40" s="35">
        <f t="shared" si="2"/>
        <v>994.375</v>
      </c>
      <c r="L40" s="35">
        <f t="shared" si="3"/>
        <v>154697.10725201623</v>
      </c>
      <c r="M40" s="35">
        <f t="shared" si="8"/>
        <v>170626.88310174691</v>
      </c>
      <c r="N40" s="35">
        <f>IF(M40&lt;=0,0,M40*Darlehensrechner!$B$6/12)</f>
        <v>590.08463739354136</v>
      </c>
      <c r="O40" s="37">
        <f>MAX(M40-(MIN(Darlehensrechner!$E$5,M40+N40)-N40),0)</f>
        <v>170222.59273914044</v>
      </c>
    </row>
    <row r="41" spans="1:15" x14ac:dyDescent="0.25">
      <c r="A41" s="33">
        <f t="shared" si="4"/>
        <v>2029</v>
      </c>
      <c r="B41" s="34">
        <f t="shared" si="5"/>
        <v>9</v>
      </c>
      <c r="C41" s="34">
        <f t="shared" si="6"/>
        <v>40</v>
      </c>
      <c r="D41" s="35">
        <f t="shared" si="7"/>
        <v>154697.10725201623</v>
      </c>
      <c r="E41" s="35">
        <f>IF(D41&lt;=0,0,MIN(Darlehensrechner!$E$5,D41+F41))</f>
        <v>994.375</v>
      </c>
      <c r="F41" s="35">
        <f>IF(D41&lt;=0,0,D41*Darlehensrechner!$B$6/12)</f>
        <v>534.99416257988946</v>
      </c>
      <c r="G41" s="35">
        <f t="shared" si="0"/>
        <v>459.38083742011054</v>
      </c>
      <c r="H41" s="35">
        <f>IF(AND(Darlehensrechner!$B$13="Ja",B41=Darlehensrechner!$B$12,D41&gt;0),MIN(Darlehensrechner!$B$11,Darlehensrechner!$B$5*Darlehensrechner!$B$14,MAX(D41-G41,0)),0)</f>
        <v>0</v>
      </c>
      <c r="I41" s="36">
        <v>0</v>
      </c>
      <c r="J41" s="35">
        <f t="shared" si="1"/>
        <v>0</v>
      </c>
      <c r="K41" s="35">
        <f t="shared" si="2"/>
        <v>994.375</v>
      </c>
      <c r="L41" s="35">
        <f t="shared" si="3"/>
        <v>154237.72641459611</v>
      </c>
      <c r="M41" s="35">
        <f t="shared" si="8"/>
        <v>170222.59273914044</v>
      </c>
      <c r="N41" s="35">
        <f>IF(M41&lt;=0,0,M41*Darlehensrechner!$B$6/12)</f>
        <v>588.68646655619409</v>
      </c>
      <c r="O41" s="37">
        <f>MAX(M41-(MIN(Darlehensrechner!$E$5,M41+N41)-N41),0)</f>
        <v>169816.90420569663</v>
      </c>
    </row>
    <row r="42" spans="1:15" x14ac:dyDescent="0.25">
      <c r="A42" s="33">
        <f t="shared" si="4"/>
        <v>2029</v>
      </c>
      <c r="B42" s="34">
        <f t="shared" si="5"/>
        <v>10</v>
      </c>
      <c r="C42" s="34">
        <f t="shared" si="6"/>
        <v>41</v>
      </c>
      <c r="D42" s="35">
        <f t="shared" si="7"/>
        <v>154237.72641459611</v>
      </c>
      <c r="E42" s="35">
        <f>IF(D42&lt;=0,0,MIN(Darlehensrechner!$E$5,D42+F42))</f>
        <v>994.375</v>
      </c>
      <c r="F42" s="35">
        <f>IF(D42&lt;=0,0,D42*Darlehensrechner!$B$6/12)</f>
        <v>533.40547051714486</v>
      </c>
      <c r="G42" s="35">
        <f t="shared" si="0"/>
        <v>460.96952948285514</v>
      </c>
      <c r="H42" s="35">
        <f>IF(AND(Darlehensrechner!$B$13="Ja",B42=Darlehensrechner!$B$12,D42&gt;0),MIN(Darlehensrechner!$B$11,Darlehensrechner!$B$5*Darlehensrechner!$B$14,MAX(D42-G42,0)),0)</f>
        <v>0</v>
      </c>
      <c r="I42" s="36">
        <v>0</v>
      </c>
      <c r="J42" s="35">
        <f t="shared" si="1"/>
        <v>0</v>
      </c>
      <c r="K42" s="35">
        <f t="shared" si="2"/>
        <v>994.375</v>
      </c>
      <c r="L42" s="35">
        <f t="shared" si="3"/>
        <v>153776.75688511325</v>
      </c>
      <c r="M42" s="35">
        <f t="shared" si="8"/>
        <v>169816.90420569663</v>
      </c>
      <c r="N42" s="35">
        <f>IF(M42&lt;=0,0,M42*Darlehensrechner!$B$6/12)</f>
        <v>587.28346037803419</v>
      </c>
      <c r="O42" s="37">
        <f>MAX(M42-(MIN(Darlehensrechner!$E$5,M42+N42)-N42),0)</f>
        <v>169409.81266607466</v>
      </c>
    </row>
    <row r="43" spans="1:15" x14ac:dyDescent="0.25">
      <c r="A43" s="33">
        <f t="shared" si="4"/>
        <v>2029</v>
      </c>
      <c r="B43" s="34">
        <f t="shared" si="5"/>
        <v>11</v>
      </c>
      <c r="C43" s="34">
        <f t="shared" si="6"/>
        <v>42</v>
      </c>
      <c r="D43" s="35">
        <f t="shared" si="7"/>
        <v>153776.75688511325</v>
      </c>
      <c r="E43" s="35">
        <f>IF(D43&lt;=0,0,MIN(Darlehensrechner!$E$5,D43+F43))</f>
        <v>994.375</v>
      </c>
      <c r="F43" s="35">
        <f>IF(D43&lt;=0,0,D43*Darlehensrechner!$B$6/12)</f>
        <v>531.81128422768336</v>
      </c>
      <c r="G43" s="35">
        <f t="shared" si="0"/>
        <v>462.56371577231664</v>
      </c>
      <c r="H43" s="35">
        <f>IF(AND(Darlehensrechner!$B$13="Ja",B43=Darlehensrechner!$B$12,D43&gt;0),MIN(Darlehensrechner!$B$11,Darlehensrechner!$B$5*Darlehensrechner!$B$14,MAX(D43-G43,0)),0)</f>
        <v>0</v>
      </c>
      <c r="I43" s="36">
        <v>0</v>
      </c>
      <c r="J43" s="35">
        <f t="shared" si="1"/>
        <v>0</v>
      </c>
      <c r="K43" s="35">
        <f t="shared" si="2"/>
        <v>994.375</v>
      </c>
      <c r="L43" s="35">
        <f t="shared" si="3"/>
        <v>153314.19316934093</v>
      </c>
      <c r="M43" s="35">
        <f t="shared" si="8"/>
        <v>169409.81266607466</v>
      </c>
      <c r="N43" s="35">
        <f>IF(M43&lt;=0,0,M43*Darlehensrechner!$B$6/12)</f>
        <v>585.87560213684162</v>
      </c>
      <c r="O43" s="37">
        <f>MAX(M43-(MIN(Darlehensrechner!$E$5,M43+N43)-N43),0)</f>
        <v>169001.3132682115</v>
      </c>
    </row>
    <row r="44" spans="1:15" x14ac:dyDescent="0.25">
      <c r="A44" s="33">
        <f t="shared" si="4"/>
        <v>2029</v>
      </c>
      <c r="B44" s="34">
        <f t="shared" si="5"/>
        <v>12</v>
      </c>
      <c r="C44" s="34">
        <f t="shared" si="6"/>
        <v>43</v>
      </c>
      <c r="D44" s="35">
        <f t="shared" si="7"/>
        <v>153314.19316934093</v>
      </c>
      <c r="E44" s="35">
        <f>IF(D44&lt;=0,0,MIN(Darlehensrechner!$E$5,D44+F44))</f>
        <v>994.375</v>
      </c>
      <c r="F44" s="35">
        <f>IF(D44&lt;=0,0,D44*Darlehensrechner!$B$6/12)</f>
        <v>530.21158471063734</v>
      </c>
      <c r="G44" s="35">
        <f t="shared" si="0"/>
        <v>464.16341528936266</v>
      </c>
      <c r="H44" s="35">
        <f>IF(AND(Darlehensrechner!$B$13="Ja",B44=Darlehensrechner!$B$12,D44&gt;0),MIN(Darlehensrechner!$B$11,Darlehensrechner!$B$5*Darlehensrechner!$B$14,MAX(D44-G44,0)),0)</f>
        <v>4000</v>
      </c>
      <c r="I44" s="36">
        <v>0</v>
      </c>
      <c r="J44" s="35">
        <f t="shared" si="1"/>
        <v>0</v>
      </c>
      <c r="K44" s="35">
        <f t="shared" si="2"/>
        <v>4994.375</v>
      </c>
      <c r="L44" s="35">
        <f t="shared" si="3"/>
        <v>148850.02975405156</v>
      </c>
      <c r="M44" s="35">
        <f t="shared" si="8"/>
        <v>169001.3132682115</v>
      </c>
      <c r="N44" s="35">
        <f>IF(M44&lt;=0,0,M44*Darlehensrechner!$B$6/12)</f>
        <v>584.46287505256475</v>
      </c>
      <c r="O44" s="37">
        <f>MAX(M44-(MIN(Darlehensrechner!$E$5,M44+N44)-N44),0)</f>
        <v>168591.40114326405</v>
      </c>
    </row>
    <row r="45" spans="1:15" x14ac:dyDescent="0.25">
      <c r="A45" s="33">
        <f t="shared" si="4"/>
        <v>2030</v>
      </c>
      <c r="B45" s="34">
        <f t="shared" si="5"/>
        <v>1</v>
      </c>
      <c r="C45" s="34">
        <f t="shared" si="6"/>
        <v>44</v>
      </c>
      <c r="D45" s="35">
        <f t="shared" si="7"/>
        <v>148850.02975405156</v>
      </c>
      <c r="E45" s="35">
        <f>IF(D45&lt;=0,0,MIN(Darlehensrechner!$E$5,D45+F45))</f>
        <v>994.375</v>
      </c>
      <c r="F45" s="35">
        <f>IF(D45&lt;=0,0,D45*Darlehensrechner!$B$6/12)</f>
        <v>514.77301956609506</v>
      </c>
      <c r="G45" s="35">
        <f t="shared" si="0"/>
        <v>479.60198043390494</v>
      </c>
      <c r="H45" s="35">
        <f>IF(AND(Darlehensrechner!$B$13="Ja",B45=Darlehensrechner!$B$12,D45&gt;0),MIN(Darlehensrechner!$B$11,Darlehensrechner!$B$5*Darlehensrechner!$B$14,MAX(D45-G45,0)),0)</f>
        <v>0</v>
      </c>
      <c r="I45" s="36">
        <v>0</v>
      </c>
      <c r="J45" s="35">
        <f t="shared" si="1"/>
        <v>0</v>
      </c>
      <c r="K45" s="35">
        <f t="shared" si="2"/>
        <v>994.375</v>
      </c>
      <c r="L45" s="35">
        <f t="shared" si="3"/>
        <v>148370.42777361764</v>
      </c>
      <c r="M45" s="35">
        <f t="shared" si="8"/>
        <v>168591.40114326405</v>
      </c>
      <c r="N45" s="35">
        <f>IF(M45&lt;=0,0,M45*Darlehensrechner!$B$6/12)</f>
        <v>583.04526228712155</v>
      </c>
      <c r="O45" s="37">
        <f>MAX(M45-(MIN(Darlehensrechner!$E$5,M45+N45)-N45),0)</f>
        <v>168180.07140555116</v>
      </c>
    </row>
    <row r="46" spans="1:15" x14ac:dyDescent="0.25">
      <c r="A46" s="33">
        <f t="shared" si="4"/>
        <v>2030</v>
      </c>
      <c r="B46" s="34">
        <f t="shared" si="5"/>
        <v>2</v>
      </c>
      <c r="C46" s="34">
        <f t="shared" si="6"/>
        <v>45</v>
      </c>
      <c r="D46" s="35">
        <f t="shared" si="7"/>
        <v>148370.42777361764</v>
      </c>
      <c r="E46" s="35">
        <f>IF(D46&lt;=0,0,MIN(Darlehensrechner!$E$5,D46+F46))</f>
        <v>994.375</v>
      </c>
      <c r="F46" s="35">
        <f>IF(D46&lt;=0,0,D46*Darlehensrechner!$B$6/12)</f>
        <v>513.11439605042767</v>
      </c>
      <c r="G46" s="35">
        <f t="shared" si="0"/>
        <v>481.26060394957233</v>
      </c>
      <c r="H46" s="35">
        <f>IF(AND(Darlehensrechner!$B$13="Ja",B46=Darlehensrechner!$B$12,D46&gt;0),MIN(Darlehensrechner!$B$11,Darlehensrechner!$B$5*Darlehensrechner!$B$14,MAX(D46-G46,0)),0)</f>
        <v>0</v>
      </c>
      <c r="I46" s="36">
        <v>0</v>
      </c>
      <c r="J46" s="35">
        <f t="shared" si="1"/>
        <v>0</v>
      </c>
      <c r="K46" s="35">
        <f t="shared" si="2"/>
        <v>994.375</v>
      </c>
      <c r="L46" s="35">
        <f t="shared" si="3"/>
        <v>147889.16716966807</v>
      </c>
      <c r="M46" s="35">
        <f t="shared" si="8"/>
        <v>168180.07140555116</v>
      </c>
      <c r="N46" s="35">
        <f>IF(M46&lt;=0,0,M46*Darlehensrechner!$B$6/12)</f>
        <v>581.62274694419773</v>
      </c>
      <c r="O46" s="37">
        <f>MAX(M46-(MIN(Darlehensrechner!$E$5,M46+N46)-N46),0)</f>
        <v>167767.31915249536</v>
      </c>
    </row>
    <row r="47" spans="1:15" x14ac:dyDescent="0.25">
      <c r="A47" s="33">
        <f t="shared" si="4"/>
        <v>2030</v>
      </c>
      <c r="B47" s="34">
        <f t="shared" si="5"/>
        <v>3</v>
      </c>
      <c r="C47" s="34">
        <f t="shared" si="6"/>
        <v>46</v>
      </c>
      <c r="D47" s="35">
        <f t="shared" si="7"/>
        <v>147889.16716966807</v>
      </c>
      <c r="E47" s="35">
        <f>IF(D47&lt;=0,0,MIN(Darlehensrechner!$E$5,D47+F47))</f>
        <v>994.375</v>
      </c>
      <c r="F47" s="35">
        <f>IF(D47&lt;=0,0,D47*Darlehensrechner!$B$6/12)</f>
        <v>511.45003646176878</v>
      </c>
      <c r="G47" s="35">
        <f t="shared" si="0"/>
        <v>482.92496353823122</v>
      </c>
      <c r="H47" s="35">
        <f>IF(AND(Darlehensrechner!$B$13="Ja",B47=Darlehensrechner!$B$12,D47&gt;0),MIN(Darlehensrechner!$B$11,Darlehensrechner!$B$5*Darlehensrechner!$B$14,MAX(D47-G47,0)),0)</f>
        <v>0</v>
      </c>
      <c r="I47" s="36">
        <v>0</v>
      </c>
      <c r="J47" s="35">
        <f t="shared" si="1"/>
        <v>0</v>
      </c>
      <c r="K47" s="35">
        <f t="shared" si="2"/>
        <v>994.375</v>
      </c>
      <c r="L47" s="35">
        <f t="shared" si="3"/>
        <v>147406.24220612983</v>
      </c>
      <c r="M47" s="35">
        <f t="shared" si="8"/>
        <v>167767.31915249536</v>
      </c>
      <c r="N47" s="35">
        <f>IF(M47&lt;=0,0,M47*Darlehensrechner!$B$6/12)</f>
        <v>580.19531206904651</v>
      </c>
      <c r="O47" s="37">
        <f>MAX(M47-(MIN(Darlehensrechner!$E$5,M47+N47)-N47),0)</f>
        <v>167353.13946456442</v>
      </c>
    </row>
    <row r="48" spans="1:15" x14ac:dyDescent="0.25">
      <c r="A48" s="33">
        <f t="shared" si="4"/>
        <v>2030</v>
      </c>
      <c r="B48" s="34">
        <f t="shared" si="5"/>
        <v>4</v>
      </c>
      <c r="C48" s="34">
        <f t="shared" si="6"/>
        <v>47</v>
      </c>
      <c r="D48" s="35">
        <f t="shared" si="7"/>
        <v>147406.24220612983</v>
      </c>
      <c r="E48" s="35">
        <f>IF(D48&lt;=0,0,MIN(Darlehensrechner!$E$5,D48+F48))</f>
        <v>994.375</v>
      </c>
      <c r="F48" s="35">
        <f>IF(D48&lt;=0,0,D48*Darlehensrechner!$B$6/12)</f>
        <v>509.77992096286567</v>
      </c>
      <c r="G48" s="35">
        <f t="shared" si="0"/>
        <v>484.59507903713433</v>
      </c>
      <c r="H48" s="35">
        <f>IF(AND(Darlehensrechner!$B$13="Ja",B48=Darlehensrechner!$B$12,D48&gt;0),MIN(Darlehensrechner!$B$11,Darlehensrechner!$B$5*Darlehensrechner!$B$14,MAX(D48-G48,0)),0)</f>
        <v>0</v>
      </c>
      <c r="I48" s="36">
        <v>0</v>
      </c>
      <c r="J48" s="35">
        <f t="shared" si="1"/>
        <v>0</v>
      </c>
      <c r="K48" s="35">
        <f t="shared" si="2"/>
        <v>994.375</v>
      </c>
      <c r="L48" s="35">
        <f t="shared" si="3"/>
        <v>146921.6471270927</v>
      </c>
      <c r="M48" s="35">
        <f t="shared" si="8"/>
        <v>167353.13946456442</v>
      </c>
      <c r="N48" s="35">
        <f>IF(M48&lt;=0,0,M48*Darlehensrechner!$B$6/12)</f>
        <v>578.76294064828528</v>
      </c>
      <c r="O48" s="37">
        <f>MAX(M48-(MIN(Darlehensrechner!$E$5,M48+N48)-N48),0)</f>
        <v>166937.52740521269</v>
      </c>
    </row>
    <row r="49" spans="1:15" x14ac:dyDescent="0.25">
      <c r="A49" s="33">
        <f t="shared" si="4"/>
        <v>2030</v>
      </c>
      <c r="B49" s="34">
        <f t="shared" si="5"/>
        <v>5</v>
      </c>
      <c r="C49" s="34">
        <f t="shared" si="6"/>
        <v>48</v>
      </c>
      <c r="D49" s="35">
        <f t="shared" si="7"/>
        <v>146921.6471270927</v>
      </c>
      <c r="E49" s="35">
        <f>IF(D49&lt;=0,0,MIN(Darlehensrechner!$E$5,D49+F49))</f>
        <v>994.375</v>
      </c>
      <c r="F49" s="35">
        <f>IF(D49&lt;=0,0,D49*Darlehensrechner!$B$6/12)</f>
        <v>508.10402964786226</v>
      </c>
      <c r="G49" s="35">
        <f t="shared" si="0"/>
        <v>486.27097035213774</v>
      </c>
      <c r="H49" s="35">
        <f>IF(AND(Darlehensrechner!$B$13="Ja",B49=Darlehensrechner!$B$12,D49&gt;0),MIN(Darlehensrechner!$B$11,Darlehensrechner!$B$5*Darlehensrechner!$B$14,MAX(D49-G49,0)),0)</f>
        <v>0</v>
      </c>
      <c r="I49" s="36">
        <v>0</v>
      </c>
      <c r="J49" s="35">
        <f t="shared" si="1"/>
        <v>0</v>
      </c>
      <c r="K49" s="35">
        <f t="shared" si="2"/>
        <v>994.375</v>
      </c>
      <c r="L49" s="35">
        <f t="shared" si="3"/>
        <v>146435.37615674056</v>
      </c>
      <c r="M49" s="35">
        <f t="shared" si="8"/>
        <v>166937.52740521269</v>
      </c>
      <c r="N49" s="35">
        <f>IF(M49&lt;=0,0,M49*Darlehensrechner!$B$6/12)</f>
        <v>577.32561560969395</v>
      </c>
      <c r="O49" s="37">
        <f>MAX(M49-(MIN(Darlehensrechner!$E$5,M49+N49)-N49),0)</f>
        <v>166520.4780208224</v>
      </c>
    </row>
    <row r="50" spans="1:15" x14ac:dyDescent="0.25">
      <c r="A50" s="33">
        <f t="shared" si="4"/>
        <v>2030</v>
      </c>
      <c r="B50" s="34">
        <f t="shared" si="5"/>
        <v>6</v>
      </c>
      <c r="C50" s="34">
        <f t="shared" si="6"/>
        <v>49</v>
      </c>
      <c r="D50" s="35">
        <f t="shared" si="7"/>
        <v>146435.37615674056</v>
      </c>
      <c r="E50" s="35">
        <f>IF(D50&lt;=0,0,MIN(Darlehensrechner!$E$5,D50+F50))</f>
        <v>994.375</v>
      </c>
      <c r="F50" s="35">
        <f>IF(D50&lt;=0,0,D50*Darlehensrechner!$B$6/12)</f>
        <v>506.42234254206113</v>
      </c>
      <c r="G50" s="35">
        <f t="shared" si="0"/>
        <v>487.95265745793887</v>
      </c>
      <c r="H50" s="35">
        <f>IF(AND(Darlehensrechner!$B$13="Ja",B50=Darlehensrechner!$B$12,D50&gt;0),MIN(Darlehensrechner!$B$11,Darlehensrechner!$B$5*Darlehensrechner!$B$14,MAX(D50-G50,0)),0)</f>
        <v>0</v>
      </c>
      <c r="I50" s="36">
        <v>0</v>
      </c>
      <c r="J50" s="35">
        <f t="shared" si="1"/>
        <v>0</v>
      </c>
      <c r="K50" s="35">
        <f t="shared" si="2"/>
        <v>994.375</v>
      </c>
      <c r="L50" s="35">
        <f t="shared" si="3"/>
        <v>145947.42349928262</v>
      </c>
      <c r="M50" s="35">
        <f t="shared" si="8"/>
        <v>166520.4780208224</v>
      </c>
      <c r="N50" s="35">
        <f>IF(M50&lt;=0,0,M50*Darlehensrechner!$B$6/12)</f>
        <v>575.88331982201078</v>
      </c>
      <c r="O50" s="37">
        <f>MAX(M50-(MIN(Darlehensrechner!$E$5,M50+N50)-N50),0)</f>
        <v>166101.98634064442</v>
      </c>
    </row>
    <row r="51" spans="1:15" x14ac:dyDescent="0.25">
      <c r="A51" s="33">
        <f t="shared" si="4"/>
        <v>2030</v>
      </c>
      <c r="B51" s="34">
        <f t="shared" si="5"/>
        <v>7</v>
      </c>
      <c r="C51" s="34">
        <f t="shared" si="6"/>
        <v>50</v>
      </c>
      <c r="D51" s="35">
        <f t="shared" si="7"/>
        <v>145947.42349928262</v>
      </c>
      <c r="E51" s="35">
        <f>IF(D51&lt;=0,0,MIN(Darlehensrechner!$E$5,D51+F51))</f>
        <v>994.375</v>
      </c>
      <c r="F51" s="35">
        <f>IF(D51&lt;=0,0,D51*Darlehensrechner!$B$6/12)</f>
        <v>504.73483960168574</v>
      </c>
      <c r="G51" s="35">
        <f t="shared" si="0"/>
        <v>489.64016039831426</v>
      </c>
      <c r="H51" s="35">
        <f>IF(AND(Darlehensrechner!$B$13="Ja",B51=Darlehensrechner!$B$12,D51&gt;0),MIN(Darlehensrechner!$B$11,Darlehensrechner!$B$5*Darlehensrechner!$B$14,MAX(D51-G51,0)),0)</f>
        <v>0</v>
      </c>
      <c r="I51" s="36">
        <v>0</v>
      </c>
      <c r="J51" s="35">
        <f t="shared" si="1"/>
        <v>0</v>
      </c>
      <c r="K51" s="35">
        <f t="shared" si="2"/>
        <v>994.375</v>
      </c>
      <c r="L51" s="35">
        <f t="shared" si="3"/>
        <v>145457.7833388843</v>
      </c>
      <c r="M51" s="35">
        <f t="shared" si="8"/>
        <v>166101.98634064442</v>
      </c>
      <c r="N51" s="35">
        <f>IF(M51&lt;=0,0,M51*Darlehensrechner!$B$6/12)</f>
        <v>574.43603609472859</v>
      </c>
      <c r="O51" s="37">
        <f>MAX(M51-(MIN(Darlehensrechner!$E$5,M51+N51)-N51),0)</f>
        <v>165682.04737673915</v>
      </c>
    </row>
    <row r="52" spans="1:15" x14ac:dyDescent="0.25">
      <c r="A52" s="33">
        <f t="shared" si="4"/>
        <v>2030</v>
      </c>
      <c r="B52" s="34">
        <f t="shared" si="5"/>
        <v>8</v>
      </c>
      <c r="C52" s="34">
        <f t="shared" si="6"/>
        <v>51</v>
      </c>
      <c r="D52" s="35">
        <f t="shared" si="7"/>
        <v>145457.7833388843</v>
      </c>
      <c r="E52" s="35">
        <f>IF(D52&lt;=0,0,MIN(Darlehensrechner!$E$5,D52+F52))</f>
        <v>994.375</v>
      </c>
      <c r="F52" s="35">
        <f>IF(D52&lt;=0,0,D52*Darlehensrechner!$B$6/12)</f>
        <v>503.0415007136416</v>
      </c>
      <c r="G52" s="35">
        <f t="shared" si="0"/>
        <v>491.3334992863584</v>
      </c>
      <c r="H52" s="35">
        <f>IF(AND(Darlehensrechner!$B$13="Ja",B52=Darlehensrechner!$B$12,D52&gt;0),MIN(Darlehensrechner!$B$11,Darlehensrechner!$B$5*Darlehensrechner!$B$14,MAX(D52-G52,0)),0)</f>
        <v>0</v>
      </c>
      <c r="I52" s="36">
        <v>0</v>
      </c>
      <c r="J52" s="35">
        <f t="shared" si="1"/>
        <v>0</v>
      </c>
      <c r="K52" s="35">
        <f t="shared" si="2"/>
        <v>994.375</v>
      </c>
      <c r="L52" s="35">
        <f t="shared" si="3"/>
        <v>144966.44983959795</v>
      </c>
      <c r="M52" s="35">
        <f t="shared" si="8"/>
        <v>165682.04737673915</v>
      </c>
      <c r="N52" s="35">
        <f>IF(M52&lt;=0,0,M52*Darlehensrechner!$B$6/12)</f>
        <v>572.98374717788954</v>
      </c>
      <c r="O52" s="37">
        <f>MAX(M52-(MIN(Darlehensrechner!$E$5,M52+N52)-N52),0)</f>
        <v>165260.65612391706</v>
      </c>
    </row>
    <row r="53" spans="1:15" x14ac:dyDescent="0.25">
      <c r="A53" s="33">
        <f t="shared" si="4"/>
        <v>2030</v>
      </c>
      <c r="B53" s="34">
        <f t="shared" si="5"/>
        <v>9</v>
      </c>
      <c r="C53" s="34">
        <f t="shared" si="6"/>
        <v>52</v>
      </c>
      <c r="D53" s="35">
        <f t="shared" si="7"/>
        <v>144966.44983959795</v>
      </c>
      <c r="E53" s="35">
        <f>IF(D53&lt;=0,0,MIN(Darlehensrechner!$E$5,D53+F53))</f>
        <v>994.375</v>
      </c>
      <c r="F53" s="35">
        <f>IF(D53&lt;=0,0,D53*Darlehensrechner!$B$6/12)</f>
        <v>501.34230569527625</v>
      </c>
      <c r="G53" s="35">
        <f t="shared" si="0"/>
        <v>493.03269430472375</v>
      </c>
      <c r="H53" s="35">
        <f>IF(AND(Darlehensrechner!$B$13="Ja",B53=Darlehensrechner!$B$12,D53&gt;0),MIN(Darlehensrechner!$B$11,Darlehensrechner!$B$5*Darlehensrechner!$B$14,MAX(D53-G53,0)),0)</f>
        <v>0</v>
      </c>
      <c r="I53" s="36">
        <v>3500</v>
      </c>
      <c r="J53" s="35">
        <f t="shared" si="1"/>
        <v>3500</v>
      </c>
      <c r="K53" s="35">
        <f t="shared" si="2"/>
        <v>4494.375</v>
      </c>
      <c r="L53" s="35">
        <f t="shared" si="3"/>
        <v>140973.41714529324</v>
      </c>
      <c r="M53" s="35">
        <f t="shared" si="8"/>
        <v>165260.65612391706</v>
      </c>
      <c r="N53" s="35">
        <f>IF(M53&lt;=0,0,M53*Darlehensrechner!$B$6/12)</f>
        <v>571.52643576187984</v>
      </c>
      <c r="O53" s="37">
        <f>MAX(M53-(MIN(Darlehensrechner!$E$5,M53+N53)-N53),0)</f>
        <v>164837.80755967894</v>
      </c>
    </row>
    <row r="54" spans="1:15" x14ac:dyDescent="0.25">
      <c r="A54" s="33">
        <f t="shared" si="4"/>
        <v>2030</v>
      </c>
      <c r="B54" s="34">
        <f t="shared" si="5"/>
        <v>10</v>
      </c>
      <c r="C54" s="34">
        <f t="shared" si="6"/>
        <v>53</v>
      </c>
      <c r="D54" s="35">
        <f t="shared" si="7"/>
        <v>140973.41714529324</v>
      </c>
      <c r="E54" s="35">
        <f>IF(D54&lt;=0,0,MIN(Darlehensrechner!$E$5,D54+F54))</f>
        <v>994.375</v>
      </c>
      <c r="F54" s="35">
        <f>IF(D54&lt;=0,0,D54*Darlehensrechner!$B$6/12)</f>
        <v>487.53306762747246</v>
      </c>
      <c r="G54" s="35">
        <f t="shared" si="0"/>
        <v>506.84193237252754</v>
      </c>
      <c r="H54" s="35">
        <f>IF(AND(Darlehensrechner!$B$13="Ja",B54=Darlehensrechner!$B$12,D54&gt;0),MIN(Darlehensrechner!$B$11,Darlehensrechner!$B$5*Darlehensrechner!$B$14,MAX(D54-G54,0)),0)</f>
        <v>0</v>
      </c>
      <c r="I54" s="36">
        <v>0</v>
      </c>
      <c r="J54" s="35">
        <f t="shared" si="1"/>
        <v>0</v>
      </c>
      <c r="K54" s="35">
        <f t="shared" si="2"/>
        <v>994.375</v>
      </c>
      <c r="L54" s="35">
        <f t="shared" si="3"/>
        <v>140466.5752129207</v>
      </c>
      <c r="M54" s="35">
        <f t="shared" si="8"/>
        <v>164837.80755967894</v>
      </c>
      <c r="N54" s="35">
        <f>IF(M54&lt;=0,0,M54*Darlehensrechner!$B$6/12)</f>
        <v>570.06408447722299</v>
      </c>
      <c r="O54" s="37">
        <f>MAX(M54-(MIN(Darlehensrechner!$E$5,M54+N54)-N54),0)</f>
        <v>164413.49664415617</v>
      </c>
    </row>
    <row r="55" spans="1:15" x14ac:dyDescent="0.25">
      <c r="A55" s="33">
        <f t="shared" si="4"/>
        <v>2030</v>
      </c>
      <c r="B55" s="34">
        <f t="shared" si="5"/>
        <v>11</v>
      </c>
      <c r="C55" s="34">
        <f t="shared" si="6"/>
        <v>54</v>
      </c>
      <c r="D55" s="35">
        <f t="shared" si="7"/>
        <v>140466.5752129207</v>
      </c>
      <c r="E55" s="35">
        <f>IF(D55&lt;=0,0,MIN(Darlehensrechner!$E$5,D55+F55))</f>
        <v>994.375</v>
      </c>
      <c r="F55" s="35">
        <f>IF(D55&lt;=0,0,D55*Darlehensrechner!$B$6/12)</f>
        <v>485.78023927801746</v>
      </c>
      <c r="G55" s="35">
        <f t="shared" si="0"/>
        <v>508.59476072198254</v>
      </c>
      <c r="H55" s="35">
        <f>IF(AND(Darlehensrechner!$B$13="Ja",B55=Darlehensrechner!$B$12,D55&gt;0),MIN(Darlehensrechner!$B$11,Darlehensrechner!$B$5*Darlehensrechner!$B$14,MAX(D55-G55,0)),0)</f>
        <v>0</v>
      </c>
      <c r="I55" s="36">
        <v>0</v>
      </c>
      <c r="J55" s="35">
        <f t="shared" si="1"/>
        <v>0</v>
      </c>
      <c r="K55" s="35">
        <f t="shared" si="2"/>
        <v>994.375</v>
      </c>
      <c r="L55" s="35">
        <f t="shared" si="3"/>
        <v>139957.98045219871</v>
      </c>
      <c r="M55" s="35">
        <f t="shared" si="8"/>
        <v>164413.49664415617</v>
      </c>
      <c r="N55" s="35">
        <f>IF(M55&lt;=0,0,M55*Darlehensrechner!$B$6/12)</f>
        <v>568.59667589437345</v>
      </c>
      <c r="O55" s="37">
        <f>MAX(M55-(MIN(Darlehensrechner!$E$5,M55+N55)-N55),0)</f>
        <v>163987.71832005054</v>
      </c>
    </row>
    <row r="56" spans="1:15" x14ac:dyDescent="0.25">
      <c r="A56" s="33">
        <f t="shared" si="4"/>
        <v>2030</v>
      </c>
      <c r="B56" s="34">
        <f t="shared" si="5"/>
        <v>12</v>
      </c>
      <c r="C56" s="34">
        <f t="shared" si="6"/>
        <v>55</v>
      </c>
      <c r="D56" s="35">
        <f t="shared" si="7"/>
        <v>139957.98045219871</v>
      </c>
      <c r="E56" s="35">
        <f>IF(D56&lt;=0,0,MIN(Darlehensrechner!$E$5,D56+F56))</f>
        <v>994.375</v>
      </c>
      <c r="F56" s="35">
        <f>IF(D56&lt;=0,0,D56*Darlehensrechner!$B$6/12)</f>
        <v>484.0213490638539</v>
      </c>
      <c r="G56" s="35">
        <f t="shared" si="0"/>
        <v>510.3536509361461</v>
      </c>
      <c r="H56" s="35">
        <f>IF(AND(Darlehensrechner!$B$13="Ja",B56=Darlehensrechner!$B$12,D56&gt;0),MIN(Darlehensrechner!$B$11,Darlehensrechner!$B$5*Darlehensrechner!$B$14,MAX(D56-G56,0)),0)</f>
        <v>4000</v>
      </c>
      <c r="I56" s="36">
        <v>0</v>
      </c>
      <c r="J56" s="35">
        <f t="shared" si="1"/>
        <v>0</v>
      </c>
      <c r="K56" s="35">
        <f t="shared" si="2"/>
        <v>4994.375</v>
      </c>
      <c r="L56" s="35">
        <f t="shared" si="3"/>
        <v>135447.62680126255</v>
      </c>
      <c r="M56" s="35">
        <f t="shared" si="8"/>
        <v>163987.71832005054</v>
      </c>
      <c r="N56" s="35">
        <f>IF(M56&lt;=0,0,M56*Darlehensrechner!$B$6/12)</f>
        <v>567.12419252350821</v>
      </c>
      <c r="O56" s="37">
        <f>MAX(M56-(MIN(Darlehensrechner!$E$5,M56+N56)-N56),0)</f>
        <v>163560.46751257405</v>
      </c>
    </row>
    <row r="57" spans="1:15" x14ac:dyDescent="0.25">
      <c r="A57" s="33">
        <f t="shared" si="4"/>
        <v>2031</v>
      </c>
      <c r="B57" s="34">
        <f t="shared" si="5"/>
        <v>1</v>
      </c>
      <c r="C57" s="34">
        <f t="shared" si="6"/>
        <v>56</v>
      </c>
      <c r="D57" s="35">
        <f t="shared" si="7"/>
        <v>135447.62680126255</v>
      </c>
      <c r="E57" s="35">
        <f>IF(D57&lt;=0,0,MIN(Darlehensrechner!$E$5,D57+F57))</f>
        <v>994.375</v>
      </c>
      <c r="F57" s="35">
        <f>IF(D57&lt;=0,0,D57*Darlehensrechner!$B$6/12)</f>
        <v>468.42304268769971</v>
      </c>
      <c r="G57" s="35">
        <f t="shared" si="0"/>
        <v>525.95195731230024</v>
      </c>
      <c r="H57" s="35">
        <f>IF(AND(Darlehensrechner!$B$13="Ja",B57=Darlehensrechner!$B$12,D57&gt;0),MIN(Darlehensrechner!$B$11,Darlehensrechner!$B$5*Darlehensrechner!$B$14,MAX(D57-G57,0)),0)</f>
        <v>0</v>
      </c>
      <c r="I57" s="36">
        <v>0</v>
      </c>
      <c r="J57" s="35">
        <f t="shared" si="1"/>
        <v>0</v>
      </c>
      <c r="K57" s="35">
        <f t="shared" si="2"/>
        <v>994.375</v>
      </c>
      <c r="L57" s="35">
        <f t="shared" si="3"/>
        <v>134921.67484395026</v>
      </c>
      <c r="M57" s="35">
        <f t="shared" si="8"/>
        <v>163560.46751257405</v>
      </c>
      <c r="N57" s="35">
        <f>IF(M57&lt;=0,0,M57*Darlehensrechner!$B$6/12)</f>
        <v>565.64661681431858</v>
      </c>
      <c r="O57" s="37">
        <f>MAX(M57-(MIN(Darlehensrechner!$E$5,M57+N57)-N57),0)</f>
        <v>163131.73912938836</v>
      </c>
    </row>
    <row r="58" spans="1:15" x14ac:dyDescent="0.25">
      <c r="A58" s="33">
        <f t="shared" si="4"/>
        <v>2031</v>
      </c>
      <c r="B58" s="34">
        <f t="shared" si="5"/>
        <v>2</v>
      </c>
      <c r="C58" s="34">
        <f t="shared" si="6"/>
        <v>57</v>
      </c>
      <c r="D58" s="35">
        <f t="shared" si="7"/>
        <v>134921.67484395026</v>
      </c>
      <c r="E58" s="35">
        <f>IF(D58&lt;=0,0,MIN(Darlehensrechner!$E$5,D58+F58))</f>
        <v>994.375</v>
      </c>
      <c r="F58" s="35">
        <f>IF(D58&lt;=0,0,D58*Darlehensrechner!$B$6/12)</f>
        <v>466.6041255019947</v>
      </c>
      <c r="G58" s="35">
        <f t="shared" si="0"/>
        <v>527.77087449800524</v>
      </c>
      <c r="H58" s="35">
        <f>IF(AND(Darlehensrechner!$B$13="Ja",B58=Darlehensrechner!$B$12,D58&gt;0),MIN(Darlehensrechner!$B$11,Darlehensrechner!$B$5*Darlehensrechner!$B$14,MAX(D58-G58,0)),0)</f>
        <v>0</v>
      </c>
      <c r="I58" s="36">
        <v>0</v>
      </c>
      <c r="J58" s="35">
        <f t="shared" si="1"/>
        <v>0</v>
      </c>
      <c r="K58" s="35">
        <f t="shared" si="2"/>
        <v>994.375</v>
      </c>
      <c r="L58" s="35">
        <f t="shared" si="3"/>
        <v>134393.90396945225</v>
      </c>
      <c r="M58" s="35">
        <f t="shared" si="8"/>
        <v>163131.73912938836</v>
      </c>
      <c r="N58" s="35">
        <f>IF(M58&lt;=0,0,M58*Darlehensrechner!$B$6/12)</f>
        <v>564.16393115580138</v>
      </c>
      <c r="O58" s="37">
        <f>MAX(M58-(MIN(Darlehensrechner!$E$5,M58+N58)-N58),0)</f>
        <v>162701.52806054417</v>
      </c>
    </row>
    <row r="59" spans="1:15" x14ac:dyDescent="0.25">
      <c r="A59" s="33">
        <f t="shared" si="4"/>
        <v>2031</v>
      </c>
      <c r="B59" s="34">
        <f t="shared" si="5"/>
        <v>3</v>
      </c>
      <c r="C59" s="34">
        <f t="shared" si="6"/>
        <v>58</v>
      </c>
      <c r="D59" s="35">
        <f t="shared" si="7"/>
        <v>134393.90396945225</v>
      </c>
      <c r="E59" s="35">
        <f>IF(D59&lt;=0,0,MIN(Darlehensrechner!$E$5,D59+F59))</f>
        <v>994.375</v>
      </c>
      <c r="F59" s="35">
        <f>IF(D59&lt;=0,0,D59*Darlehensrechner!$B$6/12)</f>
        <v>464.77891789435574</v>
      </c>
      <c r="G59" s="35">
        <f t="shared" si="0"/>
        <v>529.5960821056442</v>
      </c>
      <c r="H59" s="35">
        <f>IF(AND(Darlehensrechner!$B$13="Ja",B59=Darlehensrechner!$B$12,D59&gt;0),MIN(Darlehensrechner!$B$11,Darlehensrechner!$B$5*Darlehensrechner!$B$14,MAX(D59-G59,0)),0)</f>
        <v>0</v>
      </c>
      <c r="I59" s="36">
        <v>0</v>
      </c>
      <c r="J59" s="35">
        <f t="shared" si="1"/>
        <v>0</v>
      </c>
      <c r="K59" s="35">
        <f t="shared" si="2"/>
        <v>994.375</v>
      </c>
      <c r="L59" s="35">
        <f t="shared" si="3"/>
        <v>133864.3078873466</v>
      </c>
      <c r="M59" s="35">
        <f t="shared" si="8"/>
        <v>162701.52806054417</v>
      </c>
      <c r="N59" s="35">
        <f>IF(M59&lt;=0,0,M59*Darlehensrechner!$B$6/12)</f>
        <v>562.67611787604858</v>
      </c>
      <c r="O59" s="37">
        <f>MAX(M59-(MIN(Darlehensrechner!$E$5,M59+N59)-N59),0)</f>
        <v>162269.82917842022</v>
      </c>
    </row>
    <row r="60" spans="1:15" x14ac:dyDescent="0.25">
      <c r="A60" s="33">
        <f t="shared" si="4"/>
        <v>2031</v>
      </c>
      <c r="B60" s="34">
        <f t="shared" si="5"/>
        <v>4</v>
      </c>
      <c r="C60" s="34">
        <f t="shared" si="6"/>
        <v>59</v>
      </c>
      <c r="D60" s="35">
        <f t="shared" si="7"/>
        <v>133864.3078873466</v>
      </c>
      <c r="E60" s="35">
        <f>IF(D60&lt;=0,0,MIN(Darlehensrechner!$E$5,D60+F60))</f>
        <v>994.375</v>
      </c>
      <c r="F60" s="35">
        <f>IF(D60&lt;=0,0,D60*Darlehensrechner!$B$6/12)</f>
        <v>462.94739811040699</v>
      </c>
      <c r="G60" s="35">
        <f t="shared" si="0"/>
        <v>531.42760188959301</v>
      </c>
      <c r="H60" s="35">
        <f>IF(AND(Darlehensrechner!$B$13="Ja",B60=Darlehensrechner!$B$12,D60&gt;0),MIN(Darlehensrechner!$B$11,Darlehensrechner!$B$5*Darlehensrechner!$B$14,MAX(D60-G60,0)),0)</f>
        <v>0</v>
      </c>
      <c r="I60" s="36">
        <v>0</v>
      </c>
      <c r="J60" s="35">
        <f t="shared" si="1"/>
        <v>0</v>
      </c>
      <c r="K60" s="35">
        <f t="shared" si="2"/>
        <v>994.375</v>
      </c>
      <c r="L60" s="35">
        <f t="shared" si="3"/>
        <v>133332.88028545701</v>
      </c>
      <c r="M60" s="35">
        <f t="shared" si="8"/>
        <v>162269.82917842022</v>
      </c>
      <c r="N60" s="35">
        <f>IF(M60&lt;=0,0,M60*Darlehensrechner!$B$6/12)</f>
        <v>561.1831592420366</v>
      </c>
      <c r="O60" s="37">
        <f>MAX(M60-(MIN(Darlehensrechner!$E$5,M60+N60)-N60),0)</f>
        <v>161836.63733766225</v>
      </c>
    </row>
    <row r="61" spans="1:15" x14ac:dyDescent="0.25">
      <c r="A61" s="33">
        <f t="shared" si="4"/>
        <v>2031</v>
      </c>
      <c r="B61" s="34">
        <f t="shared" si="5"/>
        <v>5</v>
      </c>
      <c r="C61" s="34">
        <f t="shared" si="6"/>
        <v>60</v>
      </c>
      <c r="D61" s="35">
        <f t="shared" si="7"/>
        <v>133332.88028545701</v>
      </c>
      <c r="E61" s="35">
        <f>IF(D61&lt;=0,0,MIN(Darlehensrechner!$E$5,D61+F61))</f>
        <v>994.375</v>
      </c>
      <c r="F61" s="35">
        <f>IF(D61&lt;=0,0,D61*Darlehensrechner!$B$6/12)</f>
        <v>461.10954432053882</v>
      </c>
      <c r="G61" s="35">
        <f t="shared" si="0"/>
        <v>533.26545567946118</v>
      </c>
      <c r="H61" s="35">
        <f>IF(AND(Darlehensrechner!$B$13="Ja",B61=Darlehensrechner!$B$12,D61&gt;0),MIN(Darlehensrechner!$B$11,Darlehensrechner!$B$5*Darlehensrechner!$B$14,MAX(D61-G61,0)),0)</f>
        <v>0</v>
      </c>
      <c r="I61" s="36">
        <v>0</v>
      </c>
      <c r="J61" s="35">
        <f t="shared" si="1"/>
        <v>0</v>
      </c>
      <c r="K61" s="35">
        <f t="shared" si="2"/>
        <v>994.375</v>
      </c>
      <c r="L61" s="35">
        <f t="shared" si="3"/>
        <v>132799.61482977754</v>
      </c>
      <c r="M61" s="35">
        <f t="shared" si="8"/>
        <v>161836.63733766225</v>
      </c>
      <c r="N61" s="35">
        <f>IF(M61&lt;=0,0,M61*Darlehensrechner!$B$6/12)</f>
        <v>559.6850374594153</v>
      </c>
      <c r="O61" s="37">
        <f>MAX(M61-(MIN(Darlehensrechner!$E$5,M61+N61)-N61),0)</f>
        <v>161401.94737512167</v>
      </c>
    </row>
    <row r="62" spans="1:15" x14ac:dyDescent="0.25">
      <c r="A62" s="33">
        <f t="shared" si="4"/>
        <v>2031</v>
      </c>
      <c r="B62" s="34">
        <f t="shared" si="5"/>
        <v>6</v>
      </c>
      <c r="C62" s="34">
        <f t="shared" si="6"/>
        <v>61</v>
      </c>
      <c r="D62" s="35">
        <f t="shared" si="7"/>
        <v>132799.61482977754</v>
      </c>
      <c r="E62" s="35">
        <f>IF(D62&lt;=0,0,MIN(Darlehensrechner!$E$5,D62+F62))</f>
        <v>994.375</v>
      </c>
      <c r="F62" s="35">
        <f>IF(D62&lt;=0,0,D62*Darlehensrechner!$B$6/12)</f>
        <v>459.26533461964732</v>
      </c>
      <c r="G62" s="35">
        <f t="shared" si="0"/>
        <v>535.10966538035268</v>
      </c>
      <c r="H62" s="35">
        <f>IF(AND(Darlehensrechner!$B$13="Ja",B62=Darlehensrechner!$B$12,D62&gt;0),MIN(Darlehensrechner!$B$11,Darlehensrechner!$B$5*Darlehensrechner!$B$14,MAX(D62-G62,0)),0)</f>
        <v>0</v>
      </c>
      <c r="I62" s="36">
        <v>0</v>
      </c>
      <c r="J62" s="35">
        <f t="shared" si="1"/>
        <v>0</v>
      </c>
      <c r="K62" s="35">
        <f t="shared" si="2"/>
        <v>994.375</v>
      </c>
      <c r="L62" s="35">
        <f t="shared" si="3"/>
        <v>132264.50516439718</v>
      </c>
      <c r="M62" s="35">
        <f t="shared" si="8"/>
        <v>161401.94737512167</v>
      </c>
      <c r="N62" s="35">
        <f>IF(M62&lt;=0,0,M62*Darlehensrechner!$B$6/12)</f>
        <v>558.18173467229587</v>
      </c>
      <c r="O62" s="37">
        <f>MAX(M62-(MIN(Darlehensrechner!$E$5,M62+N62)-N62),0)</f>
        <v>160965.75410979395</v>
      </c>
    </row>
    <row r="63" spans="1:15" x14ac:dyDescent="0.25">
      <c r="A63" s="33">
        <f t="shared" si="4"/>
        <v>2031</v>
      </c>
      <c r="B63" s="34">
        <f t="shared" si="5"/>
        <v>7</v>
      </c>
      <c r="C63" s="34">
        <f t="shared" si="6"/>
        <v>62</v>
      </c>
      <c r="D63" s="35">
        <f t="shared" si="7"/>
        <v>132264.50516439718</v>
      </c>
      <c r="E63" s="35">
        <f>IF(D63&lt;=0,0,MIN(Darlehensrechner!$E$5,D63+F63))</f>
        <v>994.375</v>
      </c>
      <c r="F63" s="35">
        <f>IF(D63&lt;=0,0,D63*Darlehensrechner!$B$6/12)</f>
        <v>457.41474702687361</v>
      </c>
      <c r="G63" s="35">
        <f t="shared" si="0"/>
        <v>536.96025297312644</v>
      </c>
      <c r="H63" s="35">
        <f>IF(AND(Darlehensrechner!$B$13="Ja",B63=Darlehensrechner!$B$12,D63&gt;0),MIN(Darlehensrechner!$B$11,Darlehensrechner!$B$5*Darlehensrechner!$B$14,MAX(D63-G63,0)),0)</f>
        <v>0</v>
      </c>
      <c r="I63" s="36">
        <v>0</v>
      </c>
      <c r="J63" s="35">
        <f t="shared" si="1"/>
        <v>0</v>
      </c>
      <c r="K63" s="35">
        <f t="shared" si="2"/>
        <v>994.375</v>
      </c>
      <c r="L63" s="35">
        <f t="shared" si="3"/>
        <v>131727.54491142405</v>
      </c>
      <c r="M63" s="35">
        <f t="shared" si="8"/>
        <v>160965.75410979395</v>
      </c>
      <c r="N63" s="35">
        <f>IF(M63&lt;=0,0,M63*Darlehensrechner!$B$6/12)</f>
        <v>556.67323296303744</v>
      </c>
      <c r="O63" s="37">
        <f>MAX(M63-(MIN(Darlehensrechner!$E$5,M63+N63)-N63),0)</f>
        <v>160528.052342757</v>
      </c>
    </row>
    <row r="64" spans="1:15" x14ac:dyDescent="0.25">
      <c r="A64" s="33">
        <f t="shared" si="4"/>
        <v>2031</v>
      </c>
      <c r="B64" s="34">
        <f t="shared" si="5"/>
        <v>8</v>
      </c>
      <c r="C64" s="34">
        <f t="shared" si="6"/>
        <v>63</v>
      </c>
      <c r="D64" s="35">
        <f t="shared" si="7"/>
        <v>131727.54491142405</v>
      </c>
      <c r="E64" s="35">
        <f>IF(D64&lt;=0,0,MIN(Darlehensrechner!$E$5,D64+F64))</f>
        <v>994.375</v>
      </c>
      <c r="F64" s="35">
        <f>IF(D64&lt;=0,0,D64*Darlehensrechner!$B$6/12)</f>
        <v>455.55775948534148</v>
      </c>
      <c r="G64" s="35">
        <f t="shared" si="0"/>
        <v>538.81724051465858</v>
      </c>
      <c r="H64" s="35">
        <f>IF(AND(Darlehensrechner!$B$13="Ja",B64=Darlehensrechner!$B$12,D64&gt;0),MIN(Darlehensrechner!$B$11,Darlehensrechner!$B$5*Darlehensrechner!$B$14,MAX(D64-G64,0)),0)</f>
        <v>0</v>
      </c>
      <c r="I64" s="36">
        <v>0</v>
      </c>
      <c r="J64" s="35">
        <f t="shared" si="1"/>
        <v>0</v>
      </c>
      <c r="K64" s="35">
        <f t="shared" si="2"/>
        <v>994.375</v>
      </c>
      <c r="L64" s="35">
        <f t="shared" si="3"/>
        <v>131188.7276709094</v>
      </c>
      <c r="M64" s="35">
        <f t="shared" si="8"/>
        <v>160528.052342757</v>
      </c>
      <c r="N64" s="35">
        <f>IF(M64&lt;=0,0,M64*Darlehensrechner!$B$6/12)</f>
        <v>555.15951435203465</v>
      </c>
      <c r="O64" s="37">
        <f>MAX(M64-(MIN(Darlehensrechner!$E$5,M64+N64)-N64),0)</f>
        <v>160088.83685710904</v>
      </c>
    </row>
    <row r="65" spans="1:15" x14ac:dyDescent="0.25">
      <c r="A65" s="33">
        <f t="shared" si="4"/>
        <v>2031</v>
      </c>
      <c r="B65" s="34">
        <f t="shared" si="5"/>
        <v>9</v>
      </c>
      <c r="C65" s="34">
        <f t="shared" si="6"/>
        <v>64</v>
      </c>
      <c r="D65" s="35">
        <f t="shared" si="7"/>
        <v>131188.7276709094</v>
      </c>
      <c r="E65" s="35">
        <f>IF(D65&lt;=0,0,MIN(Darlehensrechner!$E$5,D65+F65))</f>
        <v>994.375</v>
      </c>
      <c r="F65" s="35">
        <f>IF(D65&lt;=0,0,D65*Darlehensrechner!$B$6/12)</f>
        <v>453.69434986189503</v>
      </c>
      <c r="G65" s="35">
        <f t="shared" si="0"/>
        <v>540.68065013810497</v>
      </c>
      <c r="H65" s="35">
        <f>IF(AND(Darlehensrechner!$B$13="Ja",B65=Darlehensrechner!$B$12,D65&gt;0),MIN(Darlehensrechner!$B$11,Darlehensrechner!$B$5*Darlehensrechner!$B$14,MAX(D65-G65,0)),0)</f>
        <v>0</v>
      </c>
      <c r="I65" s="36">
        <v>0</v>
      </c>
      <c r="J65" s="35">
        <f t="shared" si="1"/>
        <v>0</v>
      </c>
      <c r="K65" s="35">
        <f t="shared" si="2"/>
        <v>994.375</v>
      </c>
      <c r="L65" s="35">
        <f t="shared" si="3"/>
        <v>130648.04702077129</v>
      </c>
      <c r="M65" s="35">
        <f t="shared" si="8"/>
        <v>160088.83685710904</v>
      </c>
      <c r="N65" s="35">
        <f>IF(M65&lt;=0,0,M65*Darlehensrechner!$B$6/12)</f>
        <v>553.64056079750219</v>
      </c>
      <c r="O65" s="37">
        <f>MAX(M65-(MIN(Darlehensrechner!$E$5,M65+N65)-N65),0)</f>
        <v>159648.10241790654</v>
      </c>
    </row>
    <row r="66" spans="1:15" x14ac:dyDescent="0.25">
      <c r="A66" s="33">
        <f t="shared" si="4"/>
        <v>2031</v>
      </c>
      <c r="B66" s="34">
        <f t="shared" si="5"/>
        <v>10</v>
      </c>
      <c r="C66" s="34">
        <f t="shared" si="6"/>
        <v>65</v>
      </c>
      <c r="D66" s="35">
        <f t="shared" si="7"/>
        <v>130648.04702077129</v>
      </c>
      <c r="E66" s="35">
        <f>IF(D66&lt;=0,0,MIN(Darlehensrechner!$E$5,D66+F66))</f>
        <v>994.375</v>
      </c>
      <c r="F66" s="35">
        <f>IF(D66&lt;=0,0,D66*Darlehensrechner!$B$6/12)</f>
        <v>451.82449594683408</v>
      </c>
      <c r="G66" s="35">
        <f t="shared" ref="G66:G129" si="9">MAX(E66-F66,0)</f>
        <v>542.55050405316592</v>
      </c>
      <c r="H66" s="35">
        <f>IF(AND(Darlehensrechner!$B$13="Ja",B66=Darlehensrechner!$B$12,D66&gt;0),MIN(Darlehensrechner!$B$11,Darlehensrechner!$B$5*Darlehensrechner!$B$14,MAX(D66-G66,0)),0)</f>
        <v>0</v>
      </c>
      <c r="I66" s="36">
        <v>0</v>
      </c>
      <c r="J66" s="35">
        <f t="shared" ref="J66:J129" si="10">IF(D66&lt;=0,0,MIN(I66,MAX(D66-G66-H66,0)))</f>
        <v>0</v>
      </c>
      <c r="K66" s="35">
        <f t="shared" ref="K66:K129" si="11">E66+H66+J66</f>
        <v>994.375</v>
      </c>
      <c r="L66" s="35">
        <f t="shared" ref="L66:L129" si="12">MAX(D66-G66-H66-J66,0)</f>
        <v>130105.49651671812</v>
      </c>
      <c r="M66" s="35">
        <f t="shared" si="8"/>
        <v>159648.10241790654</v>
      </c>
      <c r="N66" s="35">
        <f>IF(M66&lt;=0,0,M66*Darlehensrechner!$B$6/12)</f>
        <v>552.11635419526021</v>
      </c>
      <c r="O66" s="37">
        <f>MAX(M66-(MIN(Darlehensrechner!$E$5,M66+N66)-N66),0)</f>
        <v>159205.8437721018</v>
      </c>
    </row>
    <row r="67" spans="1:15" x14ac:dyDescent="0.25">
      <c r="A67" s="33">
        <f t="shared" ref="A67:A130" si="13">IF(B66=12,A66+1,A66)</f>
        <v>2031</v>
      </c>
      <c r="B67" s="34">
        <f t="shared" ref="B67:B130" si="14">IF(B66=12,1,B66+1)</f>
        <v>11</v>
      </c>
      <c r="C67" s="34">
        <f t="shared" ref="C67:C130" si="15">C66+1</f>
        <v>66</v>
      </c>
      <c r="D67" s="35">
        <f t="shared" ref="D67:D130" si="16">L66</f>
        <v>130105.49651671812</v>
      </c>
      <c r="E67" s="35">
        <f>IF(D67&lt;=0,0,MIN(Darlehensrechner!$E$5,D67+F67))</f>
        <v>994.375</v>
      </c>
      <c r="F67" s="35">
        <f>IF(D67&lt;=0,0,D67*Darlehensrechner!$B$6/12)</f>
        <v>449.94817545365021</v>
      </c>
      <c r="G67" s="35">
        <f t="shared" si="9"/>
        <v>544.42682454634974</v>
      </c>
      <c r="H67" s="35">
        <f>IF(AND(Darlehensrechner!$B$13="Ja",B67=Darlehensrechner!$B$12,D67&gt;0),MIN(Darlehensrechner!$B$11,Darlehensrechner!$B$5*Darlehensrechner!$B$14,MAX(D67-G67,0)),0)</f>
        <v>0</v>
      </c>
      <c r="I67" s="36">
        <v>0</v>
      </c>
      <c r="J67" s="35">
        <f t="shared" si="10"/>
        <v>0</v>
      </c>
      <c r="K67" s="35">
        <f t="shared" si="11"/>
        <v>994.375</v>
      </c>
      <c r="L67" s="35">
        <f t="shared" si="12"/>
        <v>129561.06969217178</v>
      </c>
      <c r="M67" s="35">
        <f t="shared" ref="M67:M130" si="17">O66</f>
        <v>159205.8437721018</v>
      </c>
      <c r="N67" s="35">
        <f>IF(M67&lt;=0,0,M67*Darlehensrechner!$B$6/12)</f>
        <v>550.5868763785187</v>
      </c>
      <c r="O67" s="37">
        <f>MAX(M67-(MIN(Darlehensrechner!$E$5,M67+N67)-N67),0)</f>
        <v>158762.05564848031</v>
      </c>
    </row>
    <row r="68" spans="1:15" x14ac:dyDescent="0.25">
      <c r="A68" s="33">
        <f t="shared" si="13"/>
        <v>2031</v>
      </c>
      <c r="B68" s="34">
        <f t="shared" si="14"/>
        <v>12</v>
      </c>
      <c r="C68" s="34">
        <f t="shared" si="15"/>
        <v>67</v>
      </c>
      <c r="D68" s="35">
        <f t="shared" si="16"/>
        <v>129561.06969217178</v>
      </c>
      <c r="E68" s="35">
        <f>IF(D68&lt;=0,0,MIN(Darlehensrechner!$E$5,D68+F68))</f>
        <v>994.375</v>
      </c>
      <c r="F68" s="35">
        <f>IF(D68&lt;=0,0,D68*Darlehensrechner!$B$6/12)</f>
        <v>448.0653660187607</v>
      </c>
      <c r="G68" s="35">
        <f t="shared" si="9"/>
        <v>546.30963398123936</v>
      </c>
      <c r="H68" s="35">
        <f>IF(AND(Darlehensrechner!$B$13="Ja",B68=Darlehensrechner!$B$12,D68&gt;0),MIN(Darlehensrechner!$B$11,Darlehensrechner!$B$5*Darlehensrechner!$B$14,MAX(D68-G68,0)),0)</f>
        <v>4000</v>
      </c>
      <c r="I68" s="36">
        <v>0</v>
      </c>
      <c r="J68" s="35">
        <f t="shared" si="10"/>
        <v>0</v>
      </c>
      <c r="K68" s="35">
        <f t="shared" si="11"/>
        <v>4994.375</v>
      </c>
      <c r="L68" s="35">
        <f t="shared" si="12"/>
        <v>125014.76005819054</v>
      </c>
      <c r="M68" s="35">
        <f t="shared" si="17"/>
        <v>158762.05564848031</v>
      </c>
      <c r="N68" s="35">
        <f>IF(M68&lt;=0,0,M68*Darlehensrechner!$B$6/12)</f>
        <v>549.05210911766108</v>
      </c>
      <c r="O68" s="37">
        <f>MAX(M68-(MIN(Darlehensrechner!$E$5,M68+N68)-N68),0)</f>
        <v>158316.73275759796</v>
      </c>
    </row>
    <row r="69" spans="1:15" x14ac:dyDescent="0.25">
      <c r="A69" s="33">
        <f t="shared" si="13"/>
        <v>2032</v>
      </c>
      <c r="B69" s="34">
        <f t="shared" si="14"/>
        <v>1</v>
      </c>
      <c r="C69" s="34">
        <f t="shared" si="15"/>
        <v>68</v>
      </c>
      <c r="D69" s="35">
        <f t="shared" si="16"/>
        <v>125014.76005819054</v>
      </c>
      <c r="E69" s="35">
        <f>IF(D69&lt;=0,0,MIN(Darlehensrechner!$E$5,D69+F69))</f>
        <v>994.375</v>
      </c>
      <c r="F69" s="35">
        <f>IF(D69&lt;=0,0,D69*Darlehensrechner!$B$6/12)</f>
        <v>432.34271186790897</v>
      </c>
      <c r="G69" s="35">
        <f t="shared" si="9"/>
        <v>562.03228813209103</v>
      </c>
      <c r="H69" s="35">
        <f>IF(AND(Darlehensrechner!$B$13="Ja",B69=Darlehensrechner!$B$12,D69&gt;0),MIN(Darlehensrechner!$B$11,Darlehensrechner!$B$5*Darlehensrechner!$B$14,MAX(D69-G69,0)),0)</f>
        <v>0</v>
      </c>
      <c r="I69" s="36">
        <v>0</v>
      </c>
      <c r="J69" s="35">
        <f t="shared" si="10"/>
        <v>0</v>
      </c>
      <c r="K69" s="35">
        <f t="shared" si="11"/>
        <v>994.375</v>
      </c>
      <c r="L69" s="35">
        <f t="shared" si="12"/>
        <v>124452.72777005845</v>
      </c>
      <c r="M69" s="35">
        <f t="shared" si="17"/>
        <v>158316.73275759796</v>
      </c>
      <c r="N69" s="35">
        <f>IF(M69&lt;=0,0,M69*Darlehensrechner!$B$6/12)</f>
        <v>547.51203412002633</v>
      </c>
      <c r="O69" s="37">
        <f>MAX(M69-(MIN(Darlehensrechner!$E$5,M69+N69)-N69),0)</f>
        <v>157869.869791718</v>
      </c>
    </row>
    <row r="70" spans="1:15" x14ac:dyDescent="0.25">
      <c r="A70" s="33">
        <f t="shared" si="13"/>
        <v>2032</v>
      </c>
      <c r="B70" s="34">
        <f t="shared" si="14"/>
        <v>2</v>
      </c>
      <c r="C70" s="34">
        <f t="shared" si="15"/>
        <v>69</v>
      </c>
      <c r="D70" s="35">
        <f t="shared" si="16"/>
        <v>124452.72777005845</v>
      </c>
      <c r="E70" s="35">
        <f>IF(D70&lt;=0,0,MIN(Darlehensrechner!$E$5,D70+F70))</f>
        <v>994.375</v>
      </c>
      <c r="F70" s="35">
        <f>IF(D70&lt;=0,0,D70*Darlehensrechner!$B$6/12)</f>
        <v>430.3990168714522</v>
      </c>
      <c r="G70" s="35">
        <f t="shared" si="9"/>
        <v>563.9759831285478</v>
      </c>
      <c r="H70" s="35">
        <f>IF(AND(Darlehensrechner!$B$13="Ja",B70=Darlehensrechner!$B$12,D70&gt;0),MIN(Darlehensrechner!$B$11,Darlehensrechner!$B$5*Darlehensrechner!$B$14,MAX(D70-G70,0)),0)</f>
        <v>0</v>
      </c>
      <c r="I70" s="36">
        <v>0</v>
      </c>
      <c r="J70" s="35">
        <f t="shared" si="10"/>
        <v>0</v>
      </c>
      <c r="K70" s="35">
        <f t="shared" si="11"/>
        <v>994.375</v>
      </c>
      <c r="L70" s="35">
        <f t="shared" si="12"/>
        <v>123888.7517869299</v>
      </c>
      <c r="M70" s="35">
        <f t="shared" si="17"/>
        <v>157869.869791718</v>
      </c>
      <c r="N70" s="35">
        <f>IF(M70&lt;=0,0,M70*Darlehensrechner!$B$6/12)</f>
        <v>545.96663302969148</v>
      </c>
      <c r="O70" s="37">
        <f>MAX(M70-(MIN(Darlehensrechner!$E$5,M70+N70)-N70),0)</f>
        <v>157421.46142474769</v>
      </c>
    </row>
    <row r="71" spans="1:15" x14ac:dyDescent="0.25">
      <c r="A71" s="33">
        <f t="shared" si="13"/>
        <v>2032</v>
      </c>
      <c r="B71" s="34">
        <f t="shared" si="14"/>
        <v>3</v>
      </c>
      <c r="C71" s="34">
        <f t="shared" si="15"/>
        <v>70</v>
      </c>
      <c r="D71" s="35">
        <f t="shared" si="16"/>
        <v>123888.7517869299</v>
      </c>
      <c r="E71" s="35">
        <f>IF(D71&lt;=0,0,MIN(Darlehensrechner!$E$5,D71+F71))</f>
        <v>994.375</v>
      </c>
      <c r="F71" s="35">
        <f>IF(D71&lt;=0,0,D71*Darlehensrechner!$B$6/12)</f>
        <v>428.44859992979929</v>
      </c>
      <c r="G71" s="35">
        <f t="shared" si="9"/>
        <v>565.92640007020077</v>
      </c>
      <c r="H71" s="35">
        <f>IF(AND(Darlehensrechner!$B$13="Ja",B71=Darlehensrechner!$B$12,D71&gt;0),MIN(Darlehensrechner!$B$11,Darlehensrechner!$B$5*Darlehensrechner!$B$14,MAX(D71-G71,0)),0)</f>
        <v>0</v>
      </c>
      <c r="I71" s="36">
        <v>0</v>
      </c>
      <c r="J71" s="35">
        <f t="shared" si="10"/>
        <v>0</v>
      </c>
      <c r="K71" s="35">
        <f t="shared" si="11"/>
        <v>994.375</v>
      </c>
      <c r="L71" s="35">
        <f t="shared" si="12"/>
        <v>123322.82538685971</v>
      </c>
      <c r="M71" s="35">
        <f t="shared" si="17"/>
        <v>157421.46142474769</v>
      </c>
      <c r="N71" s="35">
        <f>IF(M71&lt;=0,0,M71*Darlehensrechner!$B$6/12)</f>
        <v>544.41588742725241</v>
      </c>
      <c r="O71" s="37">
        <f>MAX(M71-(MIN(Darlehensrechner!$E$5,M71+N71)-N71),0)</f>
        <v>156971.50231217494</v>
      </c>
    </row>
    <row r="72" spans="1:15" x14ac:dyDescent="0.25">
      <c r="A72" s="33">
        <f t="shared" si="13"/>
        <v>2032</v>
      </c>
      <c r="B72" s="34">
        <f t="shared" si="14"/>
        <v>4</v>
      </c>
      <c r="C72" s="34">
        <f t="shared" si="15"/>
        <v>71</v>
      </c>
      <c r="D72" s="35">
        <f t="shared" si="16"/>
        <v>123322.82538685971</v>
      </c>
      <c r="E72" s="35">
        <f>IF(D72&lt;=0,0,MIN(Darlehensrechner!$E$5,D72+F72))</f>
        <v>994.375</v>
      </c>
      <c r="F72" s="35">
        <f>IF(D72&lt;=0,0,D72*Darlehensrechner!$B$6/12)</f>
        <v>426.49143779622318</v>
      </c>
      <c r="G72" s="35">
        <f t="shared" si="9"/>
        <v>567.88356220377682</v>
      </c>
      <c r="H72" s="35">
        <f>IF(AND(Darlehensrechner!$B$13="Ja",B72=Darlehensrechner!$B$12,D72&gt;0),MIN(Darlehensrechner!$B$11,Darlehensrechner!$B$5*Darlehensrechner!$B$14,MAX(D72-G72,0)),0)</f>
        <v>0</v>
      </c>
      <c r="I72" s="36">
        <v>0</v>
      </c>
      <c r="J72" s="35">
        <f t="shared" si="10"/>
        <v>0</v>
      </c>
      <c r="K72" s="35">
        <f t="shared" si="11"/>
        <v>994.375</v>
      </c>
      <c r="L72" s="35">
        <f t="shared" si="12"/>
        <v>122754.94182465594</v>
      </c>
      <c r="M72" s="35">
        <f t="shared" si="17"/>
        <v>156971.50231217494</v>
      </c>
      <c r="N72" s="35">
        <f>IF(M72&lt;=0,0,M72*Darlehensrechner!$B$6/12)</f>
        <v>542.85977882960503</v>
      </c>
      <c r="O72" s="37">
        <f>MAX(M72-(MIN(Darlehensrechner!$E$5,M72+N72)-N72),0)</f>
        <v>156519.98709100456</v>
      </c>
    </row>
    <row r="73" spans="1:15" x14ac:dyDescent="0.25">
      <c r="A73" s="33">
        <f t="shared" si="13"/>
        <v>2032</v>
      </c>
      <c r="B73" s="34">
        <f t="shared" si="14"/>
        <v>5</v>
      </c>
      <c r="C73" s="34">
        <f t="shared" si="15"/>
        <v>72</v>
      </c>
      <c r="D73" s="35">
        <f t="shared" si="16"/>
        <v>122754.94182465594</v>
      </c>
      <c r="E73" s="35">
        <f>IF(D73&lt;=0,0,MIN(Darlehensrechner!$E$5,D73+F73))</f>
        <v>994.375</v>
      </c>
      <c r="F73" s="35">
        <f>IF(D73&lt;=0,0,D73*Darlehensrechner!$B$6/12)</f>
        <v>424.52750714360178</v>
      </c>
      <c r="G73" s="35">
        <f t="shared" si="9"/>
        <v>569.84749285639828</v>
      </c>
      <c r="H73" s="35">
        <f>IF(AND(Darlehensrechner!$B$13="Ja",B73=Darlehensrechner!$B$12,D73&gt;0),MIN(Darlehensrechner!$B$11,Darlehensrechner!$B$5*Darlehensrechner!$B$14,MAX(D73-G73,0)),0)</f>
        <v>0</v>
      </c>
      <c r="I73" s="36">
        <v>0</v>
      </c>
      <c r="J73" s="35">
        <f t="shared" si="10"/>
        <v>0</v>
      </c>
      <c r="K73" s="35">
        <f t="shared" si="11"/>
        <v>994.375</v>
      </c>
      <c r="L73" s="35">
        <f t="shared" si="12"/>
        <v>122185.09433179954</v>
      </c>
      <c r="M73" s="35">
        <f t="shared" si="17"/>
        <v>156519.98709100456</v>
      </c>
      <c r="N73" s="35">
        <f>IF(M73&lt;=0,0,M73*Darlehensrechner!$B$6/12)</f>
        <v>541.29828868972413</v>
      </c>
      <c r="O73" s="37">
        <f>MAX(M73-(MIN(Darlehensrechner!$E$5,M73+N73)-N73),0)</f>
        <v>156066.91037969428</v>
      </c>
    </row>
    <row r="74" spans="1:15" x14ac:dyDescent="0.25">
      <c r="A74" s="33">
        <f t="shared" si="13"/>
        <v>2032</v>
      </c>
      <c r="B74" s="34">
        <f t="shared" si="14"/>
        <v>6</v>
      </c>
      <c r="C74" s="34">
        <f t="shared" si="15"/>
        <v>73</v>
      </c>
      <c r="D74" s="35">
        <f t="shared" si="16"/>
        <v>122185.09433179954</v>
      </c>
      <c r="E74" s="35">
        <f>IF(D74&lt;=0,0,MIN(Darlehensrechner!$E$5,D74+F74))</f>
        <v>994.375</v>
      </c>
      <c r="F74" s="35">
        <f>IF(D74&lt;=0,0,D74*Darlehensrechner!$B$6/12)</f>
        <v>422.55678456414012</v>
      </c>
      <c r="G74" s="35">
        <f t="shared" si="9"/>
        <v>571.81821543585988</v>
      </c>
      <c r="H74" s="35">
        <f>IF(AND(Darlehensrechner!$B$13="Ja",B74=Darlehensrechner!$B$12,D74&gt;0),MIN(Darlehensrechner!$B$11,Darlehensrechner!$B$5*Darlehensrechner!$B$14,MAX(D74-G74,0)),0)</f>
        <v>0</v>
      </c>
      <c r="I74" s="36">
        <v>0</v>
      </c>
      <c r="J74" s="35">
        <f t="shared" si="10"/>
        <v>0</v>
      </c>
      <c r="K74" s="35">
        <f t="shared" si="11"/>
        <v>994.375</v>
      </c>
      <c r="L74" s="35">
        <f t="shared" si="12"/>
        <v>121613.27611636368</v>
      </c>
      <c r="M74" s="35">
        <f t="shared" si="17"/>
        <v>156066.91037969428</v>
      </c>
      <c r="N74" s="35">
        <f>IF(M74&lt;=0,0,M74*Darlehensrechner!$B$6/12)</f>
        <v>539.73139839644273</v>
      </c>
      <c r="O74" s="37">
        <f>MAX(M74-(MIN(Darlehensrechner!$E$5,M74+N74)-N74),0)</f>
        <v>155612.26677809074</v>
      </c>
    </row>
    <row r="75" spans="1:15" x14ac:dyDescent="0.25">
      <c r="A75" s="33">
        <f t="shared" si="13"/>
        <v>2032</v>
      </c>
      <c r="B75" s="34">
        <f t="shared" si="14"/>
        <v>7</v>
      </c>
      <c r="C75" s="34">
        <f t="shared" si="15"/>
        <v>74</v>
      </c>
      <c r="D75" s="35">
        <f t="shared" si="16"/>
        <v>121613.27611636368</v>
      </c>
      <c r="E75" s="35">
        <f>IF(D75&lt;=0,0,MIN(Darlehensrechner!$E$5,D75+F75))</f>
        <v>994.375</v>
      </c>
      <c r="F75" s="35">
        <f>IF(D75&lt;=0,0,D75*Darlehensrechner!$B$6/12)</f>
        <v>420.57924656909108</v>
      </c>
      <c r="G75" s="35">
        <f t="shared" si="9"/>
        <v>573.79575343090892</v>
      </c>
      <c r="H75" s="35">
        <f>IF(AND(Darlehensrechner!$B$13="Ja",B75=Darlehensrechner!$B$12,D75&gt;0),MIN(Darlehensrechner!$B$11,Darlehensrechner!$B$5*Darlehensrechner!$B$14,MAX(D75-G75,0)),0)</f>
        <v>0</v>
      </c>
      <c r="I75" s="36">
        <v>0</v>
      </c>
      <c r="J75" s="35">
        <f t="shared" si="10"/>
        <v>0</v>
      </c>
      <c r="K75" s="35">
        <f t="shared" si="11"/>
        <v>994.375</v>
      </c>
      <c r="L75" s="35">
        <f t="shared" si="12"/>
        <v>121039.48036293277</v>
      </c>
      <c r="M75" s="35">
        <f t="shared" si="17"/>
        <v>155612.26677809074</v>
      </c>
      <c r="N75" s="35">
        <f>IF(M75&lt;=0,0,M75*Darlehensrechner!$B$6/12)</f>
        <v>538.1590892742305</v>
      </c>
      <c r="O75" s="37">
        <f>MAX(M75-(MIN(Darlehensrechner!$E$5,M75+N75)-N75),0)</f>
        <v>155156.05086736497</v>
      </c>
    </row>
    <row r="76" spans="1:15" x14ac:dyDescent="0.25">
      <c r="A76" s="33">
        <f t="shared" si="13"/>
        <v>2032</v>
      </c>
      <c r="B76" s="34">
        <f t="shared" si="14"/>
        <v>8</v>
      </c>
      <c r="C76" s="34">
        <f t="shared" si="15"/>
        <v>75</v>
      </c>
      <c r="D76" s="35">
        <f t="shared" si="16"/>
        <v>121039.48036293277</v>
      </c>
      <c r="E76" s="35">
        <f>IF(D76&lt;=0,0,MIN(Darlehensrechner!$E$5,D76+F76))</f>
        <v>994.375</v>
      </c>
      <c r="F76" s="35">
        <f>IF(D76&lt;=0,0,D76*Darlehensrechner!$B$6/12)</f>
        <v>418.59486958847583</v>
      </c>
      <c r="G76" s="35">
        <f t="shared" si="9"/>
        <v>575.78013041152417</v>
      </c>
      <c r="H76" s="35">
        <f>IF(AND(Darlehensrechner!$B$13="Ja",B76=Darlehensrechner!$B$12,D76&gt;0),MIN(Darlehensrechner!$B$11,Darlehensrechner!$B$5*Darlehensrechner!$B$14,MAX(D76-G76,0)),0)</f>
        <v>0</v>
      </c>
      <c r="I76" s="36">
        <v>0</v>
      </c>
      <c r="J76" s="35">
        <f t="shared" si="10"/>
        <v>0</v>
      </c>
      <c r="K76" s="35">
        <f t="shared" si="11"/>
        <v>994.375</v>
      </c>
      <c r="L76" s="35">
        <f t="shared" si="12"/>
        <v>120463.70023252124</v>
      </c>
      <c r="M76" s="35">
        <f t="shared" si="17"/>
        <v>155156.05086736497</v>
      </c>
      <c r="N76" s="35">
        <f>IF(M76&lt;=0,0,M76*Darlehensrechner!$B$6/12)</f>
        <v>536.58134258297059</v>
      </c>
      <c r="O76" s="37">
        <f>MAX(M76-(MIN(Darlehensrechner!$E$5,M76+N76)-N76),0)</f>
        <v>154698.25720994794</v>
      </c>
    </row>
    <row r="77" spans="1:15" x14ac:dyDescent="0.25">
      <c r="A77" s="33">
        <f t="shared" si="13"/>
        <v>2032</v>
      </c>
      <c r="B77" s="34">
        <f t="shared" si="14"/>
        <v>9</v>
      </c>
      <c r="C77" s="34">
        <f t="shared" si="15"/>
        <v>76</v>
      </c>
      <c r="D77" s="35">
        <f t="shared" si="16"/>
        <v>120463.70023252124</v>
      </c>
      <c r="E77" s="35">
        <f>IF(D77&lt;=0,0,MIN(Darlehensrechner!$E$5,D77+F77))</f>
        <v>994.375</v>
      </c>
      <c r="F77" s="35">
        <f>IF(D77&lt;=0,0,D77*Darlehensrechner!$B$6/12)</f>
        <v>416.60362997080261</v>
      </c>
      <c r="G77" s="35">
        <f t="shared" si="9"/>
        <v>577.77137002919744</v>
      </c>
      <c r="H77" s="35">
        <f>IF(AND(Darlehensrechner!$B$13="Ja",B77=Darlehensrechner!$B$12,D77&gt;0),MIN(Darlehensrechner!$B$11,Darlehensrechner!$B$5*Darlehensrechner!$B$14,MAX(D77-G77,0)),0)</f>
        <v>0</v>
      </c>
      <c r="I77" s="36">
        <v>0</v>
      </c>
      <c r="J77" s="35">
        <f t="shared" si="10"/>
        <v>0</v>
      </c>
      <c r="K77" s="35">
        <f t="shared" si="11"/>
        <v>994.375</v>
      </c>
      <c r="L77" s="35">
        <f t="shared" si="12"/>
        <v>119885.92886249204</v>
      </c>
      <c r="M77" s="35">
        <f t="shared" si="17"/>
        <v>154698.25720994794</v>
      </c>
      <c r="N77" s="35">
        <f>IF(M77&lt;=0,0,M77*Darlehensrechner!$B$6/12)</f>
        <v>534.9981395177366</v>
      </c>
      <c r="O77" s="37">
        <f>MAX(M77-(MIN(Darlehensrechner!$E$5,M77+N77)-N77),0)</f>
        <v>154238.88034946567</v>
      </c>
    </row>
    <row r="78" spans="1:15" x14ac:dyDescent="0.25">
      <c r="A78" s="33">
        <f t="shared" si="13"/>
        <v>2032</v>
      </c>
      <c r="B78" s="34">
        <f t="shared" si="14"/>
        <v>10</v>
      </c>
      <c r="C78" s="34">
        <f t="shared" si="15"/>
        <v>77</v>
      </c>
      <c r="D78" s="35">
        <f t="shared" si="16"/>
        <v>119885.92886249204</v>
      </c>
      <c r="E78" s="35">
        <f>IF(D78&lt;=0,0,MIN(Darlehensrechner!$E$5,D78+F78))</f>
        <v>994.375</v>
      </c>
      <c r="F78" s="35">
        <f>IF(D78&lt;=0,0,D78*Darlehensrechner!$B$6/12)</f>
        <v>414.60550398278502</v>
      </c>
      <c r="G78" s="35">
        <f t="shared" si="9"/>
        <v>579.76949601721503</v>
      </c>
      <c r="H78" s="35">
        <f>IF(AND(Darlehensrechner!$B$13="Ja",B78=Darlehensrechner!$B$12,D78&gt;0),MIN(Darlehensrechner!$B$11,Darlehensrechner!$B$5*Darlehensrechner!$B$14,MAX(D78-G78,0)),0)</f>
        <v>0</v>
      </c>
      <c r="I78" s="36">
        <v>0</v>
      </c>
      <c r="J78" s="35">
        <f t="shared" si="10"/>
        <v>0</v>
      </c>
      <c r="K78" s="35">
        <f t="shared" si="11"/>
        <v>994.375</v>
      </c>
      <c r="L78" s="35">
        <f t="shared" si="12"/>
        <v>119306.15936647484</v>
      </c>
      <c r="M78" s="35">
        <f t="shared" si="17"/>
        <v>154238.88034946567</v>
      </c>
      <c r="N78" s="35">
        <f>IF(M78&lt;=0,0,M78*Darlehensrechner!$B$6/12)</f>
        <v>533.40946120856881</v>
      </c>
      <c r="O78" s="37">
        <f>MAX(M78-(MIN(Darlehensrechner!$E$5,M78+N78)-N78),0)</f>
        <v>153777.91481067424</v>
      </c>
    </row>
    <row r="79" spans="1:15" x14ac:dyDescent="0.25">
      <c r="A79" s="33">
        <f t="shared" si="13"/>
        <v>2032</v>
      </c>
      <c r="B79" s="34">
        <f t="shared" si="14"/>
        <v>11</v>
      </c>
      <c r="C79" s="34">
        <f t="shared" si="15"/>
        <v>78</v>
      </c>
      <c r="D79" s="35">
        <f t="shared" si="16"/>
        <v>119306.15936647484</v>
      </c>
      <c r="E79" s="35">
        <f>IF(D79&lt;=0,0,MIN(Darlehensrechner!$E$5,D79+F79))</f>
        <v>994.375</v>
      </c>
      <c r="F79" s="35">
        <f>IF(D79&lt;=0,0,D79*Darlehensrechner!$B$6/12)</f>
        <v>412.60046780905878</v>
      </c>
      <c r="G79" s="35">
        <f t="shared" si="9"/>
        <v>581.77453219094127</v>
      </c>
      <c r="H79" s="35">
        <f>IF(AND(Darlehensrechner!$B$13="Ja",B79=Darlehensrechner!$B$12,D79&gt;0),MIN(Darlehensrechner!$B$11,Darlehensrechner!$B$5*Darlehensrechner!$B$14,MAX(D79-G79,0)),0)</f>
        <v>0</v>
      </c>
      <c r="I79" s="36">
        <v>0</v>
      </c>
      <c r="J79" s="35">
        <f t="shared" si="10"/>
        <v>0</v>
      </c>
      <c r="K79" s="35">
        <f t="shared" si="11"/>
        <v>994.375</v>
      </c>
      <c r="L79" s="35">
        <f t="shared" si="12"/>
        <v>118724.38483428389</v>
      </c>
      <c r="M79" s="35">
        <f t="shared" si="17"/>
        <v>153777.91481067424</v>
      </c>
      <c r="N79" s="35">
        <f>IF(M79&lt;=0,0,M79*Darlehensrechner!$B$6/12)</f>
        <v>531.81528872024842</v>
      </c>
      <c r="O79" s="37">
        <f>MAX(M79-(MIN(Darlehensrechner!$E$5,M79+N79)-N79),0)</f>
        <v>153315.35509939448</v>
      </c>
    </row>
    <row r="80" spans="1:15" x14ac:dyDescent="0.25">
      <c r="A80" s="33">
        <f t="shared" si="13"/>
        <v>2032</v>
      </c>
      <c r="B80" s="34">
        <f t="shared" si="14"/>
        <v>12</v>
      </c>
      <c r="C80" s="34">
        <f t="shared" si="15"/>
        <v>79</v>
      </c>
      <c r="D80" s="35">
        <f t="shared" si="16"/>
        <v>118724.38483428389</v>
      </c>
      <c r="E80" s="35">
        <f>IF(D80&lt;=0,0,MIN(Darlehensrechner!$E$5,D80+F80))</f>
        <v>994.375</v>
      </c>
      <c r="F80" s="35">
        <f>IF(D80&lt;=0,0,D80*Darlehensrechner!$B$6/12)</f>
        <v>410.58849755189846</v>
      </c>
      <c r="G80" s="35">
        <f t="shared" si="9"/>
        <v>583.7865024481016</v>
      </c>
      <c r="H80" s="35">
        <f>IF(AND(Darlehensrechner!$B$13="Ja",B80=Darlehensrechner!$B$12,D80&gt;0),MIN(Darlehensrechner!$B$11,Darlehensrechner!$B$5*Darlehensrechner!$B$14,MAX(D80-G80,0)),0)</f>
        <v>4000</v>
      </c>
      <c r="I80" s="36">
        <v>0</v>
      </c>
      <c r="J80" s="35">
        <f t="shared" si="10"/>
        <v>0</v>
      </c>
      <c r="K80" s="35">
        <f t="shared" si="11"/>
        <v>4994.375</v>
      </c>
      <c r="L80" s="35">
        <f t="shared" si="12"/>
        <v>114140.59833183579</v>
      </c>
      <c r="M80" s="35">
        <f t="shared" si="17"/>
        <v>153315.35509939448</v>
      </c>
      <c r="N80" s="35">
        <f>IF(M80&lt;=0,0,M80*Darlehensrechner!$B$6/12)</f>
        <v>530.21560305207265</v>
      </c>
      <c r="O80" s="37">
        <f>MAX(M80-(MIN(Darlehensrechner!$E$5,M80+N80)-N80),0)</f>
        <v>152851.19570244657</v>
      </c>
    </row>
    <row r="81" spans="1:15" x14ac:dyDescent="0.25">
      <c r="A81" s="33">
        <f t="shared" si="13"/>
        <v>2033</v>
      </c>
      <c r="B81" s="34">
        <f t="shared" si="14"/>
        <v>1</v>
      </c>
      <c r="C81" s="34">
        <f t="shared" si="15"/>
        <v>80</v>
      </c>
      <c r="D81" s="35">
        <f t="shared" si="16"/>
        <v>114140.59833183579</v>
      </c>
      <c r="E81" s="35">
        <f>IF(D81&lt;=0,0,MIN(Darlehensrechner!$E$5,D81+F81))</f>
        <v>994.375</v>
      </c>
      <c r="F81" s="35">
        <f>IF(D81&lt;=0,0,D81*Darlehensrechner!$B$6/12)</f>
        <v>394.73623589759882</v>
      </c>
      <c r="G81" s="35">
        <f t="shared" si="9"/>
        <v>599.63876410240118</v>
      </c>
      <c r="H81" s="35">
        <f>IF(AND(Darlehensrechner!$B$13="Ja",B81=Darlehensrechner!$B$12,D81&gt;0),MIN(Darlehensrechner!$B$11,Darlehensrechner!$B$5*Darlehensrechner!$B$14,MAX(D81-G81,0)),0)</f>
        <v>0</v>
      </c>
      <c r="I81" s="36">
        <v>0</v>
      </c>
      <c r="J81" s="35">
        <f t="shared" si="10"/>
        <v>0</v>
      </c>
      <c r="K81" s="35">
        <f t="shared" si="11"/>
        <v>994.375</v>
      </c>
      <c r="L81" s="35">
        <f t="shared" si="12"/>
        <v>113540.95956773339</v>
      </c>
      <c r="M81" s="35">
        <f t="shared" si="17"/>
        <v>152851.19570244657</v>
      </c>
      <c r="N81" s="35">
        <f>IF(M81&lt;=0,0,M81*Darlehensrechner!$B$6/12)</f>
        <v>528.61038513762776</v>
      </c>
      <c r="O81" s="37">
        <f>MAX(M81-(MIN(Darlehensrechner!$E$5,M81+N81)-N81),0)</f>
        <v>152385.43108758421</v>
      </c>
    </row>
    <row r="82" spans="1:15" x14ac:dyDescent="0.25">
      <c r="A82" s="33">
        <f t="shared" si="13"/>
        <v>2033</v>
      </c>
      <c r="B82" s="34">
        <f t="shared" si="14"/>
        <v>2</v>
      </c>
      <c r="C82" s="34">
        <f t="shared" si="15"/>
        <v>81</v>
      </c>
      <c r="D82" s="35">
        <f t="shared" si="16"/>
        <v>113540.95956773339</v>
      </c>
      <c r="E82" s="35">
        <f>IF(D82&lt;=0,0,MIN(Darlehensrechner!$E$5,D82+F82))</f>
        <v>994.375</v>
      </c>
      <c r="F82" s="35">
        <f>IF(D82&lt;=0,0,D82*Darlehensrechner!$B$6/12)</f>
        <v>392.66248517174466</v>
      </c>
      <c r="G82" s="35">
        <f t="shared" si="9"/>
        <v>601.71251482825528</v>
      </c>
      <c r="H82" s="35">
        <f>IF(AND(Darlehensrechner!$B$13="Ja",B82=Darlehensrechner!$B$12,D82&gt;0),MIN(Darlehensrechner!$B$11,Darlehensrechner!$B$5*Darlehensrechner!$B$14,MAX(D82-G82,0)),0)</f>
        <v>0</v>
      </c>
      <c r="I82" s="36">
        <v>0</v>
      </c>
      <c r="J82" s="35">
        <f t="shared" si="10"/>
        <v>0</v>
      </c>
      <c r="K82" s="35">
        <f t="shared" si="11"/>
        <v>994.375</v>
      </c>
      <c r="L82" s="35">
        <f t="shared" si="12"/>
        <v>112939.24705290514</v>
      </c>
      <c r="M82" s="35">
        <f t="shared" si="17"/>
        <v>152385.43108758421</v>
      </c>
      <c r="N82" s="35">
        <f>IF(M82&lt;=0,0,M82*Darlehensrechner!$B$6/12)</f>
        <v>526.99961584456207</v>
      </c>
      <c r="O82" s="37">
        <f>MAX(M82-(MIN(Darlehensrechner!$E$5,M82+N82)-N82),0)</f>
        <v>151918.05570342878</v>
      </c>
    </row>
    <row r="83" spans="1:15" x14ac:dyDescent="0.25">
      <c r="A83" s="33">
        <f t="shared" si="13"/>
        <v>2033</v>
      </c>
      <c r="B83" s="34">
        <f t="shared" si="14"/>
        <v>3</v>
      </c>
      <c r="C83" s="34">
        <f t="shared" si="15"/>
        <v>82</v>
      </c>
      <c r="D83" s="35">
        <f t="shared" si="16"/>
        <v>112939.24705290514</v>
      </c>
      <c r="E83" s="35">
        <f>IF(D83&lt;=0,0,MIN(Darlehensrechner!$E$5,D83+F83))</f>
        <v>994.375</v>
      </c>
      <c r="F83" s="35">
        <f>IF(D83&lt;=0,0,D83*Darlehensrechner!$B$6/12)</f>
        <v>390.58156272463026</v>
      </c>
      <c r="G83" s="35">
        <f t="shared" si="9"/>
        <v>603.7934372753698</v>
      </c>
      <c r="H83" s="35">
        <f>IF(AND(Darlehensrechner!$B$13="Ja",B83=Darlehensrechner!$B$12,D83&gt;0),MIN(Darlehensrechner!$B$11,Darlehensrechner!$B$5*Darlehensrechner!$B$14,MAX(D83-G83,0)),0)</f>
        <v>0</v>
      </c>
      <c r="I83" s="36">
        <v>0</v>
      </c>
      <c r="J83" s="35">
        <f t="shared" si="10"/>
        <v>0</v>
      </c>
      <c r="K83" s="35">
        <f t="shared" si="11"/>
        <v>994.375</v>
      </c>
      <c r="L83" s="35">
        <f t="shared" si="12"/>
        <v>112335.45361562977</v>
      </c>
      <c r="M83" s="35">
        <f t="shared" si="17"/>
        <v>151918.05570342878</v>
      </c>
      <c r="N83" s="35">
        <f>IF(M83&lt;=0,0,M83*Darlehensrechner!$B$6/12)</f>
        <v>525.38327597435784</v>
      </c>
      <c r="O83" s="37">
        <f>MAX(M83-(MIN(Darlehensrechner!$E$5,M83+N83)-N83),0)</f>
        <v>151449.06397940314</v>
      </c>
    </row>
    <row r="84" spans="1:15" x14ac:dyDescent="0.25">
      <c r="A84" s="33">
        <f t="shared" si="13"/>
        <v>2033</v>
      </c>
      <c r="B84" s="34">
        <f t="shared" si="14"/>
        <v>4</v>
      </c>
      <c r="C84" s="34">
        <f t="shared" si="15"/>
        <v>83</v>
      </c>
      <c r="D84" s="35">
        <f t="shared" si="16"/>
        <v>112335.45361562977</v>
      </c>
      <c r="E84" s="35">
        <f>IF(D84&lt;=0,0,MIN(Darlehensrechner!$E$5,D84+F84))</f>
        <v>994.375</v>
      </c>
      <c r="F84" s="35">
        <f>IF(D84&lt;=0,0,D84*Darlehensrechner!$B$6/12)</f>
        <v>388.49344375405298</v>
      </c>
      <c r="G84" s="35">
        <f t="shared" si="9"/>
        <v>605.88155624594697</v>
      </c>
      <c r="H84" s="35">
        <f>IF(AND(Darlehensrechner!$B$13="Ja",B84=Darlehensrechner!$B$12,D84&gt;0),MIN(Darlehensrechner!$B$11,Darlehensrechner!$B$5*Darlehensrechner!$B$14,MAX(D84-G84,0)),0)</f>
        <v>0</v>
      </c>
      <c r="I84" s="36">
        <v>1500</v>
      </c>
      <c r="J84" s="35">
        <f t="shared" si="10"/>
        <v>1500</v>
      </c>
      <c r="K84" s="35">
        <f t="shared" si="11"/>
        <v>2494.375</v>
      </c>
      <c r="L84" s="35">
        <f t="shared" si="12"/>
        <v>110229.57205938382</v>
      </c>
      <c r="M84" s="35">
        <f t="shared" si="17"/>
        <v>151449.06397940314</v>
      </c>
      <c r="N84" s="35">
        <f>IF(M84&lt;=0,0,M84*Darlehensrechner!$B$6/12)</f>
        <v>523.76134626210262</v>
      </c>
      <c r="O84" s="37">
        <f>MAX(M84-(MIN(Darlehensrechner!$E$5,M84+N84)-N84),0)</f>
        <v>150978.45032566524</v>
      </c>
    </row>
    <row r="85" spans="1:15" x14ac:dyDescent="0.25">
      <c r="A85" s="33">
        <f t="shared" si="13"/>
        <v>2033</v>
      </c>
      <c r="B85" s="34">
        <f t="shared" si="14"/>
        <v>5</v>
      </c>
      <c r="C85" s="34">
        <f t="shared" si="15"/>
        <v>84</v>
      </c>
      <c r="D85" s="35">
        <f t="shared" si="16"/>
        <v>110229.57205938382</v>
      </c>
      <c r="E85" s="35">
        <f>IF(D85&lt;=0,0,MIN(Darlehensrechner!$E$5,D85+F85))</f>
        <v>994.375</v>
      </c>
      <c r="F85" s="35">
        <f>IF(D85&lt;=0,0,D85*Darlehensrechner!$B$6/12)</f>
        <v>381.21060337203568</v>
      </c>
      <c r="G85" s="35">
        <f t="shared" si="9"/>
        <v>613.16439662796438</v>
      </c>
      <c r="H85" s="35">
        <f>IF(AND(Darlehensrechner!$B$13="Ja",B85=Darlehensrechner!$B$12,D85&gt;0),MIN(Darlehensrechner!$B$11,Darlehensrechner!$B$5*Darlehensrechner!$B$14,MAX(D85-G85,0)),0)</f>
        <v>0</v>
      </c>
      <c r="I85" s="36">
        <v>0</v>
      </c>
      <c r="J85" s="35">
        <f t="shared" si="10"/>
        <v>0</v>
      </c>
      <c r="K85" s="35">
        <f t="shared" si="11"/>
        <v>994.375</v>
      </c>
      <c r="L85" s="35">
        <f t="shared" si="12"/>
        <v>109616.40766275585</v>
      </c>
      <c r="M85" s="35">
        <f t="shared" si="17"/>
        <v>150978.45032566524</v>
      </c>
      <c r="N85" s="35">
        <f>IF(M85&lt;=0,0,M85*Darlehensrechner!$B$6/12)</f>
        <v>522.13380737625891</v>
      </c>
      <c r="O85" s="37">
        <f>MAX(M85-(MIN(Darlehensrechner!$E$5,M85+N85)-N85),0)</f>
        <v>150506.2091330415</v>
      </c>
    </row>
    <row r="86" spans="1:15" x14ac:dyDescent="0.25">
      <c r="A86" s="33">
        <f t="shared" si="13"/>
        <v>2033</v>
      </c>
      <c r="B86" s="34">
        <f t="shared" si="14"/>
        <v>6</v>
      </c>
      <c r="C86" s="34">
        <f t="shared" si="15"/>
        <v>85</v>
      </c>
      <c r="D86" s="35">
        <f t="shared" si="16"/>
        <v>109616.40766275585</v>
      </c>
      <c r="E86" s="35">
        <f>IF(D86&lt;=0,0,MIN(Darlehensrechner!$E$5,D86+F86))</f>
        <v>994.375</v>
      </c>
      <c r="F86" s="35">
        <f>IF(D86&lt;=0,0,D86*Darlehensrechner!$B$6/12)</f>
        <v>379.09007650036398</v>
      </c>
      <c r="G86" s="35">
        <f t="shared" si="9"/>
        <v>615.28492349963608</v>
      </c>
      <c r="H86" s="35">
        <f>IF(AND(Darlehensrechner!$B$13="Ja",B86=Darlehensrechner!$B$12,D86&gt;0),MIN(Darlehensrechner!$B$11,Darlehensrechner!$B$5*Darlehensrechner!$B$14,MAX(D86-G86,0)),0)</f>
        <v>0</v>
      </c>
      <c r="I86" s="36">
        <v>0</v>
      </c>
      <c r="J86" s="35">
        <f t="shared" si="10"/>
        <v>0</v>
      </c>
      <c r="K86" s="35">
        <f t="shared" si="11"/>
        <v>994.375</v>
      </c>
      <c r="L86" s="35">
        <f t="shared" si="12"/>
        <v>109001.12273925621</v>
      </c>
      <c r="M86" s="35">
        <f t="shared" si="17"/>
        <v>150506.2091330415</v>
      </c>
      <c r="N86" s="35">
        <f>IF(M86&lt;=0,0,M86*Darlehensrechner!$B$6/12)</f>
        <v>520.50063991843524</v>
      </c>
      <c r="O86" s="37">
        <f>MAX(M86-(MIN(Darlehensrechner!$E$5,M86+N86)-N86),0)</f>
        <v>150032.33477295993</v>
      </c>
    </row>
    <row r="87" spans="1:15" x14ac:dyDescent="0.25">
      <c r="A87" s="33">
        <f t="shared" si="13"/>
        <v>2033</v>
      </c>
      <c r="B87" s="34">
        <f t="shared" si="14"/>
        <v>7</v>
      </c>
      <c r="C87" s="34">
        <f t="shared" si="15"/>
        <v>86</v>
      </c>
      <c r="D87" s="35">
        <f t="shared" si="16"/>
        <v>109001.12273925621</v>
      </c>
      <c r="E87" s="35">
        <f>IF(D87&lt;=0,0,MIN(Darlehensrechner!$E$5,D87+F87))</f>
        <v>994.375</v>
      </c>
      <c r="F87" s="35">
        <f>IF(D87&lt;=0,0,D87*Darlehensrechner!$B$6/12)</f>
        <v>376.96221613992776</v>
      </c>
      <c r="G87" s="35">
        <f t="shared" si="9"/>
        <v>617.4127838600723</v>
      </c>
      <c r="H87" s="35">
        <f>IF(AND(Darlehensrechner!$B$13="Ja",B87=Darlehensrechner!$B$12,D87&gt;0),MIN(Darlehensrechner!$B$11,Darlehensrechner!$B$5*Darlehensrechner!$B$14,MAX(D87-G87,0)),0)</f>
        <v>0</v>
      </c>
      <c r="I87" s="36">
        <v>0</v>
      </c>
      <c r="J87" s="35">
        <f t="shared" si="10"/>
        <v>0</v>
      </c>
      <c r="K87" s="35">
        <f t="shared" si="11"/>
        <v>994.375</v>
      </c>
      <c r="L87" s="35">
        <f t="shared" si="12"/>
        <v>108383.70995539615</v>
      </c>
      <c r="M87" s="35">
        <f t="shared" si="17"/>
        <v>150032.33477295993</v>
      </c>
      <c r="N87" s="35">
        <f>IF(M87&lt;=0,0,M87*Darlehensrechner!$B$6/12)</f>
        <v>518.86182442315317</v>
      </c>
      <c r="O87" s="37">
        <f>MAX(M87-(MIN(Darlehensrechner!$E$5,M87+N87)-N87),0)</f>
        <v>149556.8215973831</v>
      </c>
    </row>
    <row r="88" spans="1:15" x14ac:dyDescent="0.25">
      <c r="A88" s="33">
        <f t="shared" si="13"/>
        <v>2033</v>
      </c>
      <c r="B88" s="34">
        <f t="shared" si="14"/>
        <v>8</v>
      </c>
      <c r="C88" s="34">
        <f t="shared" si="15"/>
        <v>87</v>
      </c>
      <c r="D88" s="35">
        <f t="shared" si="16"/>
        <v>108383.70995539615</v>
      </c>
      <c r="E88" s="35">
        <f>IF(D88&lt;=0,0,MIN(Darlehensrechner!$E$5,D88+F88))</f>
        <v>994.375</v>
      </c>
      <c r="F88" s="35">
        <f>IF(D88&lt;=0,0,D88*Darlehensrechner!$B$6/12)</f>
        <v>374.82699692907835</v>
      </c>
      <c r="G88" s="35">
        <f t="shared" si="9"/>
        <v>619.5480030709216</v>
      </c>
      <c r="H88" s="35">
        <f>IF(AND(Darlehensrechner!$B$13="Ja",B88=Darlehensrechner!$B$12,D88&gt;0),MIN(Darlehensrechner!$B$11,Darlehensrechner!$B$5*Darlehensrechner!$B$14,MAX(D88-G88,0)),0)</f>
        <v>0</v>
      </c>
      <c r="I88" s="36">
        <v>0</v>
      </c>
      <c r="J88" s="35">
        <f t="shared" si="10"/>
        <v>0</v>
      </c>
      <c r="K88" s="35">
        <f t="shared" si="11"/>
        <v>994.375</v>
      </c>
      <c r="L88" s="35">
        <f t="shared" si="12"/>
        <v>107764.16195232523</v>
      </c>
      <c r="M88" s="35">
        <f t="shared" si="17"/>
        <v>149556.8215973831</v>
      </c>
      <c r="N88" s="35">
        <f>IF(M88&lt;=0,0,M88*Darlehensrechner!$B$6/12)</f>
        <v>517.21734135761653</v>
      </c>
      <c r="O88" s="37">
        <f>MAX(M88-(MIN(Darlehensrechner!$E$5,M88+N88)-N88),0)</f>
        <v>149079.6639387407</v>
      </c>
    </row>
    <row r="89" spans="1:15" x14ac:dyDescent="0.25">
      <c r="A89" s="33">
        <f t="shared" si="13"/>
        <v>2033</v>
      </c>
      <c r="B89" s="34">
        <f t="shared" si="14"/>
        <v>9</v>
      </c>
      <c r="C89" s="34">
        <f t="shared" si="15"/>
        <v>88</v>
      </c>
      <c r="D89" s="35">
        <f t="shared" si="16"/>
        <v>107764.16195232523</v>
      </c>
      <c r="E89" s="35">
        <f>IF(D89&lt;=0,0,MIN(Darlehensrechner!$E$5,D89+F89))</f>
        <v>994.375</v>
      </c>
      <c r="F89" s="35">
        <f>IF(D89&lt;=0,0,D89*Darlehensrechner!$B$6/12)</f>
        <v>372.68439341845811</v>
      </c>
      <c r="G89" s="35">
        <f t="shared" si="9"/>
        <v>621.69060658154194</v>
      </c>
      <c r="H89" s="35">
        <f>IF(AND(Darlehensrechner!$B$13="Ja",B89=Darlehensrechner!$B$12,D89&gt;0),MIN(Darlehensrechner!$B$11,Darlehensrechner!$B$5*Darlehensrechner!$B$14,MAX(D89-G89,0)),0)</f>
        <v>0</v>
      </c>
      <c r="I89" s="36">
        <v>0</v>
      </c>
      <c r="J89" s="35">
        <f t="shared" si="10"/>
        <v>0</v>
      </c>
      <c r="K89" s="35">
        <f t="shared" si="11"/>
        <v>994.375</v>
      </c>
      <c r="L89" s="35">
        <f t="shared" si="12"/>
        <v>107142.47134574369</v>
      </c>
      <c r="M89" s="35">
        <f t="shared" si="17"/>
        <v>149079.6639387407</v>
      </c>
      <c r="N89" s="35">
        <f>IF(M89&lt;=0,0,M89*Darlehensrechner!$B$6/12)</f>
        <v>515.56717112147828</v>
      </c>
      <c r="O89" s="37">
        <f>MAX(M89-(MIN(Darlehensrechner!$E$5,M89+N89)-N89),0)</f>
        <v>148600.85610986219</v>
      </c>
    </row>
    <row r="90" spans="1:15" x14ac:dyDescent="0.25">
      <c r="A90" s="33">
        <f t="shared" si="13"/>
        <v>2033</v>
      </c>
      <c r="B90" s="34">
        <f t="shared" si="14"/>
        <v>10</v>
      </c>
      <c r="C90" s="34">
        <f t="shared" si="15"/>
        <v>89</v>
      </c>
      <c r="D90" s="35">
        <f t="shared" si="16"/>
        <v>107142.47134574369</v>
      </c>
      <c r="E90" s="35">
        <f>IF(D90&lt;=0,0,MIN(Darlehensrechner!$E$5,D90+F90))</f>
        <v>994.375</v>
      </c>
      <c r="F90" s="35">
        <f>IF(D90&lt;=0,0,D90*Darlehensrechner!$B$6/12)</f>
        <v>370.53438007069695</v>
      </c>
      <c r="G90" s="35">
        <f t="shared" si="9"/>
        <v>623.8406199293031</v>
      </c>
      <c r="H90" s="35">
        <f>IF(AND(Darlehensrechner!$B$13="Ja",B90=Darlehensrechner!$B$12,D90&gt;0),MIN(Darlehensrechner!$B$11,Darlehensrechner!$B$5*Darlehensrechner!$B$14,MAX(D90-G90,0)),0)</f>
        <v>0</v>
      </c>
      <c r="I90" s="36">
        <v>0</v>
      </c>
      <c r="J90" s="35">
        <f t="shared" si="10"/>
        <v>0</v>
      </c>
      <c r="K90" s="35">
        <f t="shared" si="11"/>
        <v>994.375</v>
      </c>
      <c r="L90" s="35">
        <f t="shared" si="12"/>
        <v>106518.63072581438</v>
      </c>
      <c r="M90" s="35">
        <f t="shared" si="17"/>
        <v>148600.85610986219</v>
      </c>
      <c r="N90" s="35">
        <f>IF(M90&lt;=0,0,M90*Darlehensrechner!$B$6/12)</f>
        <v>513.91129404660671</v>
      </c>
      <c r="O90" s="37">
        <f>MAX(M90-(MIN(Darlehensrechner!$E$5,M90+N90)-N90),0)</f>
        <v>148120.3924039088</v>
      </c>
    </row>
    <row r="91" spans="1:15" x14ac:dyDescent="0.25">
      <c r="A91" s="33">
        <f t="shared" si="13"/>
        <v>2033</v>
      </c>
      <c r="B91" s="34">
        <f t="shared" si="14"/>
        <v>11</v>
      </c>
      <c r="C91" s="34">
        <f t="shared" si="15"/>
        <v>90</v>
      </c>
      <c r="D91" s="35">
        <f t="shared" si="16"/>
        <v>106518.63072581438</v>
      </c>
      <c r="E91" s="35">
        <f>IF(D91&lt;=0,0,MIN(Darlehensrechner!$E$5,D91+F91))</f>
        <v>994.375</v>
      </c>
      <c r="F91" s="35">
        <f>IF(D91&lt;=0,0,D91*Darlehensrechner!$B$6/12)</f>
        <v>368.37693126010805</v>
      </c>
      <c r="G91" s="35">
        <f t="shared" si="9"/>
        <v>625.99806873989201</v>
      </c>
      <c r="H91" s="35">
        <f>IF(AND(Darlehensrechner!$B$13="Ja",B91=Darlehensrechner!$B$12,D91&gt;0),MIN(Darlehensrechner!$B$11,Darlehensrechner!$B$5*Darlehensrechner!$B$14,MAX(D91-G91,0)),0)</f>
        <v>0</v>
      </c>
      <c r="I91" s="36">
        <v>0</v>
      </c>
      <c r="J91" s="35">
        <f t="shared" si="10"/>
        <v>0</v>
      </c>
      <c r="K91" s="35">
        <f t="shared" si="11"/>
        <v>994.375</v>
      </c>
      <c r="L91" s="35">
        <f t="shared" si="12"/>
        <v>105892.63265707449</v>
      </c>
      <c r="M91" s="35">
        <f t="shared" si="17"/>
        <v>148120.3924039088</v>
      </c>
      <c r="N91" s="35">
        <f>IF(M91&lt;=0,0,M91*Darlehensrechner!$B$6/12)</f>
        <v>512.24969039685129</v>
      </c>
      <c r="O91" s="37">
        <f>MAX(M91-(MIN(Darlehensrechner!$E$5,M91+N91)-N91),0)</f>
        <v>147638.26709430566</v>
      </c>
    </row>
    <row r="92" spans="1:15" x14ac:dyDescent="0.25">
      <c r="A92" s="33">
        <f t="shared" si="13"/>
        <v>2033</v>
      </c>
      <c r="B92" s="34">
        <f t="shared" si="14"/>
        <v>12</v>
      </c>
      <c r="C92" s="34">
        <f t="shared" si="15"/>
        <v>91</v>
      </c>
      <c r="D92" s="35">
        <f t="shared" si="16"/>
        <v>105892.63265707449</v>
      </c>
      <c r="E92" s="35">
        <f>IF(D92&lt;=0,0,MIN(Darlehensrechner!$E$5,D92+F92))</f>
        <v>994.375</v>
      </c>
      <c r="F92" s="35">
        <f>IF(D92&lt;=0,0,D92*Darlehensrechner!$B$6/12)</f>
        <v>366.21202127238263</v>
      </c>
      <c r="G92" s="35">
        <f t="shared" si="9"/>
        <v>628.16297872761743</v>
      </c>
      <c r="H92" s="35">
        <f>IF(AND(Darlehensrechner!$B$13="Ja",B92=Darlehensrechner!$B$12,D92&gt;0),MIN(Darlehensrechner!$B$11,Darlehensrechner!$B$5*Darlehensrechner!$B$14,MAX(D92-G92,0)),0)</f>
        <v>4000</v>
      </c>
      <c r="I92" s="36">
        <v>0</v>
      </c>
      <c r="J92" s="35">
        <f t="shared" si="10"/>
        <v>0</v>
      </c>
      <c r="K92" s="35">
        <f t="shared" si="11"/>
        <v>4994.375</v>
      </c>
      <c r="L92" s="35">
        <f t="shared" si="12"/>
        <v>101264.46967834687</v>
      </c>
      <c r="M92" s="35">
        <f t="shared" si="17"/>
        <v>147638.26709430566</v>
      </c>
      <c r="N92" s="35">
        <f>IF(M92&lt;=0,0,M92*Darlehensrechner!$B$6/12)</f>
        <v>510.58234036780709</v>
      </c>
      <c r="O92" s="37">
        <f>MAX(M92-(MIN(Darlehensrechner!$E$5,M92+N92)-N92),0)</f>
        <v>147154.47443467347</v>
      </c>
    </row>
    <row r="93" spans="1:15" x14ac:dyDescent="0.25">
      <c r="A93" s="33">
        <f t="shared" si="13"/>
        <v>2034</v>
      </c>
      <c r="B93" s="34">
        <f t="shared" si="14"/>
        <v>1</v>
      </c>
      <c r="C93" s="34">
        <f t="shared" si="15"/>
        <v>92</v>
      </c>
      <c r="D93" s="35">
        <f t="shared" si="16"/>
        <v>101264.46967834687</v>
      </c>
      <c r="E93" s="35">
        <f>IF(D93&lt;=0,0,MIN(Darlehensrechner!$E$5,D93+F93))</f>
        <v>994.375</v>
      </c>
      <c r="F93" s="35">
        <f>IF(D93&lt;=0,0,D93*Darlehensrechner!$B$6/12)</f>
        <v>350.20629097094957</v>
      </c>
      <c r="G93" s="35">
        <f t="shared" si="9"/>
        <v>644.16870902905043</v>
      </c>
      <c r="H93" s="35">
        <f>IF(AND(Darlehensrechner!$B$13="Ja",B93=Darlehensrechner!$B$12,D93&gt;0),MIN(Darlehensrechner!$B$11,Darlehensrechner!$B$5*Darlehensrechner!$B$14,MAX(D93-G93,0)),0)</f>
        <v>0</v>
      </c>
      <c r="I93" s="36">
        <v>0</v>
      </c>
      <c r="J93" s="35">
        <f t="shared" si="10"/>
        <v>0</v>
      </c>
      <c r="K93" s="35">
        <f t="shared" si="11"/>
        <v>994.375</v>
      </c>
      <c r="L93" s="35">
        <f t="shared" si="12"/>
        <v>100620.30096931782</v>
      </c>
      <c r="M93" s="35">
        <f t="shared" si="17"/>
        <v>147154.47443467347</v>
      </c>
      <c r="N93" s="35">
        <f>IF(M93&lt;=0,0,M93*Darlehensrechner!$B$6/12)</f>
        <v>508.90922408657912</v>
      </c>
      <c r="O93" s="37">
        <f>MAX(M93-(MIN(Darlehensrechner!$E$5,M93+N93)-N93),0)</f>
        <v>146669.00865876005</v>
      </c>
    </row>
    <row r="94" spans="1:15" x14ac:dyDescent="0.25">
      <c r="A94" s="33">
        <f t="shared" si="13"/>
        <v>2034</v>
      </c>
      <c r="B94" s="34">
        <f t="shared" si="14"/>
        <v>2</v>
      </c>
      <c r="C94" s="34">
        <f t="shared" si="15"/>
        <v>93</v>
      </c>
      <c r="D94" s="35">
        <f t="shared" si="16"/>
        <v>100620.30096931782</v>
      </c>
      <c r="E94" s="35">
        <f>IF(D94&lt;=0,0,MIN(Darlehensrechner!$E$5,D94+F94))</f>
        <v>994.375</v>
      </c>
      <c r="F94" s="35">
        <f>IF(D94&lt;=0,0,D94*Darlehensrechner!$B$6/12)</f>
        <v>347.97854085222411</v>
      </c>
      <c r="G94" s="35">
        <f t="shared" si="9"/>
        <v>646.39645914777589</v>
      </c>
      <c r="H94" s="35">
        <f>IF(AND(Darlehensrechner!$B$13="Ja",B94=Darlehensrechner!$B$12,D94&gt;0),MIN(Darlehensrechner!$B$11,Darlehensrechner!$B$5*Darlehensrechner!$B$14,MAX(D94-G94,0)),0)</f>
        <v>0</v>
      </c>
      <c r="I94" s="36">
        <v>0</v>
      </c>
      <c r="J94" s="35">
        <f t="shared" si="10"/>
        <v>0</v>
      </c>
      <c r="K94" s="35">
        <f t="shared" si="11"/>
        <v>994.375</v>
      </c>
      <c r="L94" s="35">
        <f t="shared" si="12"/>
        <v>99973.904510170047</v>
      </c>
      <c r="M94" s="35">
        <f t="shared" si="17"/>
        <v>146669.00865876005</v>
      </c>
      <c r="N94" s="35">
        <f>IF(M94&lt;=0,0,M94*Darlehensrechner!$B$6/12)</f>
        <v>507.23032161154521</v>
      </c>
      <c r="O94" s="37">
        <f>MAX(M94-(MIN(Darlehensrechner!$E$5,M94+N94)-N94),0)</f>
        <v>146181.86398037159</v>
      </c>
    </row>
    <row r="95" spans="1:15" x14ac:dyDescent="0.25">
      <c r="A95" s="33">
        <f t="shared" si="13"/>
        <v>2034</v>
      </c>
      <c r="B95" s="34">
        <f t="shared" si="14"/>
        <v>3</v>
      </c>
      <c r="C95" s="34">
        <f t="shared" si="15"/>
        <v>94</v>
      </c>
      <c r="D95" s="35">
        <f t="shared" si="16"/>
        <v>99973.904510170047</v>
      </c>
      <c r="E95" s="35">
        <f>IF(D95&lt;=0,0,MIN(Darlehensrechner!$E$5,D95+F95))</f>
        <v>994.375</v>
      </c>
      <c r="F95" s="35">
        <f>IF(D95&lt;=0,0,D95*Darlehensrechner!$B$6/12)</f>
        <v>345.74308643100477</v>
      </c>
      <c r="G95" s="35">
        <f t="shared" si="9"/>
        <v>648.63191356899529</v>
      </c>
      <c r="H95" s="35">
        <f>IF(AND(Darlehensrechner!$B$13="Ja",B95=Darlehensrechner!$B$12,D95&gt;0),MIN(Darlehensrechner!$B$11,Darlehensrechner!$B$5*Darlehensrechner!$B$14,MAX(D95-G95,0)),0)</f>
        <v>0</v>
      </c>
      <c r="I95" s="36">
        <v>0</v>
      </c>
      <c r="J95" s="35">
        <f t="shared" si="10"/>
        <v>0</v>
      </c>
      <c r="K95" s="35">
        <f t="shared" si="11"/>
        <v>994.375</v>
      </c>
      <c r="L95" s="35">
        <f t="shared" si="12"/>
        <v>99325.272596601048</v>
      </c>
      <c r="M95" s="35">
        <f t="shared" si="17"/>
        <v>146181.86398037159</v>
      </c>
      <c r="N95" s="35">
        <f>IF(M95&lt;=0,0,M95*Darlehensrechner!$B$6/12)</f>
        <v>505.54561293211844</v>
      </c>
      <c r="O95" s="37">
        <f>MAX(M95-(MIN(Darlehensrechner!$E$5,M95+N95)-N95),0)</f>
        <v>145693.03459330372</v>
      </c>
    </row>
    <row r="96" spans="1:15" x14ac:dyDescent="0.25">
      <c r="A96" s="33">
        <f t="shared" si="13"/>
        <v>2034</v>
      </c>
      <c r="B96" s="34">
        <f t="shared" si="14"/>
        <v>4</v>
      </c>
      <c r="C96" s="34">
        <f t="shared" si="15"/>
        <v>95</v>
      </c>
      <c r="D96" s="35">
        <f t="shared" si="16"/>
        <v>99325.272596601048</v>
      </c>
      <c r="E96" s="35">
        <f>IF(D96&lt;=0,0,MIN(Darlehensrechner!$E$5,D96+F96))</f>
        <v>994.375</v>
      </c>
      <c r="F96" s="35">
        <f>IF(D96&lt;=0,0,D96*Darlehensrechner!$B$6/12)</f>
        <v>343.49990106324532</v>
      </c>
      <c r="G96" s="35">
        <f t="shared" si="9"/>
        <v>650.87509893675474</v>
      </c>
      <c r="H96" s="35">
        <f>IF(AND(Darlehensrechner!$B$13="Ja",B96=Darlehensrechner!$B$12,D96&gt;0),MIN(Darlehensrechner!$B$11,Darlehensrechner!$B$5*Darlehensrechner!$B$14,MAX(D96-G96,0)),0)</f>
        <v>0</v>
      </c>
      <c r="I96" s="36">
        <v>0</v>
      </c>
      <c r="J96" s="35">
        <f t="shared" si="10"/>
        <v>0</v>
      </c>
      <c r="K96" s="35">
        <f t="shared" si="11"/>
        <v>994.375</v>
      </c>
      <c r="L96" s="35">
        <f t="shared" si="12"/>
        <v>98674.397497664293</v>
      </c>
      <c r="M96" s="35">
        <f t="shared" si="17"/>
        <v>145693.03459330372</v>
      </c>
      <c r="N96" s="35">
        <f>IF(M96&lt;=0,0,M96*Darlehensrechner!$B$6/12)</f>
        <v>503.85507796850874</v>
      </c>
      <c r="O96" s="37">
        <f>MAX(M96-(MIN(Darlehensrechner!$E$5,M96+N96)-N96),0)</f>
        <v>145202.51467127222</v>
      </c>
    </row>
    <row r="97" spans="1:15" x14ac:dyDescent="0.25">
      <c r="A97" s="33">
        <f t="shared" si="13"/>
        <v>2034</v>
      </c>
      <c r="B97" s="34">
        <f t="shared" si="14"/>
        <v>5</v>
      </c>
      <c r="C97" s="34">
        <f t="shared" si="15"/>
        <v>96</v>
      </c>
      <c r="D97" s="35">
        <f t="shared" si="16"/>
        <v>98674.397497664293</v>
      </c>
      <c r="E97" s="35">
        <f>IF(D97&lt;=0,0,MIN(Darlehensrechner!$E$5,D97+F97))</f>
        <v>994.375</v>
      </c>
      <c r="F97" s="35">
        <f>IF(D97&lt;=0,0,D97*Darlehensrechner!$B$6/12)</f>
        <v>341.24895801275568</v>
      </c>
      <c r="G97" s="35">
        <f t="shared" si="9"/>
        <v>653.12604198724432</v>
      </c>
      <c r="H97" s="35">
        <f>IF(AND(Darlehensrechner!$B$13="Ja",B97=Darlehensrechner!$B$12,D97&gt;0),MIN(Darlehensrechner!$B$11,Darlehensrechner!$B$5*Darlehensrechner!$B$14,MAX(D97-G97,0)),0)</f>
        <v>0</v>
      </c>
      <c r="I97" s="36">
        <v>0</v>
      </c>
      <c r="J97" s="35">
        <f t="shared" si="10"/>
        <v>0</v>
      </c>
      <c r="K97" s="35">
        <f t="shared" si="11"/>
        <v>994.375</v>
      </c>
      <c r="L97" s="35">
        <f t="shared" si="12"/>
        <v>98021.271455677052</v>
      </c>
      <c r="M97" s="35">
        <f t="shared" si="17"/>
        <v>145202.51467127222</v>
      </c>
      <c r="N97" s="35">
        <f>IF(M97&lt;=0,0,M97*Darlehensrechner!$B$6/12)</f>
        <v>502.15869657148318</v>
      </c>
      <c r="O97" s="37">
        <f>MAX(M97-(MIN(Darlehensrechner!$E$5,M97+N97)-N97),0)</f>
        <v>144710.2983678437</v>
      </c>
    </row>
    <row r="98" spans="1:15" x14ac:dyDescent="0.25">
      <c r="A98" s="33">
        <f t="shared" si="13"/>
        <v>2034</v>
      </c>
      <c r="B98" s="34">
        <f t="shared" si="14"/>
        <v>6</v>
      </c>
      <c r="C98" s="34">
        <f t="shared" si="15"/>
        <v>97</v>
      </c>
      <c r="D98" s="35">
        <f t="shared" si="16"/>
        <v>98021.271455677052</v>
      </c>
      <c r="E98" s="35">
        <f>IF(D98&lt;=0,0,MIN(Darlehensrechner!$E$5,D98+F98))</f>
        <v>994.375</v>
      </c>
      <c r="F98" s="35">
        <f>IF(D98&lt;=0,0,D98*Darlehensrechner!$B$6/12)</f>
        <v>338.99023045088319</v>
      </c>
      <c r="G98" s="35">
        <f t="shared" si="9"/>
        <v>655.38476954911675</v>
      </c>
      <c r="H98" s="35">
        <f>IF(AND(Darlehensrechner!$B$13="Ja",B98=Darlehensrechner!$B$12,D98&gt;0),MIN(Darlehensrechner!$B$11,Darlehensrechner!$B$5*Darlehensrechner!$B$14,MAX(D98-G98,0)),0)</f>
        <v>0</v>
      </c>
      <c r="I98" s="36">
        <v>0</v>
      </c>
      <c r="J98" s="35">
        <f t="shared" si="10"/>
        <v>0</v>
      </c>
      <c r="K98" s="35">
        <f t="shared" si="11"/>
        <v>994.375</v>
      </c>
      <c r="L98" s="35">
        <f t="shared" si="12"/>
        <v>97365.886686127938</v>
      </c>
      <c r="M98" s="35">
        <f t="shared" si="17"/>
        <v>144710.2983678437</v>
      </c>
      <c r="N98" s="35">
        <f>IF(M98&lt;=0,0,M98*Darlehensrechner!$B$6/12)</f>
        <v>500.45644852212621</v>
      </c>
      <c r="O98" s="37">
        <f>MAX(M98-(MIN(Darlehensrechner!$E$5,M98+N98)-N98),0)</f>
        <v>144216.37981636584</v>
      </c>
    </row>
    <row r="99" spans="1:15" x14ac:dyDescent="0.25">
      <c r="A99" s="33">
        <f t="shared" si="13"/>
        <v>2034</v>
      </c>
      <c r="B99" s="34">
        <f t="shared" si="14"/>
        <v>7</v>
      </c>
      <c r="C99" s="34">
        <f t="shared" si="15"/>
        <v>98</v>
      </c>
      <c r="D99" s="35">
        <f t="shared" si="16"/>
        <v>97365.886686127938</v>
      </c>
      <c r="E99" s="35">
        <f>IF(D99&lt;=0,0,MIN(Darlehensrechner!$E$5,D99+F99))</f>
        <v>994.375</v>
      </c>
      <c r="F99" s="35">
        <f>IF(D99&lt;=0,0,D99*Darlehensrechner!$B$6/12)</f>
        <v>336.72369145619246</v>
      </c>
      <c r="G99" s="35">
        <f t="shared" si="9"/>
        <v>657.65130854380754</v>
      </c>
      <c r="H99" s="35">
        <f>IF(AND(Darlehensrechner!$B$13="Ja",B99=Darlehensrechner!$B$12,D99&gt;0),MIN(Darlehensrechner!$B$11,Darlehensrechner!$B$5*Darlehensrechner!$B$14,MAX(D99-G99,0)),0)</f>
        <v>0</v>
      </c>
      <c r="I99" s="36">
        <v>0</v>
      </c>
      <c r="J99" s="35">
        <f t="shared" si="10"/>
        <v>0</v>
      </c>
      <c r="K99" s="35">
        <f t="shared" si="11"/>
        <v>994.375</v>
      </c>
      <c r="L99" s="35">
        <f t="shared" si="12"/>
        <v>96708.235377584133</v>
      </c>
      <c r="M99" s="35">
        <f t="shared" si="17"/>
        <v>144216.37981636584</v>
      </c>
      <c r="N99" s="35">
        <f>IF(M99&lt;=0,0,M99*Darlehensrechner!$B$6/12)</f>
        <v>498.74831353159857</v>
      </c>
      <c r="O99" s="37">
        <f>MAX(M99-(MIN(Darlehensrechner!$E$5,M99+N99)-N99),0)</f>
        <v>143720.75312989744</v>
      </c>
    </row>
    <row r="100" spans="1:15" x14ac:dyDescent="0.25">
      <c r="A100" s="33">
        <f t="shared" si="13"/>
        <v>2034</v>
      </c>
      <c r="B100" s="34">
        <f t="shared" si="14"/>
        <v>8</v>
      </c>
      <c r="C100" s="34">
        <f t="shared" si="15"/>
        <v>99</v>
      </c>
      <c r="D100" s="35">
        <f t="shared" si="16"/>
        <v>96708.235377584133</v>
      </c>
      <c r="E100" s="35">
        <f>IF(D100&lt;=0,0,MIN(Darlehensrechner!$E$5,D100+F100))</f>
        <v>994.375</v>
      </c>
      <c r="F100" s="35">
        <f>IF(D100&lt;=0,0,D100*Darlehensrechner!$B$6/12)</f>
        <v>334.44931401414516</v>
      </c>
      <c r="G100" s="35">
        <f t="shared" si="9"/>
        <v>659.9256859858549</v>
      </c>
      <c r="H100" s="35">
        <f>IF(AND(Darlehensrechner!$B$13="Ja",B100=Darlehensrechner!$B$12,D100&gt;0),MIN(Darlehensrechner!$B$11,Darlehensrechner!$B$5*Darlehensrechner!$B$14,MAX(D100-G100,0)),0)</f>
        <v>0</v>
      </c>
      <c r="I100" s="36">
        <v>0</v>
      </c>
      <c r="J100" s="35">
        <f t="shared" si="10"/>
        <v>0</v>
      </c>
      <c r="K100" s="35">
        <f t="shared" si="11"/>
        <v>994.375</v>
      </c>
      <c r="L100" s="35">
        <f t="shared" si="12"/>
        <v>96048.309691598275</v>
      </c>
      <c r="M100" s="35">
        <f t="shared" si="17"/>
        <v>143720.75312989744</v>
      </c>
      <c r="N100" s="35">
        <f>IF(M100&lt;=0,0,M100*Darlehensrechner!$B$6/12)</f>
        <v>497.03427124089535</v>
      </c>
      <c r="O100" s="37">
        <f>MAX(M100-(MIN(Darlehensrechner!$E$5,M100+N100)-N100),0)</f>
        <v>143223.41240113834</v>
      </c>
    </row>
    <row r="101" spans="1:15" x14ac:dyDescent="0.25">
      <c r="A101" s="33">
        <f t="shared" si="13"/>
        <v>2034</v>
      </c>
      <c r="B101" s="34">
        <f t="shared" si="14"/>
        <v>9</v>
      </c>
      <c r="C101" s="34">
        <f t="shared" si="15"/>
        <v>100</v>
      </c>
      <c r="D101" s="35">
        <f t="shared" si="16"/>
        <v>96048.309691598275</v>
      </c>
      <c r="E101" s="35">
        <f>IF(D101&lt;=0,0,MIN(Darlehensrechner!$E$5,D101+F101))</f>
        <v>994.375</v>
      </c>
      <c r="F101" s="35">
        <f>IF(D101&lt;=0,0,D101*Darlehensrechner!$B$6/12)</f>
        <v>332.16707101677736</v>
      </c>
      <c r="G101" s="35">
        <f t="shared" si="9"/>
        <v>662.2079289832227</v>
      </c>
      <c r="H101" s="35">
        <f>IF(AND(Darlehensrechner!$B$13="Ja",B101=Darlehensrechner!$B$12,D101&gt;0),MIN(Darlehensrechner!$B$11,Darlehensrechner!$B$5*Darlehensrechner!$B$14,MAX(D101-G101,0)),0)</f>
        <v>0</v>
      </c>
      <c r="I101" s="36">
        <v>0</v>
      </c>
      <c r="J101" s="35">
        <f t="shared" si="10"/>
        <v>0</v>
      </c>
      <c r="K101" s="35">
        <f t="shared" si="11"/>
        <v>994.375</v>
      </c>
      <c r="L101" s="35">
        <f t="shared" si="12"/>
        <v>95386.101762615057</v>
      </c>
      <c r="M101" s="35">
        <f t="shared" si="17"/>
        <v>143223.41240113834</v>
      </c>
      <c r="N101" s="35">
        <f>IF(M101&lt;=0,0,M101*Darlehensrechner!$B$6/12)</f>
        <v>495.31430122060345</v>
      </c>
      <c r="O101" s="37">
        <f>MAX(M101-(MIN(Darlehensrechner!$E$5,M101+N101)-N101),0)</f>
        <v>142724.35170235895</v>
      </c>
    </row>
    <row r="102" spans="1:15" x14ac:dyDescent="0.25">
      <c r="A102" s="33">
        <f t="shared" si="13"/>
        <v>2034</v>
      </c>
      <c r="B102" s="34">
        <f t="shared" si="14"/>
        <v>10</v>
      </c>
      <c r="C102" s="34">
        <f t="shared" si="15"/>
        <v>101</v>
      </c>
      <c r="D102" s="35">
        <f t="shared" si="16"/>
        <v>95386.101762615057</v>
      </c>
      <c r="E102" s="35">
        <f>IF(D102&lt;=0,0,MIN(Darlehensrechner!$E$5,D102+F102))</f>
        <v>994.375</v>
      </c>
      <c r="F102" s="35">
        <f>IF(D102&lt;=0,0,D102*Darlehensrechner!$B$6/12)</f>
        <v>329.87693526237712</v>
      </c>
      <c r="G102" s="35">
        <f t="shared" si="9"/>
        <v>664.49806473762283</v>
      </c>
      <c r="H102" s="35">
        <f>IF(AND(Darlehensrechner!$B$13="Ja",B102=Darlehensrechner!$B$12,D102&gt;0),MIN(Darlehensrechner!$B$11,Darlehensrechner!$B$5*Darlehensrechner!$B$14,MAX(D102-G102,0)),0)</f>
        <v>0</v>
      </c>
      <c r="I102" s="36">
        <v>0</v>
      </c>
      <c r="J102" s="35">
        <f t="shared" si="10"/>
        <v>0</v>
      </c>
      <c r="K102" s="35">
        <f t="shared" si="11"/>
        <v>994.375</v>
      </c>
      <c r="L102" s="35">
        <f t="shared" si="12"/>
        <v>94721.603697877435</v>
      </c>
      <c r="M102" s="35">
        <f t="shared" si="17"/>
        <v>142724.35170235895</v>
      </c>
      <c r="N102" s="35">
        <f>IF(M102&lt;=0,0,M102*Darlehensrechner!$B$6/12)</f>
        <v>493.58838297065807</v>
      </c>
      <c r="O102" s="37">
        <f>MAX(M102-(MIN(Darlehensrechner!$E$5,M102+N102)-N102),0)</f>
        <v>142223.56508532961</v>
      </c>
    </row>
    <row r="103" spans="1:15" x14ac:dyDescent="0.25">
      <c r="A103" s="33">
        <f t="shared" si="13"/>
        <v>2034</v>
      </c>
      <c r="B103" s="34">
        <f t="shared" si="14"/>
        <v>11</v>
      </c>
      <c r="C103" s="34">
        <f t="shared" si="15"/>
        <v>102</v>
      </c>
      <c r="D103" s="35">
        <f t="shared" si="16"/>
        <v>94721.603697877435</v>
      </c>
      <c r="E103" s="35">
        <f>IF(D103&lt;=0,0,MIN(Darlehensrechner!$E$5,D103+F103))</f>
        <v>994.375</v>
      </c>
      <c r="F103" s="35">
        <f>IF(D103&lt;=0,0,D103*Darlehensrechner!$B$6/12)</f>
        <v>327.57887945515949</v>
      </c>
      <c r="G103" s="35">
        <f t="shared" si="9"/>
        <v>666.79612054484051</v>
      </c>
      <c r="H103" s="35">
        <f>IF(AND(Darlehensrechner!$B$13="Ja",B103=Darlehensrechner!$B$12,D103&gt;0),MIN(Darlehensrechner!$B$11,Darlehensrechner!$B$5*Darlehensrechner!$B$14,MAX(D103-G103,0)),0)</f>
        <v>0</v>
      </c>
      <c r="I103" s="36">
        <v>0</v>
      </c>
      <c r="J103" s="35">
        <f t="shared" si="10"/>
        <v>0</v>
      </c>
      <c r="K103" s="35">
        <f t="shared" si="11"/>
        <v>994.375</v>
      </c>
      <c r="L103" s="35">
        <f t="shared" si="12"/>
        <v>94054.807577332598</v>
      </c>
      <c r="M103" s="35">
        <f t="shared" si="17"/>
        <v>142223.56508532961</v>
      </c>
      <c r="N103" s="35">
        <f>IF(M103&lt;=0,0,M103*Darlehensrechner!$B$6/12)</f>
        <v>491.85649592009827</v>
      </c>
      <c r="O103" s="37">
        <f>MAX(M103-(MIN(Darlehensrechner!$E$5,M103+N103)-N103),0)</f>
        <v>141721.04658124971</v>
      </c>
    </row>
    <row r="104" spans="1:15" x14ac:dyDescent="0.25">
      <c r="A104" s="33">
        <f t="shared" si="13"/>
        <v>2034</v>
      </c>
      <c r="B104" s="34">
        <f t="shared" si="14"/>
        <v>12</v>
      </c>
      <c r="C104" s="34">
        <f t="shared" si="15"/>
        <v>103</v>
      </c>
      <c r="D104" s="35">
        <f t="shared" si="16"/>
        <v>94054.807577332598</v>
      </c>
      <c r="E104" s="35">
        <f>IF(D104&lt;=0,0,MIN(Darlehensrechner!$E$5,D104+F104))</f>
        <v>994.375</v>
      </c>
      <c r="F104" s="35">
        <f>IF(D104&lt;=0,0,D104*Darlehensrechner!$B$6/12)</f>
        <v>325.27287620494195</v>
      </c>
      <c r="G104" s="35">
        <f t="shared" si="9"/>
        <v>669.10212379505811</v>
      </c>
      <c r="H104" s="35">
        <f>IF(AND(Darlehensrechner!$B$13="Ja",B104=Darlehensrechner!$B$12,D104&gt;0),MIN(Darlehensrechner!$B$11,Darlehensrechner!$B$5*Darlehensrechner!$B$14,MAX(D104-G104,0)),0)</f>
        <v>4000</v>
      </c>
      <c r="I104" s="36">
        <v>0</v>
      </c>
      <c r="J104" s="35">
        <f t="shared" si="10"/>
        <v>0</v>
      </c>
      <c r="K104" s="35">
        <f t="shared" si="11"/>
        <v>4994.375</v>
      </c>
      <c r="L104" s="35">
        <f t="shared" si="12"/>
        <v>89385.705453537536</v>
      </c>
      <c r="M104" s="35">
        <f t="shared" si="17"/>
        <v>141721.04658124971</v>
      </c>
      <c r="N104" s="35">
        <f>IF(M104&lt;=0,0,M104*Darlehensrechner!$B$6/12)</f>
        <v>490.11861942682191</v>
      </c>
      <c r="O104" s="37">
        <f>MAX(M104-(MIN(Darlehensrechner!$E$5,M104+N104)-N104),0)</f>
        <v>141216.79020067654</v>
      </c>
    </row>
    <row r="105" spans="1:15" x14ac:dyDescent="0.25">
      <c r="A105" s="33">
        <f t="shared" si="13"/>
        <v>2035</v>
      </c>
      <c r="B105" s="34">
        <f t="shared" si="14"/>
        <v>1</v>
      </c>
      <c r="C105" s="34">
        <f t="shared" si="15"/>
        <v>104</v>
      </c>
      <c r="D105" s="35">
        <f t="shared" si="16"/>
        <v>89385.705453537536</v>
      </c>
      <c r="E105" s="35">
        <f>IF(D105&lt;=0,0,MIN(Darlehensrechner!$E$5,D105+F105))</f>
        <v>994.375</v>
      </c>
      <c r="F105" s="35">
        <f>IF(D105&lt;=0,0,D105*Darlehensrechner!$B$6/12)</f>
        <v>309.12556469348402</v>
      </c>
      <c r="G105" s="35">
        <f t="shared" si="9"/>
        <v>685.24943530651603</v>
      </c>
      <c r="H105" s="35">
        <f>IF(AND(Darlehensrechner!$B$13="Ja",B105=Darlehensrechner!$B$12,D105&gt;0),MIN(Darlehensrechner!$B$11,Darlehensrechner!$B$5*Darlehensrechner!$B$14,MAX(D105-G105,0)),0)</f>
        <v>0</v>
      </c>
      <c r="I105" s="36">
        <v>0</v>
      </c>
      <c r="J105" s="35">
        <f t="shared" si="10"/>
        <v>0</v>
      </c>
      <c r="K105" s="35">
        <f t="shared" si="11"/>
        <v>994.375</v>
      </c>
      <c r="L105" s="35">
        <f t="shared" si="12"/>
        <v>88700.456018231023</v>
      </c>
      <c r="M105" s="35">
        <f t="shared" si="17"/>
        <v>141216.79020067654</v>
      </c>
      <c r="N105" s="35">
        <f>IF(M105&lt;=0,0,M105*Darlehensrechner!$B$6/12)</f>
        <v>488.37473277733972</v>
      </c>
      <c r="O105" s="37">
        <f>MAX(M105-(MIN(Darlehensrechner!$E$5,M105+N105)-N105),0)</f>
        <v>140710.78993345387</v>
      </c>
    </row>
    <row r="106" spans="1:15" x14ac:dyDescent="0.25">
      <c r="A106" s="33">
        <f t="shared" si="13"/>
        <v>2035</v>
      </c>
      <c r="B106" s="34">
        <f t="shared" si="14"/>
        <v>2</v>
      </c>
      <c r="C106" s="34">
        <f t="shared" si="15"/>
        <v>105</v>
      </c>
      <c r="D106" s="35">
        <f t="shared" si="16"/>
        <v>88700.456018231023</v>
      </c>
      <c r="E106" s="35">
        <f>IF(D106&lt;=0,0,MIN(Darlehensrechner!$E$5,D106+F106))</f>
        <v>994.375</v>
      </c>
      <c r="F106" s="35">
        <f>IF(D106&lt;=0,0,D106*Darlehensrechner!$B$6/12)</f>
        <v>306.75574372971568</v>
      </c>
      <c r="G106" s="35">
        <f t="shared" si="9"/>
        <v>687.61925627028427</v>
      </c>
      <c r="H106" s="35">
        <f>IF(AND(Darlehensrechner!$B$13="Ja",B106=Darlehensrechner!$B$12,D106&gt;0),MIN(Darlehensrechner!$B$11,Darlehensrechner!$B$5*Darlehensrechner!$B$14,MAX(D106-G106,0)),0)</f>
        <v>0</v>
      </c>
      <c r="I106" s="36">
        <v>0</v>
      </c>
      <c r="J106" s="35">
        <f t="shared" si="10"/>
        <v>0</v>
      </c>
      <c r="K106" s="35">
        <f t="shared" si="11"/>
        <v>994.375</v>
      </c>
      <c r="L106" s="35">
        <f t="shared" si="12"/>
        <v>88012.836761960745</v>
      </c>
      <c r="M106" s="35">
        <f t="shared" si="17"/>
        <v>140710.78993345387</v>
      </c>
      <c r="N106" s="35">
        <f>IF(M106&lt;=0,0,M106*Darlehensrechner!$B$6/12)</f>
        <v>486.624815186528</v>
      </c>
      <c r="O106" s="37">
        <f>MAX(M106-(MIN(Darlehensrechner!$E$5,M106+N106)-N106),0)</f>
        <v>140203.03974864038</v>
      </c>
    </row>
    <row r="107" spans="1:15" x14ac:dyDescent="0.25">
      <c r="A107" s="33">
        <f t="shared" si="13"/>
        <v>2035</v>
      </c>
      <c r="B107" s="34">
        <f t="shared" si="14"/>
        <v>3</v>
      </c>
      <c r="C107" s="34">
        <f t="shared" si="15"/>
        <v>106</v>
      </c>
      <c r="D107" s="35">
        <f t="shared" si="16"/>
        <v>88012.836761960745</v>
      </c>
      <c r="E107" s="35">
        <f>IF(D107&lt;=0,0,MIN(Darlehensrechner!$E$5,D107+F107))</f>
        <v>994.375</v>
      </c>
      <c r="F107" s="35">
        <f>IF(D107&lt;=0,0,D107*Darlehensrechner!$B$6/12)</f>
        <v>304.37772713511424</v>
      </c>
      <c r="G107" s="35">
        <f t="shared" si="9"/>
        <v>689.99727286488576</v>
      </c>
      <c r="H107" s="35">
        <f>IF(AND(Darlehensrechner!$B$13="Ja",B107=Darlehensrechner!$B$12,D107&gt;0),MIN(Darlehensrechner!$B$11,Darlehensrechner!$B$5*Darlehensrechner!$B$14,MAX(D107-G107,0)),0)</f>
        <v>0</v>
      </c>
      <c r="I107" s="36">
        <v>0</v>
      </c>
      <c r="J107" s="35">
        <f t="shared" si="10"/>
        <v>0</v>
      </c>
      <c r="K107" s="35">
        <f t="shared" si="11"/>
        <v>994.375</v>
      </c>
      <c r="L107" s="35">
        <f t="shared" si="12"/>
        <v>87322.839489095859</v>
      </c>
      <c r="M107" s="35">
        <f t="shared" si="17"/>
        <v>140203.03974864038</v>
      </c>
      <c r="N107" s="35">
        <f>IF(M107&lt;=0,0,M107*Darlehensrechner!$B$6/12)</f>
        <v>484.86884579738131</v>
      </c>
      <c r="O107" s="37">
        <f>MAX(M107-(MIN(Darlehensrechner!$E$5,M107+N107)-N107),0)</f>
        <v>139693.53359443776</v>
      </c>
    </row>
    <row r="108" spans="1:15" x14ac:dyDescent="0.25">
      <c r="A108" s="33">
        <f t="shared" si="13"/>
        <v>2035</v>
      </c>
      <c r="B108" s="34">
        <f t="shared" si="14"/>
        <v>4</v>
      </c>
      <c r="C108" s="34">
        <f t="shared" si="15"/>
        <v>107</v>
      </c>
      <c r="D108" s="35">
        <f t="shared" si="16"/>
        <v>87322.839489095859</v>
      </c>
      <c r="E108" s="35">
        <f>IF(D108&lt;=0,0,MIN(Darlehensrechner!$E$5,D108+F108))</f>
        <v>994.375</v>
      </c>
      <c r="F108" s="35">
        <f>IF(D108&lt;=0,0,D108*Darlehensrechner!$B$6/12)</f>
        <v>301.99148656645656</v>
      </c>
      <c r="G108" s="35">
        <f t="shared" si="9"/>
        <v>692.38351343354338</v>
      </c>
      <c r="H108" s="35">
        <f>IF(AND(Darlehensrechner!$B$13="Ja",B108=Darlehensrechner!$B$12,D108&gt;0),MIN(Darlehensrechner!$B$11,Darlehensrechner!$B$5*Darlehensrechner!$B$14,MAX(D108-G108,0)),0)</f>
        <v>0</v>
      </c>
      <c r="I108" s="36">
        <v>0</v>
      </c>
      <c r="J108" s="35">
        <f t="shared" si="10"/>
        <v>0</v>
      </c>
      <c r="K108" s="35">
        <f t="shared" si="11"/>
        <v>994.375</v>
      </c>
      <c r="L108" s="35">
        <f t="shared" si="12"/>
        <v>86630.45597566232</v>
      </c>
      <c r="M108" s="35">
        <f t="shared" si="17"/>
        <v>139693.53359443776</v>
      </c>
      <c r="N108" s="35">
        <f>IF(M108&lt;=0,0,M108*Darlehensrechner!$B$6/12)</f>
        <v>483.10680368076396</v>
      </c>
      <c r="O108" s="37">
        <f>MAX(M108-(MIN(Darlehensrechner!$E$5,M108+N108)-N108),0)</f>
        <v>139182.26539811853</v>
      </c>
    </row>
    <row r="109" spans="1:15" x14ac:dyDescent="0.25">
      <c r="A109" s="33">
        <f t="shared" si="13"/>
        <v>2035</v>
      </c>
      <c r="B109" s="34">
        <f t="shared" si="14"/>
        <v>5</v>
      </c>
      <c r="C109" s="34">
        <f t="shared" si="15"/>
        <v>108</v>
      </c>
      <c r="D109" s="35">
        <f t="shared" si="16"/>
        <v>86630.45597566232</v>
      </c>
      <c r="E109" s="35">
        <f>IF(D109&lt;=0,0,MIN(Darlehensrechner!$E$5,D109+F109))</f>
        <v>994.375</v>
      </c>
      <c r="F109" s="35">
        <f>IF(D109&lt;=0,0,D109*Darlehensrechner!$B$6/12)</f>
        <v>299.5969935824989</v>
      </c>
      <c r="G109" s="35">
        <f t="shared" si="9"/>
        <v>694.77800641750105</v>
      </c>
      <c r="H109" s="35">
        <f>IF(AND(Darlehensrechner!$B$13="Ja",B109=Darlehensrechner!$B$12,D109&gt;0),MIN(Darlehensrechner!$B$11,Darlehensrechner!$B$5*Darlehensrechner!$B$14,MAX(D109-G109,0)),0)</f>
        <v>0</v>
      </c>
      <c r="I109" s="36">
        <v>0</v>
      </c>
      <c r="J109" s="35">
        <f t="shared" si="10"/>
        <v>0</v>
      </c>
      <c r="K109" s="35">
        <f t="shared" si="11"/>
        <v>994.375</v>
      </c>
      <c r="L109" s="35">
        <f t="shared" si="12"/>
        <v>85935.677969244818</v>
      </c>
      <c r="M109" s="35">
        <f t="shared" si="17"/>
        <v>139182.26539811853</v>
      </c>
      <c r="N109" s="35">
        <f>IF(M109&lt;=0,0,M109*Darlehensrechner!$B$6/12)</f>
        <v>481.33866783515992</v>
      </c>
      <c r="O109" s="37">
        <f>MAX(M109-(MIN(Darlehensrechner!$E$5,M109+N109)-N109),0)</f>
        <v>138669.2290659537</v>
      </c>
    </row>
    <row r="110" spans="1:15" x14ac:dyDescent="0.25">
      <c r="A110" s="33">
        <f t="shared" si="13"/>
        <v>2035</v>
      </c>
      <c r="B110" s="34">
        <f t="shared" si="14"/>
        <v>6</v>
      </c>
      <c r="C110" s="34">
        <f t="shared" si="15"/>
        <v>109</v>
      </c>
      <c r="D110" s="35">
        <f t="shared" si="16"/>
        <v>85935.677969244818</v>
      </c>
      <c r="E110" s="35">
        <f>IF(D110&lt;=0,0,MIN(Darlehensrechner!$E$5,D110+F110))</f>
        <v>994.375</v>
      </c>
      <c r="F110" s="35">
        <f>IF(D110&lt;=0,0,D110*Darlehensrechner!$B$6/12)</f>
        <v>297.19421964363835</v>
      </c>
      <c r="G110" s="35">
        <f t="shared" si="9"/>
        <v>697.18078035636165</v>
      </c>
      <c r="H110" s="35">
        <f>IF(AND(Darlehensrechner!$B$13="Ja",B110=Darlehensrechner!$B$12,D110&gt;0),MIN(Darlehensrechner!$B$11,Darlehensrechner!$B$5*Darlehensrechner!$B$14,MAX(D110-G110,0)),0)</f>
        <v>0</v>
      </c>
      <c r="I110" s="36">
        <v>0</v>
      </c>
      <c r="J110" s="35">
        <f t="shared" si="10"/>
        <v>0</v>
      </c>
      <c r="K110" s="35">
        <f t="shared" si="11"/>
        <v>994.375</v>
      </c>
      <c r="L110" s="35">
        <f t="shared" si="12"/>
        <v>85238.497188888461</v>
      </c>
      <c r="M110" s="35">
        <f t="shared" si="17"/>
        <v>138669.2290659537</v>
      </c>
      <c r="N110" s="35">
        <f>IF(M110&lt;=0,0,M110*Darlehensrechner!$B$6/12)</f>
        <v>479.56441718642321</v>
      </c>
      <c r="O110" s="37">
        <f>MAX(M110-(MIN(Darlehensrechner!$E$5,M110+N110)-N110),0)</f>
        <v>138154.41848314012</v>
      </c>
    </row>
    <row r="111" spans="1:15" x14ac:dyDescent="0.25">
      <c r="A111" s="33">
        <f t="shared" si="13"/>
        <v>2035</v>
      </c>
      <c r="B111" s="34">
        <f t="shared" si="14"/>
        <v>7</v>
      </c>
      <c r="C111" s="34">
        <f t="shared" si="15"/>
        <v>110</v>
      </c>
      <c r="D111" s="35">
        <f t="shared" si="16"/>
        <v>85238.497188888461</v>
      </c>
      <c r="E111" s="35">
        <f>IF(D111&lt;=0,0,MIN(Darlehensrechner!$E$5,D111+F111))</f>
        <v>994.375</v>
      </c>
      <c r="F111" s="35">
        <f>IF(D111&lt;=0,0,D111*Darlehensrechner!$B$6/12)</f>
        <v>294.78313611157262</v>
      </c>
      <c r="G111" s="35">
        <f t="shared" si="9"/>
        <v>699.59186388842738</v>
      </c>
      <c r="H111" s="35">
        <f>IF(AND(Darlehensrechner!$B$13="Ja",B111=Darlehensrechner!$B$12,D111&gt;0),MIN(Darlehensrechner!$B$11,Darlehensrechner!$B$5*Darlehensrechner!$B$14,MAX(D111-G111,0)),0)</f>
        <v>0</v>
      </c>
      <c r="I111" s="36">
        <v>0</v>
      </c>
      <c r="J111" s="35">
        <f t="shared" si="10"/>
        <v>0</v>
      </c>
      <c r="K111" s="35">
        <f t="shared" si="11"/>
        <v>994.375</v>
      </c>
      <c r="L111" s="35">
        <f t="shared" si="12"/>
        <v>84538.905325000029</v>
      </c>
      <c r="M111" s="35">
        <f t="shared" si="17"/>
        <v>138154.41848314012</v>
      </c>
      <c r="N111" s="35">
        <f>IF(M111&lt;=0,0,M111*Darlehensrechner!$B$6/12)</f>
        <v>477.78403058752627</v>
      </c>
      <c r="O111" s="37">
        <f>MAX(M111-(MIN(Darlehensrechner!$E$5,M111+N111)-N111),0)</f>
        <v>137637.82751372765</v>
      </c>
    </row>
    <row r="112" spans="1:15" x14ac:dyDescent="0.25">
      <c r="A112" s="33">
        <f t="shared" si="13"/>
        <v>2035</v>
      </c>
      <c r="B112" s="34">
        <f t="shared" si="14"/>
        <v>8</v>
      </c>
      <c r="C112" s="34">
        <f t="shared" si="15"/>
        <v>111</v>
      </c>
      <c r="D112" s="35">
        <f t="shared" si="16"/>
        <v>84538.905325000029</v>
      </c>
      <c r="E112" s="35">
        <f>IF(D112&lt;=0,0,MIN(Darlehensrechner!$E$5,D112+F112))</f>
        <v>994.375</v>
      </c>
      <c r="F112" s="35">
        <f>IF(D112&lt;=0,0,D112*Darlehensrechner!$B$6/12)</f>
        <v>292.36371424895844</v>
      </c>
      <c r="G112" s="35">
        <f t="shared" si="9"/>
        <v>702.01128575104156</v>
      </c>
      <c r="H112" s="35">
        <f>IF(AND(Darlehensrechner!$B$13="Ja",B112=Darlehensrechner!$B$12,D112&gt;0),MIN(Darlehensrechner!$B$11,Darlehensrechner!$B$5*Darlehensrechner!$B$14,MAX(D112-G112,0)),0)</f>
        <v>0</v>
      </c>
      <c r="I112" s="36">
        <v>0</v>
      </c>
      <c r="J112" s="35">
        <f t="shared" si="10"/>
        <v>0</v>
      </c>
      <c r="K112" s="35">
        <f t="shared" si="11"/>
        <v>994.375</v>
      </c>
      <c r="L112" s="35">
        <f t="shared" si="12"/>
        <v>83836.894039248989</v>
      </c>
      <c r="M112" s="35">
        <f t="shared" si="17"/>
        <v>137637.82751372765</v>
      </c>
      <c r="N112" s="35">
        <f>IF(M112&lt;=0,0,M112*Darlehensrechner!$B$6/12)</f>
        <v>475.99748681830812</v>
      </c>
      <c r="O112" s="37">
        <f>MAX(M112-(MIN(Darlehensrechner!$E$5,M112+N112)-N112),0)</f>
        <v>137119.45000054597</v>
      </c>
    </row>
    <row r="113" spans="1:15" x14ac:dyDescent="0.25">
      <c r="A113" s="33">
        <f t="shared" si="13"/>
        <v>2035</v>
      </c>
      <c r="B113" s="34">
        <f t="shared" si="14"/>
        <v>9</v>
      </c>
      <c r="C113" s="34">
        <f t="shared" si="15"/>
        <v>112</v>
      </c>
      <c r="D113" s="35">
        <f t="shared" si="16"/>
        <v>83836.894039248989</v>
      </c>
      <c r="E113" s="35">
        <f>IF(D113&lt;=0,0,MIN(Darlehensrechner!$E$5,D113+F113))</f>
        <v>994.375</v>
      </c>
      <c r="F113" s="35">
        <f>IF(D113&lt;=0,0,D113*Darlehensrechner!$B$6/12)</f>
        <v>289.93592521906947</v>
      </c>
      <c r="G113" s="35">
        <f t="shared" si="9"/>
        <v>704.43907478093047</v>
      </c>
      <c r="H113" s="35">
        <f>IF(AND(Darlehensrechner!$B$13="Ja",B113=Darlehensrechner!$B$12,D113&gt;0),MIN(Darlehensrechner!$B$11,Darlehensrechner!$B$5*Darlehensrechner!$B$14,MAX(D113-G113,0)),0)</f>
        <v>0</v>
      </c>
      <c r="I113" s="36">
        <v>0</v>
      </c>
      <c r="J113" s="35">
        <f t="shared" si="10"/>
        <v>0</v>
      </c>
      <c r="K113" s="35">
        <f t="shared" si="11"/>
        <v>994.375</v>
      </c>
      <c r="L113" s="35">
        <f t="shared" si="12"/>
        <v>83132.454964468052</v>
      </c>
      <c r="M113" s="35">
        <f t="shared" si="17"/>
        <v>137119.45000054597</v>
      </c>
      <c r="N113" s="35">
        <f>IF(M113&lt;=0,0,M113*Darlehensrechner!$B$6/12)</f>
        <v>474.20476458522148</v>
      </c>
      <c r="O113" s="37">
        <f>MAX(M113-(MIN(Darlehensrechner!$E$5,M113+N113)-N113),0)</f>
        <v>136599.27976513118</v>
      </c>
    </row>
    <row r="114" spans="1:15" x14ac:dyDescent="0.25">
      <c r="A114" s="33">
        <f t="shared" si="13"/>
        <v>2035</v>
      </c>
      <c r="B114" s="34">
        <f t="shared" si="14"/>
        <v>10</v>
      </c>
      <c r="C114" s="34">
        <f t="shared" si="15"/>
        <v>113</v>
      </c>
      <c r="D114" s="35">
        <f t="shared" si="16"/>
        <v>83132.454964468052</v>
      </c>
      <c r="E114" s="35">
        <f>IF(D114&lt;=0,0,MIN(Darlehensrechner!$E$5,D114+F114))</f>
        <v>994.375</v>
      </c>
      <c r="F114" s="35">
        <f>IF(D114&lt;=0,0,D114*Darlehensrechner!$B$6/12)</f>
        <v>287.49974008545206</v>
      </c>
      <c r="G114" s="35">
        <f t="shared" si="9"/>
        <v>706.875259914548</v>
      </c>
      <c r="H114" s="35">
        <f>IF(AND(Darlehensrechner!$B$13="Ja",B114=Darlehensrechner!$B$12,D114&gt;0),MIN(Darlehensrechner!$B$11,Darlehensrechner!$B$5*Darlehensrechner!$B$14,MAX(D114-G114,0)),0)</f>
        <v>0</v>
      </c>
      <c r="I114" s="36">
        <v>0</v>
      </c>
      <c r="J114" s="35">
        <f t="shared" si="10"/>
        <v>0</v>
      </c>
      <c r="K114" s="35">
        <f t="shared" si="11"/>
        <v>994.375</v>
      </c>
      <c r="L114" s="35">
        <f t="shared" si="12"/>
        <v>82425.5797045535</v>
      </c>
      <c r="M114" s="35">
        <f t="shared" si="17"/>
        <v>136599.27976513118</v>
      </c>
      <c r="N114" s="35">
        <f>IF(M114&lt;=0,0,M114*Darlehensrechner!$B$6/12)</f>
        <v>472.40584252107874</v>
      </c>
      <c r="O114" s="37">
        <f>MAX(M114-(MIN(Darlehensrechner!$E$5,M114+N114)-N114),0)</f>
        <v>136077.31060765227</v>
      </c>
    </row>
    <row r="115" spans="1:15" x14ac:dyDescent="0.25">
      <c r="A115" s="33">
        <f t="shared" si="13"/>
        <v>2035</v>
      </c>
      <c r="B115" s="34">
        <f t="shared" si="14"/>
        <v>11</v>
      </c>
      <c r="C115" s="34">
        <f t="shared" si="15"/>
        <v>114</v>
      </c>
      <c r="D115" s="35">
        <f t="shared" si="16"/>
        <v>82425.5797045535</v>
      </c>
      <c r="E115" s="35">
        <f>IF(D115&lt;=0,0,MIN(Darlehensrechner!$E$5,D115+F115))</f>
        <v>994.375</v>
      </c>
      <c r="F115" s="35">
        <f>IF(D115&lt;=0,0,D115*Darlehensrechner!$B$6/12)</f>
        <v>285.05512981158085</v>
      </c>
      <c r="G115" s="35">
        <f t="shared" si="9"/>
        <v>709.31987018841915</v>
      </c>
      <c r="H115" s="35">
        <f>IF(AND(Darlehensrechner!$B$13="Ja",B115=Darlehensrechner!$B$12,D115&gt;0),MIN(Darlehensrechner!$B$11,Darlehensrechner!$B$5*Darlehensrechner!$B$14,MAX(D115-G115,0)),0)</f>
        <v>0</v>
      </c>
      <c r="I115" s="36">
        <v>0</v>
      </c>
      <c r="J115" s="35">
        <f t="shared" si="10"/>
        <v>0</v>
      </c>
      <c r="K115" s="35">
        <f t="shared" si="11"/>
        <v>994.375</v>
      </c>
      <c r="L115" s="35">
        <f t="shared" si="12"/>
        <v>81716.259834365075</v>
      </c>
      <c r="M115" s="35">
        <f t="shared" si="17"/>
        <v>136077.31060765227</v>
      </c>
      <c r="N115" s="35">
        <f>IF(M115&lt;=0,0,M115*Darlehensrechner!$B$6/12)</f>
        <v>470.60069918479741</v>
      </c>
      <c r="O115" s="37">
        <f>MAX(M115-(MIN(Darlehensrechner!$E$5,M115+N115)-N115),0)</f>
        <v>135553.53630683708</v>
      </c>
    </row>
    <row r="116" spans="1:15" x14ac:dyDescent="0.25">
      <c r="A116" s="33">
        <f t="shared" si="13"/>
        <v>2035</v>
      </c>
      <c r="B116" s="34">
        <f t="shared" si="14"/>
        <v>12</v>
      </c>
      <c r="C116" s="34">
        <f t="shared" si="15"/>
        <v>115</v>
      </c>
      <c r="D116" s="35">
        <f t="shared" si="16"/>
        <v>81716.259834365075</v>
      </c>
      <c r="E116" s="35">
        <f>IF(D116&lt;=0,0,MIN(Darlehensrechner!$E$5,D116+F116))</f>
        <v>994.375</v>
      </c>
      <c r="F116" s="35">
        <f>IF(D116&lt;=0,0,D116*Darlehensrechner!$B$6/12)</f>
        <v>282.60206526051257</v>
      </c>
      <c r="G116" s="35">
        <f t="shared" si="9"/>
        <v>711.77293473948748</v>
      </c>
      <c r="H116" s="35">
        <f>IF(AND(Darlehensrechner!$B$13="Ja",B116=Darlehensrechner!$B$12,D116&gt;0),MIN(Darlehensrechner!$B$11,Darlehensrechner!$B$5*Darlehensrechner!$B$14,MAX(D116-G116,0)),0)</f>
        <v>4000</v>
      </c>
      <c r="I116" s="36">
        <v>0</v>
      </c>
      <c r="J116" s="35">
        <f t="shared" si="10"/>
        <v>0</v>
      </c>
      <c r="K116" s="35">
        <f t="shared" si="11"/>
        <v>4994.375</v>
      </c>
      <c r="L116" s="35">
        <f t="shared" si="12"/>
        <v>77004.486899625583</v>
      </c>
      <c r="M116" s="35">
        <f t="shared" si="17"/>
        <v>135553.53630683708</v>
      </c>
      <c r="N116" s="35">
        <f>IF(M116&lt;=0,0,M116*Darlehensrechner!$B$6/12)</f>
        <v>468.78931306114492</v>
      </c>
      <c r="O116" s="37">
        <f>MAX(M116-(MIN(Darlehensrechner!$E$5,M116+N116)-N116),0)</f>
        <v>135027.95061989821</v>
      </c>
    </row>
    <row r="117" spans="1:15" x14ac:dyDescent="0.25">
      <c r="A117" s="33">
        <f t="shared" si="13"/>
        <v>2036</v>
      </c>
      <c r="B117" s="34">
        <f t="shared" si="14"/>
        <v>1</v>
      </c>
      <c r="C117" s="34">
        <f t="shared" si="15"/>
        <v>116</v>
      </c>
      <c r="D117" s="35">
        <f t="shared" si="16"/>
        <v>77004.486899625583</v>
      </c>
      <c r="E117" s="35">
        <f>IF(D117&lt;=0,0,MIN(Darlehensrechner!$E$5,D117+F117))</f>
        <v>994.375</v>
      </c>
      <c r="F117" s="35">
        <f>IF(D117&lt;=0,0,D117*Darlehensrechner!$B$6/12)</f>
        <v>266.30718386120515</v>
      </c>
      <c r="G117" s="35">
        <f t="shared" si="9"/>
        <v>728.0678161387948</v>
      </c>
      <c r="H117" s="35">
        <f>IF(AND(Darlehensrechner!$B$13="Ja",B117=Darlehensrechner!$B$12,D117&gt;0),MIN(Darlehensrechner!$B$11,Darlehensrechner!$B$5*Darlehensrechner!$B$14,MAX(D117-G117,0)),0)</f>
        <v>0</v>
      </c>
      <c r="I117" s="36">
        <v>0</v>
      </c>
      <c r="J117" s="35">
        <f t="shared" si="10"/>
        <v>0</v>
      </c>
      <c r="K117" s="35">
        <f t="shared" si="11"/>
        <v>994.375</v>
      </c>
      <c r="L117" s="35">
        <f t="shared" si="12"/>
        <v>76276.419083486791</v>
      </c>
      <c r="M117" s="35">
        <f t="shared" si="17"/>
        <v>135027.95061989821</v>
      </c>
      <c r="N117" s="35">
        <f>IF(M117&lt;=0,0,M117*Darlehensrechner!$B$6/12)</f>
        <v>466.97166256048132</v>
      </c>
      <c r="O117" s="37">
        <f>MAX(M117-(MIN(Darlehensrechner!$E$5,M117+N117)-N117),0)</f>
        <v>134500.54728245869</v>
      </c>
    </row>
    <row r="118" spans="1:15" x14ac:dyDescent="0.25">
      <c r="A118" s="33">
        <f t="shared" si="13"/>
        <v>2036</v>
      </c>
      <c r="B118" s="34">
        <f t="shared" si="14"/>
        <v>2</v>
      </c>
      <c r="C118" s="34">
        <f t="shared" si="15"/>
        <v>117</v>
      </c>
      <c r="D118" s="35">
        <f t="shared" si="16"/>
        <v>76276.419083486791</v>
      </c>
      <c r="E118" s="35">
        <f>IF(D118&lt;=0,0,MIN(Darlehensrechner!$E$5,D118+F118))</f>
        <v>994.375</v>
      </c>
      <c r="F118" s="35">
        <f>IF(D118&lt;=0,0,D118*Darlehensrechner!$B$6/12)</f>
        <v>263.78928266372515</v>
      </c>
      <c r="G118" s="35">
        <f t="shared" si="9"/>
        <v>730.58571733627491</v>
      </c>
      <c r="H118" s="35">
        <f>IF(AND(Darlehensrechner!$B$13="Ja",B118=Darlehensrechner!$B$12,D118&gt;0),MIN(Darlehensrechner!$B$11,Darlehensrechner!$B$5*Darlehensrechner!$B$14,MAX(D118-G118,0)),0)</f>
        <v>0</v>
      </c>
      <c r="I118" s="36">
        <v>0</v>
      </c>
      <c r="J118" s="35">
        <f t="shared" si="10"/>
        <v>0</v>
      </c>
      <c r="K118" s="35">
        <f t="shared" si="11"/>
        <v>994.375</v>
      </c>
      <c r="L118" s="35">
        <f t="shared" si="12"/>
        <v>75545.833366150517</v>
      </c>
      <c r="M118" s="35">
        <f t="shared" si="17"/>
        <v>134500.54728245869</v>
      </c>
      <c r="N118" s="35">
        <f>IF(M118&lt;=0,0,M118*Darlehensrechner!$B$6/12)</f>
        <v>465.14772601850296</v>
      </c>
      <c r="O118" s="37">
        <f>MAX(M118-(MIN(Darlehensrechner!$E$5,M118+N118)-N118),0)</f>
        <v>133971.3200084772</v>
      </c>
    </row>
    <row r="119" spans="1:15" x14ac:dyDescent="0.25">
      <c r="A119" s="33">
        <f t="shared" si="13"/>
        <v>2036</v>
      </c>
      <c r="B119" s="34">
        <f t="shared" si="14"/>
        <v>3</v>
      </c>
      <c r="C119" s="34">
        <f t="shared" si="15"/>
        <v>118</v>
      </c>
      <c r="D119" s="35">
        <f t="shared" si="16"/>
        <v>75545.833366150517</v>
      </c>
      <c r="E119" s="35">
        <f>IF(D119&lt;=0,0,MIN(Darlehensrechner!$E$5,D119+F119))</f>
        <v>994.375</v>
      </c>
      <c r="F119" s="35">
        <f>IF(D119&lt;=0,0,D119*Darlehensrechner!$B$6/12)</f>
        <v>261.26267372460387</v>
      </c>
      <c r="G119" s="35">
        <f t="shared" si="9"/>
        <v>733.11232627539607</v>
      </c>
      <c r="H119" s="35">
        <f>IF(AND(Darlehensrechner!$B$13="Ja",B119=Darlehensrechner!$B$12,D119&gt;0),MIN(Darlehensrechner!$B$11,Darlehensrechner!$B$5*Darlehensrechner!$B$14,MAX(D119-G119,0)),0)</f>
        <v>0</v>
      </c>
      <c r="I119" s="36">
        <v>0</v>
      </c>
      <c r="J119" s="35">
        <f t="shared" si="10"/>
        <v>0</v>
      </c>
      <c r="K119" s="35">
        <f t="shared" si="11"/>
        <v>994.375</v>
      </c>
      <c r="L119" s="35">
        <f t="shared" si="12"/>
        <v>74812.721039875119</v>
      </c>
      <c r="M119" s="35">
        <f t="shared" si="17"/>
        <v>133971.3200084772</v>
      </c>
      <c r="N119" s="35">
        <f>IF(M119&lt;=0,0,M119*Darlehensrechner!$B$6/12)</f>
        <v>463.31748169598364</v>
      </c>
      <c r="O119" s="37">
        <f>MAX(M119-(MIN(Darlehensrechner!$E$5,M119+N119)-N119),0)</f>
        <v>133440.26249017319</v>
      </c>
    </row>
    <row r="120" spans="1:15" x14ac:dyDescent="0.25">
      <c r="A120" s="33">
        <f t="shared" si="13"/>
        <v>2036</v>
      </c>
      <c r="B120" s="34">
        <f t="shared" si="14"/>
        <v>4</v>
      </c>
      <c r="C120" s="34">
        <f t="shared" si="15"/>
        <v>119</v>
      </c>
      <c r="D120" s="35">
        <f t="shared" si="16"/>
        <v>74812.721039875119</v>
      </c>
      <c r="E120" s="35">
        <f>IF(D120&lt;=0,0,MIN(Darlehensrechner!$E$5,D120+F120))</f>
        <v>994.375</v>
      </c>
      <c r="F120" s="35">
        <f>IF(D120&lt;=0,0,D120*Darlehensrechner!$B$6/12)</f>
        <v>258.72732692956816</v>
      </c>
      <c r="G120" s="35">
        <f t="shared" si="9"/>
        <v>735.64767307043189</v>
      </c>
      <c r="H120" s="35">
        <f>IF(AND(Darlehensrechner!$B$13="Ja",B120=Darlehensrechner!$B$12,D120&gt;0),MIN(Darlehensrechner!$B$11,Darlehensrechner!$B$5*Darlehensrechner!$B$14,MAX(D120-G120,0)),0)</f>
        <v>0</v>
      </c>
      <c r="I120" s="36">
        <v>0</v>
      </c>
      <c r="J120" s="35">
        <f t="shared" si="10"/>
        <v>0</v>
      </c>
      <c r="K120" s="35">
        <f t="shared" si="11"/>
        <v>994.375</v>
      </c>
      <c r="L120" s="35">
        <f t="shared" si="12"/>
        <v>74077.073366804689</v>
      </c>
      <c r="M120" s="35">
        <f t="shared" si="17"/>
        <v>133440.26249017319</v>
      </c>
      <c r="N120" s="35">
        <f>IF(M120&lt;=0,0,M120*Darlehensrechner!$B$6/12)</f>
        <v>461.48090777851559</v>
      </c>
      <c r="O120" s="37">
        <f>MAX(M120-(MIN(Darlehensrechner!$E$5,M120+N120)-N120),0)</f>
        <v>132907.36839795171</v>
      </c>
    </row>
    <row r="121" spans="1:15" x14ac:dyDescent="0.25">
      <c r="A121" s="33">
        <f t="shared" si="13"/>
        <v>2036</v>
      </c>
      <c r="B121" s="34">
        <f t="shared" si="14"/>
        <v>5</v>
      </c>
      <c r="C121" s="34">
        <f t="shared" si="15"/>
        <v>120</v>
      </c>
      <c r="D121" s="35">
        <f t="shared" si="16"/>
        <v>74077.073366804689</v>
      </c>
      <c r="E121" s="35">
        <f>IF(D121&lt;=0,0,MIN(Darlehensrechner!$E$5,D121+F121))</f>
        <v>994.375</v>
      </c>
      <c r="F121" s="35">
        <f>IF(D121&lt;=0,0,D121*Darlehensrechner!$B$6/12)</f>
        <v>256.18321206019954</v>
      </c>
      <c r="G121" s="35">
        <f t="shared" si="9"/>
        <v>738.19178793980041</v>
      </c>
      <c r="H121" s="35">
        <f>IF(AND(Darlehensrechner!$B$13="Ja",B121=Darlehensrechner!$B$12,D121&gt;0),MIN(Darlehensrechner!$B$11,Darlehensrechner!$B$5*Darlehensrechner!$B$14,MAX(D121-G121,0)),0)</f>
        <v>0</v>
      </c>
      <c r="I121" s="36">
        <v>0</v>
      </c>
      <c r="J121" s="35">
        <f t="shared" si="10"/>
        <v>0</v>
      </c>
      <c r="K121" s="35">
        <f t="shared" si="11"/>
        <v>994.375</v>
      </c>
      <c r="L121" s="35">
        <f t="shared" si="12"/>
        <v>73338.881578864894</v>
      </c>
      <c r="M121" s="35">
        <f t="shared" si="17"/>
        <v>132907.36839795171</v>
      </c>
      <c r="N121" s="35">
        <f>IF(M121&lt;=0,0,M121*Darlehensrechner!$B$6/12)</f>
        <v>459.63798237624968</v>
      </c>
      <c r="O121" s="37">
        <f>MAX(M121-(MIN(Darlehensrechner!$E$5,M121+N121)-N121),0)</f>
        <v>132372.63138032795</v>
      </c>
    </row>
    <row r="122" spans="1:15" x14ac:dyDescent="0.25">
      <c r="A122" s="33">
        <f t="shared" si="13"/>
        <v>2036</v>
      </c>
      <c r="B122" s="34">
        <f t="shared" si="14"/>
        <v>6</v>
      </c>
      <c r="C122" s="34">
        <f t="shared" si="15"/>
        <v>121</v>
      </c>
      <c r="D122" s="35">
        <f t="shared" si="16"/>
        <v>73338.881578864894</v>
      </c>
      <c r="E122" s="35">
        <f>IF(D122&lt;=0,0,MIN(Darlehensrechner!$E$5,D122+F122))</f>
        <v>994.375</v>
      </c>
      <c r="F122" s="35">
        <f>IF(D122&lt;=0,0,D122*Darlehensrechner!$B$6/12)</f>
        <v>253.63029879357444</v>
      </c>
      <c r="G122" s="35">
        <f t="shared" si="9"/>
        <v>740.74470120642559</v>
      </c>
      <c r="H122" s="35">
        <f>IF(AND(Darlehensrechner!$B$13="Ja",B122=Darlehensrechner!$B$12,D122&gt;0),MIN(Darlehensrechner!$B$11,Darlehensrechner!$B$5*Darlehensrechner!$B$14,MAX(D122-G122,0)),0)</f>
        <v>0</v>
      </c>
      <c r="I122" s="36">
        <v>0</v>
      </c>
      <c r="J122" s="35">
        <f t="shared" si="10"/>
        <v>0</v>
      </c>
      <c r="K122" s="35">
        <f t="shared" si="11"/>
        <v>994.375</v>
      </c>
      <c r="L122" s="35">
        <f t="shared" si="12"/>
        <v>72598.136877658471</v>
      </c>
      <c r="M122" s="35">
        <f t="shared" si="17"/>
        <v>132372.63138032795</v>
      </c>
      <c r="N122" s="35">
        <f>IF(M122&lt;=0,0,M122*Darlehensrechner!$B$6/12)</f>
        <v>457.78868352363423</v>
      </c>
      <c r="O122" s="37">
        <f>MAX(M122-(MIN(Darlehensrechner!$E$5,M122+N122)-N122),0)</f>
        <v>131836.04506385158</v>
      </c>
    </row>
    <row r="123" spans="1:15" x14ac:dyDescent="0.25">
      <c r="A123" s="33">
        <f t="shared" si="13"/>
        <v>2036</v>
      </c>
      <c r="B123" s="34">
        <f t="shared" si="14"/>
        <v>7</v>
      </c>
      <c r="C123" s="34">
        <f t="shared" si="15"/>
        <v>122</v>
      </c>
      <c r="D123" s="35">
        <f t="shared" si="16"/>
        <v>72598.136877658471</v>
      </c>
      <c r="E123" s="35">
        <f>IF(D123&lt;=0,0,MIN(Darlehensrechner!$E$5,D123+F123))</f>
        <v>994.375</v>
      </c>
      <c r="F123" s="35">
        <f>IF(D123&lt;=0,0,D123*Darlehensrechner!$B$6/12)</f>
        <v>251.06855670190222</v>
      </c>
      <c r="G123" s="35">
        <f t="shared" si="9"/>
        <v>743.30644329809775</v>
      </c>
      <c r="H123" s="35">
        <f>IF(AND(Darlehensrechner!$B$13="Ja",B123=Darlehensrechner!$B$12,D123&gt;0),MIN(Darlehensrechner!$B$11,Darlehensrechner!$B$5*Darlehensrechner!$B$14,MAX(D123-G123,0)),0)</f>
        <v>0</v>
      </c>
      <c r="I123" s="36">
        <v>0</v>
      </c>
      <c r="J123" s="35">
        <f t="shared" si="10"/>
        <v>0</v>
      </c>
      <c r="K123" s="35">
        <f t="shared" si="11"/>
        <v>994.375</v>
      </c>
      <c r="L123" s="35">
        <f t="shared" si="12"/>
        <v>71854.830434360367</v>
      </c>
      <c r="M123" s="35">
        <f t="shared" si="17"/>
        <v>131836.04506385158</v>
      </c>
      <c r="N123" s="35">
        <f>IF(M123&lt;=0,0,M123*Darlehensrechner!$B$6/12)</f>
        <v>455.93298917915337</v>
      </c>
      <c r="O123" s="37">
        <f>MAX(M123-(MIN(Darlehensrechner!$E$5,M123+N123)-N123),0)</f>
        <v>131297.60305303073</v>
      </c>
    </row>
    <row r="124" spans="1:15" x14ac:dyDescent="0.25">
      <c r="A124" s="33">
        <f t="shared" si="13"/>
        <v>2036</v>
      </c>
      <c r="B124" s="34">
        <f t="shared" si="14"/>
        <v>8</v>
      </c>
      <c r="C124" s="34">
        <f t="shared" si="15"/>
        <v>123</v>
      </c>
      <c r="D124" s="35">
        <f t="shared" si="16"/>
        <v>71854.830434360367</v>
      </c>
      <c r="E124" s="35">
        <f>IF(D124&lt;=0,0,MIN(Darlehensrechner!$E$5,D124+F124))</f>
        <v>994.375</v>
      </c>
      <c r="F124" s="35">
        <f>IF(D124&lt;=0,0,D124*Darlehensrechner!$B$6/12)</f>
        <v>248.49795525216294</v>
      </c>
      <c r="G124" s="35">
        <f t="shared" si="9"/>
        <v>745.87704474783709</v>
      </c>
      <c r="H124" s="35">
        <f>IF(AND(Darlehensrechner!$B$13="Ja",B124=Darlehensrechner!$B$12,D124&gt;0),MIN(Darlehensrechner!$B$11,Darlehensrechner!$B$5*Darlehensrechner!$B$14,MAX(D124-G124,0)),0)</f>
        <v>0</v>
      </c>
      <c r="I124" s="36">
        <v>0</v>
      </c>
      <c r="J124" s="35">
        <f t="shared" si="10"/>
        <v>0</v>
      </c>
      <c r="K124" s="35">
        <f t="shared" si="11"/>
        <v>994.375</v>
      </c>
      <c r="L124" s="35">
        <f t="shared" si="12"/>
        <v>71108.953389612536</v>
      </c>
      <c r="M124" s="35">
        <f t="shared" si="17"/>
        <v>131297.60305303073</v>
      </c>
      <c r="N124" s="35">
        <f>IF(M124&lt;=0,0,M124*Darlehensrechner!$B$6/12)</f>
        <v>454.07087722506463</v>
      </c>
      <c r="O124" s="37">
        <f>MAX(M124-(MIN(Darlehensrechner!$E$5,M124+N124)-N124),0)</f>
        <v>130757.2989302558</v>
      </c>
    </row>
    <row r="125" spans="1:15" x14ac:dyDescent="0.25">
      <c r="A125" s="33">
        <f t="shared" si="13"/>
        <v>2036</v>
      </c>
      <c r="B125" s="34">
        <f t="shared" si="14"/>
        <v>9</v>
      </c>
      <c r="C125" s="34">
        <f t="shared" si="15"/>
        <v>124</v>
      </c>
      <c r="D125" s="35">
        <f t="shared" si="16"/>
        <v>71108.953389612536</v>
      </c>
      <c r="E125" s="35">
        <f>IF(D125&lt;=0,0,MIN(Darlehensrechner!$E$5,D125+F125))</f>
        <v>994.375</v>
      </c>
      <c r="F125" s="35">
        <f>IF(D125&lt;=0,0,D125*Darlehensrechner!$B$6/12)</f>
        <v>245.91846380574336</v>
      </c>
      <c r="G125" s="35">
        <f t="shared" si="9"/>
        <v>748.45653619425661</v>
      </c>
      <c r="H125" s="35">
        <f>IF(AND(Darlehensrechner!$B$13="Ja",B125=Darlehensrechner!$B$12,D125&gt;0),MIN(Darlehensrechner!$B$11,Darlehensrechner!$B$5*Darlehensrechner!$B$14,MAX(D125-G125,0)),0)</f>
        <v>0</v>
      </c>
      <c r="I125" s="36">
        <v>0</v>
      </c>
      <c r="J125" s="35">
        <f t="shared" si="10"/>
        <v>0</v>
      </c>
      <c r="K125" s="35">
        <f t="shared" si="11"/>
        <v>994.375</v>
      </c>
      <c r="L125" s="35">
        <f t="shared" si="12"/>
        <v>70360.496853418284</v>
      </c>
      <c r="M125" s="35">
        <f t="shared" si="17"/>
        <v>130757.2989302558</v>
      </c>
      <c r="N125" s="35">
        <f>IF(M125&lt;=0,0,M125*Darlehensrechner!$B$6/12)</f>
        <v>452.20232546713464</v>
      </c>
      <c r="O125" s="37">
        <f>MAX(M125-(MIN(Darlehensrechner!$E$5,M125+N125)-N125),0)</f>
        <v>130215.12625572293</v>
      </c>
    </row>
    <row r="126" spans="1:15" x14ac:dyDescent="0.25">
      <c r="A126" s="33">
        <f t="shared" si="13"/>
        <v>2036</v>
      </c>
      <c r="B126" s="34">
        <f t="shared" si="14"/>
        <v>10</v>
      </c>
      <c r="C126" s="34">
        <f t="shared" si="15"/>
        <v>125</v>
      </c>
      <c r="D126" s="35">
        <f t="shared" si="16"/>
        <v>70360.496853418284</v>
      </c>
      <c r="E126" s="35">
        <f>IF(D126&lt;=0,0,MIN(Darlehensrechner!$E$5,D126+F126))</f>
        <v>994.375</v>
      </c>
      <c r="F126" s="35">
        <f>IF(D126&lt;=0,0,D126*Darlehensrechner!$B$6/12)</f>
        <v>243.33005161807159</v>
      </c>
      <c r="G126" s="35">
        <f t="shared" si="9"/>
        <v>751.04494838192841</v>
      </c>
      <c r="H126" s="35">
        <f>IF(AND(Darlehensrechner!$B$13="Ja",B126=Darlehensrechner!$B$12,D126&gt;0),MIN(Darlehensrechner!$B$11,Darlehensrechner!$B$5*Darlehensrechner!$B$14,MAX(D126-G126,0)),0)</f>
        <v>0</v>
      </c>
      <c r="I126" s="36">
        <v>0</v>
      </c>
      <c r="J126" s="35">
        <f t="shared" si="10"/>
        <v>0</v>
      </c>
      <c r="K126" s="35">
        <f t="shared" si="11"/>
        <v>994.375</v>
      </c>
      <c r="L126" s="35">
        <f t="shared" si="12"/>
        <v>69609.45190503636</v>
      </c>
      <c r="M126" s="35">
        <f t="shared" si="17"/>
        <v>130215.12625572293</v>
      </c>
      <c r="N126" s="35">
        <f>IF(M126&lt;=0,0,M126*Darlehensrechner!$B$6/12)</f>
        <v>450.32731163437512</v>
      </c>
      <c r="O126" s="37">
        <f>MAX(M126-(MIN(Darlehensrechner!$E$5,M126+N126)-N126),0)</f>
        <v>129671.07856735731</v>
      </c>
    </row>
    <row r="127" spans="1:15" x14ac:dyDescent="0.25">
      <c r="A127" s="33">
        <f t="shared" si="13"/>
        <v>2036</v>
      </c>
      <c r="B127" s="34">
        <f t="shared" si="14"/>
        <v>11</v>
      </c>
      <c r="C127" s="34">
        <f t="shared" si="15"/>
        <v>126</v>
      </c>
      <c r="D127" s="35">
        <f t="shared" si="16"/>
        <v>69609.45190503636</v>
      </c>
      <c r="E127" s="35">
        <f>IF(D127&lt;=0,0,MIN(Darlehensrechner!$E$5,D127+F127))</f>
        <v>994.375</v>
      </c>
      <c r="F127" s="35">
        <f>IF(D127&lt;=0,0,D127*Darlehensrechner!$B$6/12)</f>
        <v>240.73268783825074</v>
      </c>
      <c r="G127" s="35">
        <f t="shared" si="9"/>
        <v>753.64231216174926</v>
      </c>
      <c r="H127" s="35">
        <f>IF(AND(Darlehensrechner!$B$13="Ja",B127=Darlehensrechner!$B$12,D127&gt;0),MIN(Darlehensrechner!$B$11,Darlehensrechner!$B$5*Darlehensrechner!$B$14,MAX(D127-G127,0)),0)</f>
        <v>0</v>
      </c>
      <c r="I127" s="36">
        <v>0</v>
      </c>
      <c r="J127" s="35">
        <f t="shared" si="10"/>
        <v>0</v>
      </c>
      <c r="K127" s="35">
        <f t="shared" si="11"/>
        <v>994.375</v>
      </c>
      <c r="L127" s="35">
        <f t="shared" si="12"/>
        <v>68855.809592874604</v>
      </c>
      <c r="M127" s="35">
        <f t="shared" si="17"/>
        <v>129671.07856735731</v>
      </c>
      <c r="N127" s="35">
        <f>IF(M127&lt;=0,0,M127*Darlehensrechner!$B$6/12)</f>
        <v>448.44581337877736</v>
      </c>
      <c r="O127" s="37">
        <f>MAX(M127-(MIN(Darlehensrechner!$E$5,M127+N127)-N127),0)</f>
        <v>129125.14938073608</v>
      </c>
    </row>
    <row r="128" spans="1:15" x14ac:dyDescent="0.25">
      <c r="A128" s="33">
        <f t="shared" si="13"/>
        <v>2036</v>
      </c>
      <c r="B128" s="34">
        <f t="shared" si="14"/>
        <v>12</v>
      </c>
      <c r="C128" s="34">
        <f t="shared" si="15"/>
        <v>127</v>
      </c>
      <c r="D128" s="35">
        <f t="shared" si="16"/>
        <v>68855.809592874604</v>
      </c>
      <c r="E128" s="35">
        <f>IF(D128&lt;=0,0,MIN(Darlehensrechner!$E$5,D128+F128))</f>
        <v>994.375</v>
      </c>
      <c r="F128" s="35">
        <f>IF(D128&lt;=0,0,D128*Darlehensrechner!$B$6/12)</f>
        <v>238.12634150869135</v>
      </c>
      <c r="G128" s="35">
        <f t="shared" si="9"/>
        <v>756.24865849130867</v>
      </c>
      <c r="H128" s="35">
        <f>IF(AND(Darlehensrechner!$B$13="Ja",B128=Darlehensrechner!$B$12,D128&gt;0),MIN(Darlehensrechner!$B$11,Darlehensrechner!$B$5*Darlehensrechner!$B$14,MAX(D128-G128,0)),0)</f>
        <v>4000</v>
      </c>
      <c r="I128" s="36">
        <v>0</v>
      </c>
      <c r="J128" s="35">
        <f t="shared" si="10"/>
        <v>0</v>
      </c>
      <c r="K128" s="35">
        <f t="shared" si="11"/>
        <v>4994.375</v>
      </c>
      <c r="L128" s="35">
        <f t="shared" si="12"/>
        <v>64099.560934383291</v>
      </c>
      <c r="M128" s="35">
        <f t="shared" si="17"/>
        <v>129125.14938073608</v>
      </c>
      <c r="N128" s="35">
        <f>IF(M128&lt;=0,0,M128*Darlehensrechner!$B$6/12)</f>
        <v>446.5578082750456</v>
      </c>
      <c r="O128" s="37">
        <f>MAX(M128-(MIN(Darlehensrechner!$E$5,M128+N128)-N128),0)</f>
        <v>128577.33218901113</v>
      </c>
    </row>
    <row r="129" spans="1:15" x14ac:dyDescent="0.25">
      <c r="A129" s="33">
        <f t="shared" si="13"/>
        <v>2037</v>
      </c>
      <c r="B129" s="34">
        <f t="shared" si="14"/>
        <v>1</v>
      </c>
      <c r="C129" s="34">
        <f t="shared" si="15"/>
        <v>128</v>
      </c>
      <c r="D129" s="35">
        <f t="shared" si="16"/>
        <v>64099.560934383291</v>
      </c>
      <c r="E129" s="35">
        <f>IF(D129&lt;=0,0,MIN(Darlehensrechner!$E$5,D129+F129))</f>
        <v>994.375</v>
      </c>
      <c r="F129" s="35">
        <f>IF(D129&lt;=0,0,D129*Darlehensrechner!$B$6/12)</f>
        <v>221.67764823140888</v>
      </c>
      <c r="G129" s="35">
        <f t="shared" si="9"/>
        <v>772.69735176859115</v>
      </c>
      <c r="H129" s="35">
        <f>IF(AND(Darlehensrechner!$B$13="Ja",B129=Darlehensrechner!$B$12,D129&gt;0),MIN(Darlehensrechner!$B$11,Darlehensrechner!$B$5*Darlehensrechner!$B$14,MAX(D129-G129,0)),0)</f>
        <v>0</v>
      </c>
      <c r="I129" s="36">
        <v>0</v>
      </c>
      <c r="J129" s="35">
        <f t="shared" si="10"/>
        <v>0</v>
      </c>
      <c r="K129" s="35">
        <f t="shared" si="11"/>
        <v>994.375</v>
      </c>
      <c r="L129" s="35">
        <f t="shared" si="12"/>
        <v>63326.8635826147</v>
      </c>
      <c r="M129" s="35">
        <f t="shared" si="17"/>
        <v>128577.33218901113</v>
      </c>
      <c r="N129" s="35">
        <f>IF(M129&lt;=0,0,M129*Darlehensrechner!$B$6/12)</f>
        <v>444.66327382033018</v>
      </c>
      <c r="O129" s="37">
        <f>MAX(M129-(MIN(Darlehensrechner!$E$5,M129+N129)-N129),0)</f>
        <v>128027.62046283146</v>
      </c>
    </row>
    <row r="130" spans="1:15" x14ac:dyDescent="0.25">
      <c r="A130" s="33">
        <f t="shared" si="13"/>
        <v>2037</v>
      </c>
      <c r="B130" s="34">
        <f t="shared" si="14"/>
        <v>2</v>
      </c>
      <c r="C130" s="34">
        <f t="shared" si="15"/>
        <v>129</v>
      </c>
      <c r="D130" s="35">
        <f t="shared" si="16"/>
        <v>63326.8635826147</v>
      </c>
      <c r="E130" s="35">
        <f>IF(D130&lt;=0,0,MIN(Darlehensrechner!$E$5,D130+F130))</f>
        <v>994.375</v>
      </c>
      <c r="F130" s="35">
        <f>IF(D130&lt;=0,0,D130*Darlehensrechner!$B$6/12)</f>
        <v>219.00540322320919</v>
      </c>
      <c r="G130" s="35">
        <f t="shared" ref="G130:G193" si="18">MAX(E130-F130,0)</f>
        <v>775.36959677679079</v>
      </c>
      <c r="H130" s="35">
        <f>IF(AND(Darlehensrechner!$B$13="Ja",B130=Darlehensrechner!$B$12,D130&gt;0),MIN(Darlehensrechner!$B$11,Darlehensrechner!$B$5*Darlehensrechner!$B$14,MAX(D130-G130,0)),0)</f>
        <v>0</v>
      </c>
      <c r="I130" s="36">
        <v>0</v>
      </c>
      <c r="J130" s="35">
        <f t="shared" ref="J130:J193" si="19">IF(D130&lt;=0,0,MIN(I130,MAX(D130-G130-H130,0)))</f>
        <v>0</v>
      </c>
      <c r="K130" s="35">
        <f t="shared" ref="K130:K193" si="20">E130+H130+J130</f>
        <v>994.375</v>
      </c>
      <c r="L130" s="35">
        <f t="shared" ref="L130:L193" si="21">MAX(D130-G130-H130-J130,0)</f>
        <v>62551.493985837908</v>
      </c>
      <c r="M130" s="35">
        <f t="shared" si="17"/>
        <v>128027.62046283146</v>
      </c>
      <c r="N130" s="35">
        <f>IF(M130&lt;=0,0,M130*Darlehensrechner!$B$6/12)</f>
        <v>442.76218743395884</v>
      </c>
      <c r="O130" s="37">
        <f>MAX(M130-(MIN(Darlehensrechner!$E$5,M130+N130)-N130),0)</f>
        <v>127476.00765026541</v>
      </c>
    </row>
    <row r="131" spans="1:15" x14ac:dyDescent="0.25">
      <c r="A131" s="33">
        <f t="shared" ref="A131:A194" si="22">IF(B130=12,A130+1,A130)</f>
        <v>2037</v>
      </c>
      <c r="B131" s="34">
        <f t="shared" ref="B131:B194" si="23">IF(B130=12,1,B130+1)</f>
        <v>3</v>
      </c>
      <c r="C131" s="34">
        <f t="shared" ref="C131:C194" si="24">C130+1</f>
        <v>130</v>
      </c>
      <c r="D131" s="35">
        <f t="shared" ref="D131:D194" si="25">L130</f>
        <v>62551.493985837908</v>
      </c>
      <c r="E131" s="35">
        <f>IF(D131&lt;=0,0,MIN(Darlehensrechner!$E$5,D131+F131))</f>
        <v>994.375</v>
      </c>
      <c r="F131" s="35">
        <f>IF(D131&lt;=0,0,D131*Darlehensrechner!$B$6/12)</f>
        <v>216.32391670102277</v>
      </c>
      <c r="G131" s="35">
        <f t="shared" si="18"/>
        <v>778.05108329897723</v>
      </c>
      <c r="H131" s="35">
        <f>IF(AND(Darlehensrechner!$B$13="Ja",B131=Darlehensrechner!$B$12,D131&gt;0),MIN(Darlehensrechner!$B$11,Darlehensrechner!$B$5*Darlehensrechner!$B$14,MAX(D131-G131,0)),0)</f>
        <v>0</v>
      </c>
      <c r="I131" s="36">
        <v>0</v>
      </c>
      <c r="J131" s="35">
        <f t="shared" si="19"/>
        <v>0</v>
      </c>
      <c r="K131" s="35">
        <f t="shared" si="20"/>
        <v>994.375</v>
      </c>
      <c r="L131" s="35">
        <f t="shared" si="21"/>
        <v>61773.442902538933</v>
      </c>
      <c r="M131" s="35">
        <f t="shared" ref="M131:M194" si="26">O130</f>
        <v>127476.00765026541</v>
      </c>
      <c r="N131" s="35">
        <f>IF(M131&lt;=0,0,M131*Darlehensrechner!$B$6/12)</f>
        <v>440.85452645716788</v>
      </c>
      <c r="O131" s="37">
        <f>MAX(M131-(MIN(Darlehensrechner!$E$5,M131+N131)-N131),0)</f>
        <v>126922.48717672258</v>
      </c>
    </row>
    <row r="132" spans="1:15" x14ac:dyDescent="0.25">
      <c r="A132" s="33">
        <f t="shared" si="22"/>
        <v>2037</v>
      </c>
      <c r="B132" s="34">
        <f t="shared" si="23"/>
        <v>4</v>
      </c>
      <c r="C132" s="34">
        <f t="shared" si="24"/>
        <v>131</v>
      </c>
      <c r="D132" s="35">
        <f t="shared" si="25"/>
        <v>61773.442902538933</v>
      </c>
      <c r="E132" s="35">
        <f>IF(D132&lt;=0,0,MIN(Darlehensrechner!$E$5,D132+F132))</f>
        <v>994.375</v>
      </c>
      <c r="F132" s="35">
        <f>IF(D132&lt;=0,0,D132*Darlehensrechner!$B$6/12)</f>
        <v>213.63315670461384</v>
      </c>
      <c r="G132" s="35">
        <f t="shared" si="18"/>
        <v>780.74184329538616</v>
      </c>
      <c r="H132" s="35">
        <f>IF(AND(Darlehensrechner!$B$13="Ja",B132=Darlehensrechner!$B$12,D132&gt;0),MIN(Darlehensrechner!$B$11,Darlehensrechner!$B$5*Darlehensrechner!$B$14,MAX(D132-G132,0)),0)</f>
        <v>0</v>
      </c>
      <c r="I132" s="36">
        <v>0</v>
      </c>
      <c r="J132" s="35">
        <f t="shared" si="19"/>
        <v>0</v>
      </c>
      <c r="K132" s="35">
        <f t="shared" si="20"/>
        <v>994.375</v>
      </c>
      <c r="L132" s="35">
        <f t="shared" si="21"/>
        <v>60992.701059243547</v>
      </c>
      <c r="M132" s="35">
        <f t="shared" si="26"/>
        <v>126922.48717672258</v>
      </c>
      <c r="N132" s="35">
        <f>IF(M132&lt;=0,0,M132*Darlehensrechner!$B$6/12)</f>
        <v>438.94026815283229</v>
      </c>
      <c r="O132" s="37">
        <f>MAX(M132-(MIN(Darlehensrechner!$E$5,M132+N132)-N132),0)</f>
        <v>126367.05244487541</v>
      </c>
    </row>
    <row r="133" spans="1:15" x14ac:dyDescent="0.25">
      <c r="A133" s="33">
        <f t="shared" si="22"/>
        <v>2037</v>
      </c>
      <c r="B133" s="34">
        <f t="shared" si="23"/>
        <v>5</v>
      </c>
      <c r="C133" s="34">
        <f t="shared" si="24"/>
        <v>132</v>
      </c>
      <c r="D133" s="35">
        <f t="shared" si="25"/>
        <v>60992.701059243547</v>
      </c>
      <c r="E133" s="35">
        <f>IF(D133&lt;=0,0,MIN(Darlehensrechner!$E$5,D133+F133))</f>
        <v>994.375</v>
      </c>
      <c r="F133" s="35">
        <f>IF(D133&lt;=0,0,D133*Darlehensrechner!$B$6/12)</f>
        <v>210.93309116321726</v>
      </c>
      <c r="G133" s="35">
        <f t="shared" si="18"/>
        <v>783.44190883678277</v>
      </c>
      <c r="H133" s="35">
        <f>IF(AND(Darlehensrechner!$B$13="Ja",B133=Darlehensrechner!$B$12,D133&gt;0),MIN(Darlehensrechner!$B$11,Darlehensrechner!$B$5*Darlehensrechner!$B$14,MAX(D133-G133,0)),0)</f>
        <v>0</v>
      </c>
      <c r="I133" s="36">
        <v>0</v>
      </c>
      <c r="J133" s="35">
        <f t="shared" si="19"/>
        <v>0</v>
      </c>
      <c r="K133" s="35">
        <f t="shared" si="20"/>
        <v>994.375</v>
      </c>
      <c r="L133" s="35">
        <f t="shared" si="21"/>
        <v>60209.259150406768</v>
      </c>
      <c r="M133" s="35">
        <f t="shared" si="26"/>
        <v>126367.05244487541</v>
      </c>
      <c r="N133" s="35">
        <f>IF(M133&lt;=0,0,M133*Darlehensrechner!$B$6/12)</f>
        <v>437.01938970519421</v>
      </c>
      <c r="O133" s="37">
        <f>MAX(M133-(MIN(Darlehensrechner!$E$5,M133+N133)-N133),0)</f>
        <v>125809.69683458061</v>
      </c>
    </row>
    <row r="134" spans="1:15" x14ac:dyDescent="0.25">
      <c r="A134" s="33">
        <f t="shared" si="22"/>
        <v>2037</v>
      </c>
      <c r="B134" s="34">
        <f t="shared" si="23"/>
        <v>6</v>
      </c>
      <c r="C134" s="34">
        <f t="shared" si="24"/>
        <v>133</v>
      </c>
      <c r="D134" s="35">
        <f t="shared" si="25"/>
        <v>60209.259150406768</v>
      </c>
      <c r="E134" s="35">
        <f>IF(D134&lt;=0,0,MIN(Darlehensrechner!$E$5,D134+F134))</f>
        <v>994.375</v>
      </c>
      <c r="F134" s="35">
        <f>IF(D134&lt;=0,0,D134*Darlehensrechner!$B$6/12)</f>
        <v>208.22368789515676</v>
      </c>
      <c r="G134" s="35">
        <f t="shared" si="18"/>
        <v>786.15131210484321</v>
      </c>
      <c r="H134" s="35">
        <f>IF(AND(Darlehensrechner!$B$13="Ja",B134=Darlehensrechner!$B$12,D134&gt;0),MIN(Darlehensrechner!$B$11,Darlehensrechner!$B$5*Darlehensrechner!$B$14,MAX(D134-G134,0)),0)</f>
        <v>0</v>
      </c>
      <c r="I134" s="36">
        <v>0</v>
      </c>
      <c r="J134" s="35">
        <f t="shared" si="19"/>
        <v>0</v>
      </c>
      <c r="K134" s="35">
        <f t="shared" si="20"/>
        <v>994.375</v>
      </c>
      <c r="L134" s="35">
        <f t="shared" si="21"/>
        <v>59423.107838301927</v>
      </c>
      <c r="M134" s="35">
        <f t="shared" si="26"/>
        <v>125809.69683458061</v>
      </c>
      <c r="N134" s="35">
        <f>IF(M134&lt;=0,0,M134*Darlehensrechner!$B$6/12)</f>
        <v>435.09186821959128</v>
      </c>
      <c r="O134" s="37">
        <f>MAX(M134-(MIN(Darlehensrechner!$E$5,M134+N134)-N134),0)</f>
        <v>125250.4137028002</v>
      </c>
    </row>
    <row r="135" spans="1:15" x14ac:dyDescent="0.25">
      <c r="A135" s="33">
        <f t="shared" si="22"/>
        <v>2037</v>
      </c>
      <c r="B135" s="34">
        <f t="shared" si="23"/>
        <v>7</v>
      </c>
      <c r="C135" s="34">
        <f t="shared" si="24"/>
        <v>134</v>
      </c>
      <c r="D135" s="35">
        <f t="shared" si="25"/>
        <v>59423.107838301927</v>
      </c>
      <c r="E135" s="35">
        <f>IF(D135&lt;=0,0,MIN(Darlehensrechner!$E$5,D135+F135))</f>
        <v>994.375</v>
      </c>
      <c r="F135" s="35">
        <f>IF(D135&lt;=0,0,D135*Darlehensrechner!$B$6/12)</f>
        <v>205.50491460746085</v>
      </c>
      <c r="G135" s="35">
        <f t="shared" si="18"/>
        <v>788.87008539253918</v>
      </c>
      <c r="H135" s="35">
        <f>IF(AND(Darlehensrechner!$B$13="Ja",B135=Darlehensrechner!$B$12,D135&gt;0),MIN(Darlehensrechner!$B$11,Darlehensrechner!$B$5*Darlehensrechner!$B$14,MAX(D135-G135,0)),0)</f>
        <v>0</v>
      </c>
      <c r="I135" s="36">
        <v>0</v>
      </c>
      <c r="J135" s="35">
        <f t="shared" si="19"/>
        <v>0</v>
      </c>
      <c r="K135" s="35">
        <f t="shared" si="20"/>
        <v>994.375</v>
      </c>
      <c r="L135" s="35">
        <f t="shared" si="21"/>
        <v>58634.237752909386</v>
      </c>
      <c r="M135" s="35">
        <f t="shared" si="26"/>
        <v>125250.4137028002</v>
      </c>
      <c r="N135" s="35">
        <f>IF(M135&lt;=0,0,M135*Darlehensrechner!$B$6/12)</f>
        <v>433.15768072218407</v>
      </c>
      <c r="O135" s="37">
        <f>MAX(M135-(MIN(Darlehensrechner!$E$5,M135+N135)-N135),0)</f>
        <v>124689.19638352239</v>
      </c>
    </row>
    <row r="136" spans="1:15" x14ac:dyDescent="0.25">
      <c r="A136" s="33">
        <f t="shared" si="22"/>
        <v>2037</v>
      </c>
      <c r="B136" s="34">
        <f t="shared" si="23"/>
        <v>8</v>
      </c>
      <c r="C136" s="34">
        <f t="shared" si="24"/>
        <v>135</v>
      </c>
      <c r="D136" s="35">
        <f t="shared" si="25"/>
        <v>58634.237752909386</v>
      </c>
      <c r="E136" s="35">
        <f>IF(D136&lt;=0,0,MIN(Darlehensrechner!$E$5,D136+F136))</f>
        <v>994.375</v>
      </c>
      <c r="F136" s="35">
        <f>IF(D136&lt;=0,0,D136*Darlehensrechner!$B$6/12)</f>
        <v>202.7767388954783</v>
      </c>
      <c r="G136" s="35">
        <f t="shared" si="18"/>
        <v>791.59826110452173</v>
      </c>
      <c r="H136" s="35">
        <f>IF(AND(Darlehensrechner!$B$13="Ja",B136=Darlehensrechner!$B$12,D136&gt;0),MIN(Darlehensrechner!$B$11,Darlehensrechner!$B$5*Darlehensrechner!$B$14,MAX(D136-G136,0)),0)</f>
        <v>0</v>
      </c>
      <c r="I136" s="36">
        <v>0</v>
      </c>
      <c r="J136" s="35">
        <f t="shared" si="19"/>
        <v>0</v>
      </c>
      <c r="K136" s="35">
        <f t="shared" si="20"/>
        <v>994.375</v>
      </c>
      <c r="L136" s="35">
        <f t="shared" si="21"/>
        <v>57842.639491804868</v>
      </c>
      <c r="M136" s="35">
        <f t="shared" si="26"/>
        <v>124689.19638352239</v>
      </c>
      <c r="N136" s="35">
        <f>IF(M136&lt;=0,0,M136*Darlehensrechner!$B$6/12)</f>
        <v>431.21680415968166</v>
      </c>
      <c r="O136" s="37">
        <f>MAX(M136-(MIN(Darlehensrechner!$E$5,M136+N136)-N136),0)</f>
        <v>124126.03818768208</v>
      </c>
    </row>
    <row r="137" spans="1:15" x14ac:dyDescent="0.25">
      <c r="A137" s="33">
        <f t="shared" si="22"/>
        <v>2037</v>
      </c>
      <c r="B137" s="34">
        <f t="shared" si="23"/>
        <v>9</v>
      </c>
      <c r="C137" s="34">
        <f t="shared" si="24"/>
        <v>136</v>
      </c>
      <c r="D137" s="35">
        <f t="shared" si="25"/>
        <v>57842.639491804868</v>
      </c>
      <c r="E137" s="35">
        <f>IF(D137&lt;=0,0,MIN(Darlehensrechner!$E$5,D137+F137))</f>
        <v>994.375</v>
      </c>
      <c r="F137" s="35">
        <f>IF(D137&lt;=0,0,D137*Darlehensrechner!$B$6/12)</f>
        <v>200.03912824249184</v>
      </c>
      <c r="G137" s="35">
        <f t="shared" si="18"/>
        <v>794.33587175750813</v>
      </c>
      <c r="H137" s="35">
        <f>IF(AND(Darlehensrechner!$B$13="Ja",B137=Darlehensrechner!$B$12,D137&gt;0),MIN(Darlehensrechner!$B$11,Darlehensrechner!$B$5*Darlehensrechner!$B$14,MAX(D137-G137,0)),0)</f>
        <v>0</v>
      </c>
      <c r="I137" s="36">
        <v>0</v>
      </c>
      <c r="J137" s="35">
        <f t="shared" si="19"/>
        <v>0</v>
      </c>
      <c r="K137" s="35">
        <f t="shared" si="20"/>
        <v>994.375</v>
      </c>
      <c r="L137" s="35">
        <f t="shared" si="21"/>
        <v>57048.303620047358</v>
      </c>
      <c r="M137" s="35">
        <f t="shared" si="26"/>
        <v>124126.03818768208</v>
      </c>
      <c r="N137" s="35">
        <f>IF(M137&lt;=0,0,M137*Darlehensrechner!$B$6/12)</f>
        <v>429.26921539906721</v>
      </c>
      <c r="O137" s="37">
        <f>MAX(M137-(MIN(Darlehensrechner!$E$5,M137+N137)-N137),0)</f>
        <v>123560.93240308114</v>
      </c>
    </row>
    <row r="138" spans="1:15" x14ac:dyDescent="0.25">
      <c r="A138" s="33">
        <f t="shared" si="22"/>
        <v>2037</v>
      </c>
      <c r="B138" s="34">
        <f t="shared" si="23"/>
        <v>10</v>
      </c>
      <c r="C138" s="34">
        <f t="shared" si="24"/>
        <v>137</v>
      </c>
      <c r="D138" s="35">
        <f t="shared" si="25"/>
        <v>57048.303620047358</v>
      </c>
      <c r="E138" s="35">
        <f>IF(D138&lt;=0,0,MIN(Darlehensrechner!$E$5,D138+F138))</f>
        <v>994.375</v>
      </c>
      <c r="F138" s="35">
        <f>IF(D138&lt;=0,0,D138*Darlehensrechner!$B$6/12)</f>
        <v>197.29205001933045</v>
      </c>
      <c r="G138" s="35">
        <f t="shared" si="18"/>
        <v>797.08294998066958</v>
      </c>
      <c r="H138" s="35">
        <f>IF(AND(Darlehensrechner!$B$13="Ja",B138=Darlehensrechner!$B$12,D138&gt;0),MIN(Darlehensrechner!$B$11,Darlehensrechner!$B$5*Darlehensrechner!$B$14,MAX(D138-G138,0)),0)</f>
        <v>0</v>
      </c>
      <c r="I138" s="36">
        <v>0</v>
      </c>
      <c r="J138" s="35">
        <f t="shared" si="19"/>
        <v>0</v>
      </c>
      <c r="K138" s="35">
        <f t="shared" si="20"/>
        <v>994.375</v>
      </c>
      <c r="L138" s="35">
        <f t="shared" si="21"/>
        <v>56251.220670066687</v>
      </c>
      <c r="M138" s="35">
        <f t="shared" si="26"/>
        <v>123560.93240308114</v>
      </c>
      <c r="N138" s="35">
        <f>IF(M138&lt;=0,0,M138*Darlehensrechner!$B$6/12)</f>
        <v>427.31489122732228</v>
      </c>
      <c r="O138" s="37">
        <f>MAX(M138-(MIN(Darlehensrechner!$E$5,M138+N138)-N138),0)</f>
        <v>122993.87229430846</v>
      </c>
    </row>
    <row r="139" spans="1:15" x14ac:dyDescent="0.25">
      <c r="A139" s="33">
        <f t="shared" si="22"/>
        <v>2037</v>
      </c>
      <c r="B139" s="34">
        <f t="shared" si="23"/>
        <v>11</v>
      </c>
      <c r="C139" s="34">
        <f t="shared" si="24"/>
        <v>138</v>
      </c>
      <c r="D139" s="35">
        <f t="shared" si="25"/>
        <v>56251.220670066687</v>
      </c>
      <c r="E139" s="35">
        <f>IF(D139&lt;=0,0,MIN(Darlehensrechner!$E$5,D139+F139))</f>
        <v>994.375</v>
      </c>
      <c r="F139" s="35">
        <f>IF(D139&lt;=0,0,D139*Darlehensrechner!$B$6/12)</f>
        <v>194.53547148398061</v>
      </c>
      <c r="G139" s="35">
        <f t="shared" si="18"/>
        <v>799.83952851601941</v>
      </c>
      <c r="H139" s="35">
        <f>IF(AND(Darlehensrechner!$B$13="Ja",B139=Darlehensrechner!$B$12,D139&gt;0),MIN(Darlehensrechner!$B$11,Darlehensrechner!$B$5*Darlehensrechner!$B$14,MAX(D139-G139,0)),0)</f>
        <v>0</v>
      </c>
      <c r="I139" s="36">
        <v>0</v>
      </c>
      <c r="J139" s="35">
        <f t="shared" si="19"/>
        <v>0</v>
      </c>
      <c r="K139" s="35">
        <f t="shared" si="20"/>
        <v>994.375</v>
      </c>
      <c r="L139" s="35">
        <f t="shared" si="21"/>
        <v>55451.381141550664</v>
      </c>
      <c r="M139" s="35">
        <f t="shared" si="26"/>
        <v>122993.87229430846</v>
      </c>
      <c r="N139" s="35">
        <f>IF(M139&lt;=0,0,M139*Darlehensrechner!$B$6/12)</f>
        <v>425.35380835115012</v>
      </c>
      <c r="O139" s="37">
        <f>MAX(M139-(MIN(Darlehensrechner!$E$5,M139+N139)-N139),0)</f>
        <v>122424.85110265961</v>
      </c>
    </row>
    <row r="140" spans="1:15" x14ac:dyDescent="0.25">
      <c r="A140" s="33">
        <f t="shared" si="22"/>
        <v>2037</v>
      </c>
      <c r="B140" s="34">
        <f t="shared" si="23"/>
        <v>12</v>
      </c>
      <c r="C140" s="34">
        <f t="shared" si="24"/>
        <v>139</v>
      </c>
      <c r="D140" s="35">
        <f t="shared" si="25"/>
        <v>55451.381141550664</v>
      </c>
      <c r="E140" s="35">
        <f>IF(D140&lt;=0,0,MIN(Darlehensrechner!$E$5,D140+F140))</f>
        <v>994.375</v>
      </c>
      <c r="F140" s="35">
        <f>IF(D140&lt;=0,0,D140*Darlehensrechner!$B$6/12)</f>
        <v>191.76935978119604</v>
      </c>
      <c r="G140" s="35">
        <f t="shared" si="18"/>
        <v>802.60564021880396</v>
      </c>
      <c r="H140" s="35">
        <f>IF(AND(Darlehensrechner!$B$13="Ja",B140=Darlehensrechner!$B$12,D140&gt;0),MIN(Darlehensrechner!$B$11,Darlehensrechner!$B$5*Darlehensrechner!$B$14,MAX(D140-G140,0)),0)</f>
        <v>4000</v>
      </c>
      <c r="I140" s="36">
        <v>0</v>
      </c>
      <c r="J140" s="35">
        <f t="shared" si="19"/>
        <v>0</v>
      </c>
      <c r="K140" s="35">
        <f t="shared" si="20"/>
        <v>4994.375</v>
      </c>
      <c r="L140" s="35">
        <f t="shared" si="21"/>
        <v>50648.77550133186</v>
      </c>
      <c r="M140" s="35">
        <f t="shared" si="26"/>
        <v>122424.85110265961</v>
      </c>
      <c r="N140" s="35">
        <f>IF(M140&lt;=0,0,M140*Darlehensrechner!$B$6/12)</f>
        <v>423.38594339669788</v>
      </c>
      <c r="O140" s="37">
        <f>MAX(M140-(MIN(Darlehensrechner!$E$5,M140+N140)-N140),0)</f>
        <v>121853.86204605631</v>
      </c>
    </row>
    <row r="141" spans="1:15" x14ac:dyDescent="0.25">
      <c r="A141" s="33">
        <f t="shared" si="22"/>
        <v>2038</v>
      </c>
      <c r="B141" s="34">
        <f t="shared" si="23"/>
        <v>1</v>
      </c>
      <c r="C141" s="34">
        <f t="shared" si="24"/>
        <v>140</v>
      </c>
      <c r="D141" s="35">
        <f t="shared" si="25"/>
        <v>50648.77550133186</v>
      </c>
      <c r="E141" s="35">
        <f>IF(D141&lt;=0,0,MIN(Darlehensrechner!$E$5,D141+F141))</f>
        <v>994.375</v>
      </c>
      <c r="F141" s="35">
        <f>IF(D141&lt;=0,0,D141*Darlehensrechner!$B$6/12)</f>
        <v>175.16034860877269</v>
      </c>
      <c r="G141" s="35">
        <f t="shared" si="18"/>
        <v>819.21465139122733</v>
      </c>
      <c r="H141" s="35">
        <f>IF(AND(Darlehensrechner!$B$13="Ja",B141=Darlehensrechner!$B$12,D141&gt;0),MIN(Darlehensrechner!$B$11,Darlehensrechner!$B$5*Darlehensrechner!$B$14,MAX(D141-G141,0)),0)</f>
        <v>0</v>
      </c>
      <c r="I141" s="36">
        <v>0</v>
      </c>
      <c r="J141" s="35">
        <f t="shared" si="19"/>
        <v>0</v>
      </c>
      <c r="K141" s="35">
        <f t="shared" si="20"/>
        <v>994.375</v>
      </c>
      <c r="L141" s="35">
        <f t="shared" si="21"/>
        <v>49829.56084994063</v>
      </c>
      <c r="M141" s="35">
        <f t="shared" si="26"/>
        <v>121853.86204605631</v>
      </c>
      <c r="N141" s="35">
        <f>IF(M141&lt;=0,0,M141*Darlehensrechner!$B$6/12)</f>
        <v>421.41127290927807</v>
      </c>
      <c r="O141" s="37">
        <f>MAX(M141-(MIN(Darlehensrechner!$E$5,M141+N141)-N141),0)</f>
        <v>121280.89831896558</v>
      </c>
    </row>
    <row r="142" spans="1:15" x14ac:dyDescent="0.25">
      <c r="A142" s="33">
        <f t="shared" si="22"/>
        <v>2038</v>
      </c>
      <c r="B142" s="34">
        <f t="shared" si="23"/>
        <v>2</v>
      </c>
      <c r="C142" s="34">
        <f t="shared" si="24"/>
        <v>141</v>
      </c>
      <c r="D142" s="35">
        <f t="shared" si="25"/>
        <v>49829.56084994063</v>
      </c>
      <c r="E142" s="35">
        <f>IF(D142&lt;=0,0,MIN(Darlehensrechner!$E$5,D142+F142))</f>
        <v>994.375</v>
      </c>
      <c r="F142" s="35">
        <f>IF(D142&lt;=0,0,D142*Darlehensrechner!$B$6/12)</f>
        <v>172.32723127271137</v>
      </c>
      <c r="G142" s="35">
        <f t="shared" si="18"/>
        <v>822.0477687272886</v>
      </c>
      <c r="H142" s="35">
        <f>IF(AND(Darlehensrechner!$B$13="Ja",B142=Darlehensrechner!$B$12,D142&gt;0),MIN(Darlehensrechner!$B$11,Darlehensrechner!$B$5*Darlehensrechner!$B$14,MAX(D142-G142,0)),0)</f>
        <v>0</v>
      </c>
      <c r="I142" s="36">
        <v>0</v>
      </c>
      <c r="J142" s="35">
        <f t="shared" si="19"/>
        <v>0</v>
      </c>
      <c r="K142" s="35">
        <f t="shared" si="20"/>
        <v>994.375</v>
      </c>
      <c r="L142" s="35">
        <f t="shared" si="21"/>
        <v>49007.513081213343</v>
      </c>
      <c r="M142" s="35">
        <f t="shared" si="26"/>
        <v>121280.89831896558</v>
      </c>
      <c r="N142" s="35">
        <f>IF(M142&lt;=0,0,M142*Darlehensrechner!$B$6/12)</f>
        <v>419.42977335308933</v>
      </c>
      <c r="O142" s="37">
        <f>MAX(M142-(MIN(Darlehensrechner!$E$5,M142+N142)-N142),0)</f>
        <v>120705.95309231867</v>
      </c>
    </row>
    <row r="143" spans="1:15" x14ac:dyDescent="0.25">
      <c r="A143" s="33">
        <f t="shared" si="22"/>
        <v>2038</v>
      </c>
      <c r="B143" s="34">
        <f t="shared" si="23"/>
        <v>3</v>
      </c>
      <c r="C143" s="34">
        <f t="shared" si="24"/>
        <v>142</v>
      </c>
      <c r="D143" s="35">
        <f t="shared" si="25"/>
        <v>49007.513081213343</v>
      </c>
      <c r="E143" s="35">
        <f>IF(D143&lt;=0,0,MIN(Darlehensrechner!$E$5,D143+F143))</f>
        <v>994.375</v>
      </c>
      <c r="F143" s="35">
        <f>IF(D143&lt;=0,0,D143*Darlehensrechner!$B$6/12)</f>
        <v>169.48431607252948</v>
      </c>
      <c r="G143" s="35">
        <f t="shared" si="18"/>
        <v>824.89068392747049</v>
      </c>
      <c r="H143" s="35">
        <f>IF(AND(Darlehensrechner!$B$13="Ja",B143=Darlehensrechner!$B$12,D143&gt;0),MIN(Darlehensrechner!$B$11,Darlehensrechner!$B$5*Darlehensrechner!$B$14,MAX(D143-G143,0)),0)</f>
        <v>0</v>
      </c>
      <c r="I143" s="36">
        <v>0</v>
      </c>
      <c r="J143" s="35">
        <f t="shared" si="19"/>
        <v>0</v>
      </c>
      <c r="K143" s="35">
        <f t="shared" si="20"/>
        <v>994.375</v>
      </c>
      <c r="L143" s="35">
        <f t="shared" si="21"/>
        <v>48182.622397285872</v>
      </c>
      <c r="M143" s="35">
        <f t="shared" si="26"/>
        <v>120705.95309231867</v>
      </c>
      <c r="N143" s="35">
        <f>IF(M143&lt;=0,0,M143*Darlehensrechner!$B$6/12)</f>
        <v>417.44142111093538</v>
      </c>
      <c r="O143" s="37">
        <f>MAX(M143-(MIN(Darlehensrechner!$E$5,M143+N143)-N143),0)</f>
        <v>120129.01951342961</v>
      </c>
    </row>
    <row r="144" spans="1:15" x14ac:dyDescent="0.25">
      <c r="A144" s="33">
        <f t="shared" si="22"/>
        <v>2038</v>
      </c>
      <c r="B144" s="34">
        <f t="shared" si="23"/>
        <v>4</v>
      </c>
      <c r="C144" s="34">
        <f t="shared" si="24"/>
        <v>143</v>
      </c>
      <c r="D144" s="35">
        <f t="shared" si="25"/>
        <v>48182.622397285872</v>
      </c>
      <c r="E144" s="35">
        <f>IF(D144&lt;=0,0,MIN(Darlehensrechner!$E$5,D144+F144))</f>
        <v>994.375</v>
      </c>
      <c r="F144" s="35">
        <f>IF(D144&lt;=0,0,D144*Darlehensrechner!$B$6/12)</f>
        <v>166.63156912394697</v>
      </c>
      <c r="G144" s="35">
        <f t="shared" si="18"/>
        <v>827.74343087605303</v>
      </c>
      <c r="H144" s="35">
        <f>IF(AND(Darlehensrechner!$B$13="Ja",B144=Darlehensrechner!$B$12,D144&gt;0),MIN(Darlehensrechner!$B$11,Darlehensrechner!$B$5*Darlehensrechner!$B$14,MAX(D144-G144,0)),0)</f>
        <v>0</v>
      </c>
      <c r="I144" s="36">
        <v>0</v>
      </c>
      <c r="J144" s="35">
        <f t="shared" si="19"/>
        <v>0</v>
      </c>
      <c r="K144" s="35">
        <f t="shared" si="20"/>
        <v>994.375</v>
      </c>
      <c r="L144" s="35">
        <f t="shared" si="21"/>
        <v>47354.878966409815</v>
      </c>
      <c r="M144" s="35">
        <f t="shared" si="26"/>
        <v>120129.01951342961</v>
      </c>
      <c r="N144" s="35">
        <f>IF(M144&lt;=0,0,M144*Darlehensrechner!$B$6/12)</f>
        <v>415.44619248394406</v>
      </c>
      <c r="O144" s="37">
        <f>MAX(M144-(MIN(Darlehensrechner!$E$5,M144+N144)-N144),0)</f>
        <v>119550.09070591355</v>
      </c>
    </row>
    <row r="145" spans="1:15" x14ac:dyDescent="0.25">
      <c r="A145" s="33">
        <f t="shared" si="22"/>
        <v>2038</v>
      </c>
      <c r="B145" s="34">
        <f t="shared" si="23"/>
        <v>5</v>
      </c>
      <c r="C145" s="34">
        <f t="shared" si="24"/>
        <v>144</v>
      </c>
      <c r="D145" s="35">
        <f t="shared" si="25"/>
        <v>47354.878966409815</v>
      </c>
      <c r="E145" s="35">
        <f>IF(D145&lt;=0,0,MIN(Darlehensrechner!$E$5,D145+F145))</f>
        <v>994.375</v>
      </c>
      <c r="F145" s="35">
        <f>IF(D145&lt;=0,0,D145*Darlehensrechner!$B$6/12)</f>
        <v>163.76895642550062</v>
      </c>
      <c r="G145" s="35">
        <f t="shared" si="18"/>
        <v>830.60604357449938</v>
      </c>
      <c r="H145" s="35">
        <f>IF(AND(Darlehensrechner!$B$13="Ja",B145=Darlehensrechner!$B$12,D145&gt;0),MIN(Darlehensrechner!$B$11,Darlehensrechner!$B$5*Darlehensrechner!$B$14,MAX(D145-G145,0)),0)</f>
        <v>0</v>
      </c>
      <c r="I145" s="36">
        <v>0</v>
      </c>
      <c r="J145" s="35">
        <f t="shared" si="19"/>
        <v>0</v>
      </c>
      <c r="K145" s="35">
        <f t="shared" si="20"/>
        <v>994.375</v>
      </c>
      <c r="L145" s="35">
        <f t="shared" si="21"/>
        <v>46524.272922835313</v>
      </c>
      <c r="M145" s="35">
        <f t="shared" si="26"/>
        <v>119550.09070591355</v>
      </c>
      <c r="N145" s="35">
        <f>IF(M145&lt;=0,0,M145*Darlehensrechner!$B$6/12)</f>
        <v>413.44406369128438</v>
      </c>
      <c r="O145" s="37">
        <f>MAX(M145-(MIN(Darlehensrechner!$E$5,M145+N145)-N145),0)</f>
        <v>118969.15976960484</v>
      </c>
    </row>
    <row r="146" spans="1:15" x14ac:dyDescent="0.25">
      <c r="A146" s="33">
        <f t="shared" si="22"/>
        <v>2038</v>
      </c>
      <c r="B146" s="34">
        <f t="shared" si="23"/>
        <v>6</v>
      </c>
      <c r="C146" s="34">
        <f t="shared" si="24"/>
        <v>145</v>
      </c>
      <c r="D146" s="35">
        <f t="shared" si="25"/>
        <v>46524.272922835313</v>
      </c>
      <c r="E146" s="35">
        <f>IF(D146&lt;=0,0,MIN(Darlehensrechner!$E$5,D146+F146))</f>
        <v>994.375</v>
      </c>
      <c r="F146" s="35">
        <f>IF(D146&lt;=0,0,D146*Darlehensrechner!$B$6/12)</f>
        <v>160.89644385813878</v>
      </c>
      <c r="G146" s="35">
        <f t="shared" si="18"/>
        <v>833.47855614186119</v>
      </c>
      <c r="H146" s="35">
        <f>IF(AND(Darlehensrechner!$B$13="Ja",B146=Darlehensrechner!$B$12,D146&gt;0),MIN(Darlehensrechner!$B$11,Darlehensrechner!$B$5*Darlehensrechner!$B$14,MAX(D146-G146,0)),0)</f>
        <v>0</v>
      </c>
      <c r="I146" s="36">
        <v>0</v>
      </c>
      <c r="J146" s="35">
        <f t="shared" si="19"/>
        <v>0</v>
      </c>
      <c r="K146" s="35">
        <f t="shared" si="20"/>
        <v>994.375</v>
      </c>
      <c r="L146" s="35">
        <f t="shared" si="21"/>
        <v>45690.794366693452</v>
      </c>
      <c r="M146" s="35">
        <f t="shared" si="26"/>
        <v>118969.15976960484</v>
      </c>
      <c r="N146" s="35">
        <f>IF(M146&lt;=0,0,M146*Darlehensrechner!$B$6/12)</f>
        <v>411.4350108698834</v>
      </c>
      <c r="O146" s="37">
        <f>MAX(M146-(MIN(Darlehensrechner!$E$5,M146+N146)-N146),0)</f>
        <v>118386.21978047473</v>
      </c>
    </row>
    <row r="147" spans="1:15" x14ac:dyDescent="0.25">
      <c r="A147" s="33">
        <f t="shared" si="22"/>
        <v>2038</v>
      </c>
      <c r="B147" s="34">
        <f t="shared" si="23"/>
        <v>7</v>
      </c>
      <c r="C147" s="34">
        <f t="shared" si="24"/>
        <v>146</v>
      </c>
      <c r="D147" s="35">
        <f t="shared" si="25"/>
        <v>45690.794366693452</v>
      </c>
      <c r="E147" s="35">
        <f>IF(D147&lt;=0,0,MIN(Darlehensrechner!$E$5,D147+F147))</f>
        <v>994.375</v>
      </c>
      <c r="F147" s="35">
        <f>IF(D147&lt;=0,0,D147*Darlehensrechner!$B$6/12)</f>
        <v>158.01399718481485</v>
      </c>
      <c r="G147" s="35">
        <f t="shared" si="18"/>
        <v>836.3610028151852</v>
      </c>
      <c r="H147" s="35">
        <f>IF(AND(Darlehensrechner!$B$13="Ja",B147=Darlehensrechner!$B$12,D147&gt;0),MIN(Darlehensrechner!$B$11,Darlehensrechner!$B$5*Darlehensrechner!$B$14,MAX(D147-G147,0)),0)</f>
        <v>0</v>
      </c>
      <c r="I147" s="36">
        <v>0</v>
      </c>
      <c r="J147" s="35">
        <f t="shared" si="19"/>
        <v>0</v>
      </c>
      <c r="K147" s="35">
        <f t="shared" si="20"/>
        <v>994.375</v>
      </c>
      <c r="L147" s="35">
        <f t="shared" si="21"/>
        <v>44854.43336387827</v>
      </c>
      <c r="M147" s="35">
        <f t="shared" si="26"/>
        <v>118386.21978047473</v>
      </c>
      <c r="N147" s="35">
        <f>IF(M147&lt;=0,0,M147*Darlehensrechner!$B$6/12)</f>
        <v>409.4190100741418</v>
      </c>
      <c r="O147" s="37">
        <f>MAX(M147-(MIN(Darlehensrechner!$E$5,M147+N147)-N147),0)</f>
        <v>117801.26379054887</v>
      </c>
    </row>
    <row r="148" spans="1:15" x14ac:dyDescent="0.25">
      <c r="A148" s="33">
        <f t="shared" si="22"/>
        <v>2038</v>
      </c>
      <c r="B148" s="34">
        <f t="shared" si="23"/>
        <v>8</v>
      </c>
      <c r="C148" s="34">
        <f t="shared" si="24"/>
        <v>147</v>
      </c>
      <c r="D148" s="35">
        <f t="shared" si="25"/>
        <v>44854.43336387827</v>
      </c>
      <c r="E148" s="35">
        <f>IF(D148&lt;=0,0,MIN(Darlehensrechner!$E$5,D148+F148))</f>
        <v>994.375</v>
      </c>
      <c r="F148" s="35">
        <f>IF(D148&lt;=0,0,D148*Darlehensrechner!$B$6/12)</f>
        <v>155.12158205007901</v>
      </c>
      <c r="G148" s="35">
        <f t="shared" si="18"/>
        <v>839.25341794992096</v>
      </c>
      <c r="H148" s="35">
        <f>IF(AND(Darlehensrechner!$B$13="Ja",B148=Darlehensrechner!$B$12,D148&gt;0),MIN(Darlehensrechner!$B$11,Darlehensrechner!$B$5*Darlehensrechner!$B$14,MAX(D148-G148,0)),0)</f>
        <v>0</v>
      </c>
      <c r="I148" s="36">
        <v>0</v>
      </c>
      <c r="J148" s="35">
        <f t="shared" si="19"/>
        <v>0</v>
      </c>
      <c r="K148" s="35">
        <f t="shared" si="20"/>
        <v>994.375</v>
      </c>
      <c r="L148" s="35">
        <f t="shared" si="21"/>
        <v>44015.17994592835</v>
      </c>
      <c r="M148" s="35">
        <f t="shared" si="26"/>
        <v>117801.26379054887</v>
      </c>
      <c r="N148" s="35">
        <f>IF(M148&lt;=0,0,M148*Darlehensrechner!$B$6/12)</f>
        <v>407.39603727564821</v>
      </c>
      <c r="O148" s="37">
        <f>MAX(M148-(MIN(Darlehensrechner!$E$5,M148+N148)-N148),0)</f>
        <v>117214.28482782451</v>
      </c>
    </row>
    <row r="149" spans="1:15" x14ac:dyDescent="0.25">
      <c r="A149" s="33">
        <f t="shared" si="22"/>
        <v>2038</v>
      </c>
      <c r="B149" s="34">
        <f t="shared" si="23"/>
        <v>9</v>
      </c>
      <c r="C149" s="34">
        <f t="shared" si="24"/>
        <v>148</v>
      </c>
      <c r="D149" s="35">
        <f t="shared" si="25"/>
        <v>44015.17994592835</v>
      </c>
      <c r="E149" s="35">
        <f>IF(D149&lt;=0,0,MIN(Darlehensrechner!$E$5,D149+F149))</f>
        <v>994.375</v>
      </c>
      <c r="F149" s="35">
        <f>IF(D149&lt;=0,0,D149*Darlehensrechner!$B$6/12)</f>
        <v>152.21916397966888</v>
      </c>
      <c r="G149" s="35">
        <f t="shared" si="18"/>
        <v>842.15583602033109</v>
      </c>
      <c r="H149" s="35">
        <f>IF(AND(Darlehensrechner!$B$13="Ja",B149=Darlehensrechner!$B$12,D149&gt;0),MIN(Darlehensrechner!$B$11,Darlehensrechner!$B$5*Darlehensrechner!$B$14,MAX(D149-G149,0)),0)</f>
        <v>0</v>
      </c>
      <c r="I149" s="36">
        <v>0</v>
      </c>
      <c r="J149" s="35">
        <f t="shared" si="19"/>
        <v>0</v>
      </c>
      <c r="K149" s="35">
        <f t="shared" si="20"/>
        <v>994.375</v>
      </c>
      <c r="L149" s="35">
        <f t="shared" si="21"/>
        <v>43173.024109908016</v>
      </c>
      <c r="M149" s="35">
        <f t="shared" si="26"/>
        <v>117214.28482782451</v>
      </c>
      <c r="N149" s="35">
        <f>IF(M149&lt;=0,0,M149*Darlehensrechner!$B$6/12)</f>
        <v>405.36606836289315</v>
      </c>
      <c r="O149" s="37">
        <f>MAX(M149-(MIN(Darlehensrechner!$E$5,M149+N149)-N149),0)</f>
        <v>116625.27589618741</v>
      </c>
    </row>
    <row r="150" spans="1:15" x14ac:dyDescent="0.25">
      <c r="A150" s="33">
        <f t="shared" si="22"/>
        <v>2038</v>
      </c>
      <c r="B150" s="34">
        <f t="shared" si="23"/>
        <v>10</v>
      </c>
      <c r="C150" s="34">
        <f t="shared" si="24"/>
        <v>149</v>
      </c>
      <c r="D150" s="35">
        <f t="shared" si="25"/>
        <v>43173.024109908016</v>
      </c>
      <c r="E150" s="35">
        <f>IF(D150&lt;=0,0,MIN(Darlehensrechner!$E$5,D150+F150))</f>
        <v>994.375</v>
      </c>
      <c r="F150" s="35">
        <f>IF(D150&lt;=0,0,D150*Darlehensrechner!$B$6/12)</f>
        <v>149.30670838009857</v>
      </c>
      <c r="G150" s="35">
        <f t="shared" si="18"/>
        <v>845.0682916199014</v>
      </c>
      <c r="H150" s="35">
        <f>IF(AND(Darlehensrechner!$B$13="Ja",B150=Darlehensrechner!$B$12,D150&gt;0),MIN(Darlehensrechner!$B$11,Darlehensrechner!$B$5*Darlehensrechner!$B$14,MAX(D150-G150,0)),0)</f>
        <v>0</v>
      </c>
      <c r="I150" s="36">
        <v>0</v>
      </c>
      <c r="J150" s="35">
        <f t="shared" si="19"/>
        <v>0</v>
      </c>
      <c r="K150" s="35">
        <f t="shared" si="20"/>
        <v>994.375</v>
      </c>
      <c r="L150" s="35">
        <f t="shared" si="21"/>
        <v>42327.955818288116</v>
      </c>
      <c r="M150" s="35">
        <f t="shared" si="26"/>
        <v>116625.27589618741</v>
      </c>
      <c r="N150" s="35">
        <f>IF(M150&lt;=0,0,M150*Darlehensrechner!$B$6/12)</f>
        <v>403.32907914098149</v>
      </c>
      <c r="O150" s="37">
        <f>MAX(M150-(MIN(Darlehensrechner!$E$5,M150+N150)-N150),0)</f>
        <v>116034.22997532839</v>
      </c>
    </row>
    <row r="151" spans="1:15" x14ac:dyDescent="0.25">
      <c r="A151" s="33">
        <f t="shared" si="22"/>
        <v>2038</v>
      </c>
      <c r="B151" s="34">
        <f t="shared" si="23"/>
        <v>11</v>
      </c>
      <c r="C151" s="34">
        <f t="shared" si="24"/>
        <v>150</v>
      </c>
      <c r="D151" s="35">
        <f t="shared" si="25"/>
        <v>42327.955818288116</v>
      </c>
      <c r="E151" s="35">
        <f>IF(D151&lt;=0,0,MIN(Darlehensrechner!$E$5,D151+F151))</f>
        <v>994.375</v>
      </c>
      <c r="F151" s="35">
        <f>IF(D151&lt;=0,0,D151*Darlehensrechner!$B$6/12)</f>
        <v>146.3841805382464</v>
      </c>
      <c r="G151" s="35">
        <f t="shared" si="18"/>
        <v>847.99081946175363</v>
      </c>
      <c r="H151" s="35">
        <f>IF(AND(Darlehensrechner!$B$13="Ja",B151=Darlehensrechner!$B$12,D151&gt;0),MIN(Darlehensrechner!$B$11,Darlehensrechner!$B$5*Darlehensrechner!$B$14,MAX(D151-G151,0)),0)</f>
        <v>0</v>
      </c>
      <c r="I151" s="36">
        <v>0</v>
      </c>
      <c r="J151" s="35">
        <f t="shared" si="19"/>
        <v>0</v>
      </c>
      <c r="K151" s="35">
        <f t="shared" si="20"/>
        <v>994.375</v>
      </c>
      <c r="L151" s="35">
        <f t="shared" si="21"/>
        <v>41479.964998826363</v>
      </c>
      <c r="M151" s="35">
        <f t="shared" si="26"/>
        <v>116034.22997532839</v>
      </c>
      <c r="N151" s="35">
        <f>IF(M151&lt;=0,0,M151*Darlehensrechner!$B$6/12)</f>
        <v>401.28504533134401</v>
      </c>
      <c r="O151" s="37">
        <f>MAX(M151-(MIN(Darlehensrechner!$E$5,M151+N151)-N151),0)</f>
        <v>115441.14002065973</v>
      </c>
    </row>
    <row r="152" spans="1:15" x14ac:dyDescent="0.25">
      <c r="A152" s="33">
        <f t="shared" si="22"/>
        <v>2038</v>
      </c>
      <c r="B152" s="34">
        <f t="shared" si="23"/>
        <v>12</v>
      </c>
      <c r="C152" s="34">
        <f t="shared" si="24"/>
        <v>151</v>
      </c>
      <c r="D152" s="35">
        <f t="shared" si="25"/>
        <v>41479.964998826363</v>
      </c>
      <c r="E152" s="35">
        <f>IF(D152&lt;=0,0,MIN(Darlehensrechner!$E$5,D152+F152))</f>
        <v>994.375</v>
      </c>
      <c r="F152" s="35">
        <f>IF(D152&lt;=0,0,D152*Darlehensrechner!$B$6/12)</f>
        <v>143.45154562094118</v>
      </c>
      <c r="G152" s="35">
        <f t="shared" si="18"/>
        <v>850.92345437905885</v>
      </c>
      <c r="H152" s="35">
        <f>IF(AND(Darlehensrechner!$B$13="Ja",B152=Darlehensrechner!$B$12,D152&gt;0),MIN(Darlehensrechner!$B$11,Darlehensrechner!$B$5*Darlehensrechner!$B$14,MAX(D152-G152,0)),0)</f>
        <v>4000</v>
      </c>
      <c r="I152" s="36">
        <v>0</v>
      </c>
      <c r="J152" s="35">
        <f t="shared" si="19"/>
        <v>0</v>
      </c>
      <c r="K152" s="35">
        <f t="shared" si="20"/>
        <v>4994.375</v>
      </c>
      <c r="L152" s="35">
        <f t="shared" si="21"/>
        <v>36629.041544447304</v>
      </c>
      <c r="M152" s="35">
        <f t="shared" si="26"/>
        <v>115441.14002065973</v>
      </c>
      <c r="N152" s="35">
        <f>IF(M152&lt;=0,0,M152*Darlehensrechner!$B$6/12)</f>
        <v>399.23394257144827</v>
      </c>
      <c r="O152" s="37">
        <f>MAX(M152-(MIN(Darlehensrechner!$E$5,M152+N152)-N152),0)</f>
        <v>114845.99896323118</v>
      </c>
    </row>
    <row r="153" spans="1:15" x14ac:dyDescent="0.25">
      <c r="A153" s="33">
        <f t="shared" si="22"/>
        <v>2039</v>
      </c>
      <c r="B153" s="34">
        <f t="shared" si="23"/>
        <v>1</v>
      </c>
      <c r="C153" s="34">
        <f t="shared" si="24"/>
        <v>152</v>
      </c>
      <c r="D153" s="35">
        <f t="shared" si="25"/>
        <v>36629.041544447304</v>
      </c>
      <c r="E153" s="35">
        <f>IF(D153&lt;=0,0,MIN(Darlehensrechner!$E$5,D153+F153))</f>
        <v>994.375</v>
      </c>
      <c r="F153" s="35">
        <f>IF(D153&lt;=0,0,D153*Darlehensrechner!$B$6/12)</f>
        <v>126.6754353412136</v>
      </c>
      <c r="G153" s="35">
        <f t="shared" si="18"/>
        <v>867.69956465878636</v>
      </c>
      <c r="H153" s="35">
        <f>IF(AND(Darlehensrechner!$B$13="Ja",B153=Darlehensrechner!$B$12,D153&gt;0),MIN(Darlehensrechner!$B$11,Darlehensrechner!$B$5*Darlehensrechner!$B$14,MAX(D153-G153,0)),0)</f>
        <v>0</v>
      </c>
      <c r="I153" s="36">
        <v>0</v>
      </c>
      <c r="J153" s="35">
        <f t="shared" si="19"/>
        <v>0</v>
      </c>
      <c r="K153" s="35">
        <f t="shared" si="20"/>
        <v>994.375</v>
      </c>
      <c r="L153" s="35">
        <f t="shared" si="21"/>
        <v>35761.341979788514</v>
      </c>
      <c r="M153" s="35">
        <f t="shared" si="26"/>
        <v>114845.99896323118</v>
      </c>
      <c r="N153" s="35">
        <f>IF(M153&lt;=0,0,M153*Darlehensrechner!$B$6/12)</f>
        <v>397.17574641450784</v>
      </c>
      <c r="O153" s="37">
        <f>MAX(M153-(MIN(Darlehensrechner!$E$5,M153+N153)-N153),0)</f>
        <v>114248.79970964568</v>
      </c>
    </row>
    <row r="154" spans="1:15" x14ac:dyDescent="0.25">
      <c r="A154" s="33">
        <f t="shared" si="22"/>
        <v>2039</v>
      </c>
      <c r="B154" s="34">
        <f t="shared" si="23"/>
        <v>2</v>
      </c>
      <c r="C154" s="34">
        <f t="shared" si="24"/>
        <v>153</v>
      </c>
      <c r="D154" s="35">
        <f t="shared" si="25"/>
        <v>35761.341979788514</v>
      </c>
      <c r="E154" s="35">
        <f>IF(D154&lt;=0,0,MIN(Darlehensrechner!$E$5,D154+F154))</f>
        <v>994.375</v>
      </c>
      <c r="F154" s="35">
        <f>IF(D154&lt;=0,0,D154*Darlehensrechner!$B$6/12)</f>
        <v>123.67464101343529</v>
      </c>
      <c r="G154" s="35">
        <f t="shared" si="18"/>
        <v>870.70035898656465</v>
      </c>
      <c r="H154" s="35">
        <f>IF(AND(Darlehensrechner!$B$13="Ja",B154=Darlehensrechner!$B$12,D154&gt;0),MIN(Darlehensrechner!$B$11,Darlehensrechner!$B$5*Darlehensrechner!$B$14,MAX(D154-G154,0)),0)</f>
        <v>0</v>
      </c>
      <c r="I154" s="36">
        <v>0</v>
      </c>
      <c r="J154" s="35">
        <f t="shared" si="19"/>
        <v>0</v>
      </c>
      <c r="K154" s="35">
        <f t="shared" si="20"/>
        <v>994.375</v>
      </c>
      <c r="L154" s="35">
        <f t="shared" si="21"/>
        <v>34890.641620801951</v>
      </c>
      <c r="M154" s="35">
        <f t="shared" si="26"/>
        <v>114248.79970964568</v>
      </c>
      <c r="N154" s="35">
        <f>IF(M154&lt;=0,0,M154*Darlehensrechner!$B$6/12)</f>
        <v>395.11043232919133</v>
      </c>
      <c r="O154" s="37">
        <f>MAX(M154-(MIN(Darlehensrechner!$E$5,M154+N154)-N154),0)</f>
        <v>113649.53514197488</v>
      </c>
    </row>
    <row r="155" spans="1:15" x14ac:dyDescent="0.25">
      <c r="A155" s="33">
        <f t="shared" si="22"/>
        <v>2039</v>
      </c>
      <c r="B155" s="34">
        <f t="shared" si="23"/>
        <v>3</v>
      </c>
      <c r="C155" s="34">
        <f t="shared" si="24"/>
        <v>154</v>
      </c>
      <c r="D155" s="35">
        <f t="shared" si="25"/>
        <v>34890.641620801951</v>
      </c>
      <c r="E155" s="35">
        <f>IF(D155&lt;=0,0,MIN(Darlehensrechner!$E$5,D155+F155))</f>
        <v>994.375</v>
      </c>
      <c r="F155" s="35">
        <f>IF(D155&lt;=0,0,D155*Darlehensrechner!$B$6/12)</f>
        <v>120.66346893860675</v>
      </c>
      <c r="G155" s="35">
        <f t="shared" si="18"/>
        <v>873.7115310613932</v>
      </c>
      <c r="H155" s="35">
        <f>IF(AND(Darlehensrechner!$B$13="Ja",B155=Darlehensrechner!$B$12,D155&gt;0),MIN(Darlehensrechner!$B$11,Darlehensrechner!$B$5*Darlehensrechner!$B$14,MAX(D155-G155,0)),0)</f>
        <v>0</v>
      </c>
      <c r="I155" s="36">
        <v>0</v>
      </c>
      <c r="J155" s="35">
        <f t="shared" si="19"/>
        <v>0</v>
      </c>
      <c r="K155" s="35">
        <f t="shared" si="20"/>
        <v>994.375</v>
      </c>
      <c r="L155" s="35">
        <f t="shared" si="21"/>
        <v>34016.930089740556</v>
      </c>
      <c r="M155" s="35">
        <f t="shared" si="26"/>
        <v>113649.53514197488</v>
      </c>
      <c r="N155" s="35">
        <f>IF(M155&lt;=0,0,M155*Darlehensrechner!$B$6/12)</f>
        <v>393.03797569932982</v>
      </c>
      <c r="O155" s="37">
        <f>MAX(M155-(MIN(Darlehensrechner!$E$5,M155+N155)-N155),0)</f>
        <v>113048.19811767421</v>
      </c>
    </row>
    <row r="156" spans="1:15" x14ac:dyDescent="0.25">
      <c r="A156" s="33">
        <f t="shared" si="22"/>
        <v>2039</v>
      </c>
      <c r="B156" s="34">
        <f t="shared" si="23"/>
        <v>4</v>
      </c>
      <c r="C156" s="34">
        <f t="shared" si="24"/>
        <v>155</v>
      </c>
      <c r="D156" s="35">
        <f t="shared" si="25"/>
        <v>34016.930089740556</v>
      </c>
      <c r="E156" s="35">
        <f>IF(D156&lt;=0,0,MIN(Darlehensrechner!$E$5,D156+F156))</f>
        <v>994.375</v>
      </c>
      <c r="F156" s="35">
        <f>IF(D156&lt;=0,0,D156*Darlehensrechner!$B$6/12)</f>
        <v>117.64188322701943</v>
      </c>
      <c r="G156" s="35">
        <f t="shared" si="18"/>
        <v>876.73311677298057</v>
      </c>
      <c r="H156" s="35">
        <f>IF(AND(Darlehensrechner!$B$13="Ja",B156=Darlehensrechner!$B$12,D156&gt;0),MIN(Darlehensrechner!$B$11,Darlehensrechner!$B$5*Darlehensrechner!$B$14,MAX(D156-G156,0)),0)</f>
        <v>0</v>
      </c>
      <c r="I156" s="36">
        <v>0</v>
      </c>
      <c r="J156" s="35">
        <f t="shared" si="19"/>
        <v>0</v>
      </c>
      <c r="K156" s="35">
        <f t="shared" si="20"/>
        <v>994.375</v>
      </c>
      <c r="L156" s="35">
        <f t="shared" si="21"/>
        <v>33140.196972967577</v>
      </c>
      <c r="M156" s="35">
        <f t="shared" si="26"/>
        <v>113048.19811767421</v>
      </c>
      <c r="N156" s="35">
        <f>IF(M156&lt;=0,0,M156*Darlehensrechner!$B$6/12)</f>
        <v>390.95835182362333</v>
      </c>
      <c r="O156" s="37">
        <f>MAX(M156-(MIN(Darlehensrechner!$E$5,M156+N156)-N156),0)</f>
        <v>112444.78146949783</v>
      </c>
    </row>
    <row r="157" spans="1:15" x14ac:dyDescent="0.25">
      <c r="A157" s="33">
        <f t="shared" si="22"/>
        <v>2039</v>
      </c>
      <c r="B157" s="34">
        <f t="shared" si="23"/>
        <v>5</v>
      </c>
      <c r="C157" s="34">
        <f t="shared" si="24"/>
        <v>156</v>
      </c>
      <c r="D157" s="35">
        <f t="shared" si="25"/>
        <v>33140.196972967577</v>
      </c>
      <c r="E157" s="35">
        <f>IF(D157&lt;=0,0,MIN(Darlehensrechner!$E$5,D157+F157))</f>
        <v>994.375</v>
      </c>
      <c r="F157" s="35">
        <f>IF(D157&lt;=0,0,D157*Darlehensrechner!$B$6/12)</f>
        <v>114.6098478648462</v>
      </c>
      <c r="G157" s="35">
        <f t="shared" si="18"/>
        <v>879.76515213515381</v>
      </c>
      <c r="H157" s="35">
        <f>IF(AND(Darlehensrechner!$B$13="Ja",B157=Darlehensrechner!$B$12,D157&gt;0),MIN(Darlehensrechner!$B$11,Darlehensrechner!$B$5*Darlehensrechner!$B$14,MAX(D157-G157,0)),0)</f>
        <v>0</v>
      </c>
      <c r="I157" s="36">
        <v>0</v>
      </c>
      <c r="J157" s="35">
        <f t="shared" si="19"/>
        <v>0</v>
      </c>
      <c r="K157" s="35">
        <f t="shared" si="20"/>
        <v>994.375</v>
      </c>
      <c r="L157" s="35">
        <f t="shared" si="21"/>
        <v>32260.431820832422</v>
      </c>
      <c r="M157" s="35">
        <f t="shared" si="26"/>
        <v>112444.78146949783</v>
      </c>
      <c r="N157" s="35">
        <f>IF(M157&lt;=0,0,M157*Darlehensrechner!$B$6/12)</f>
        <v>388.87153591534667</v>
      </c>
      <c r="O157" s="37">
        <f>MAX(M157-(MIN(Darlehensrechner!$E$5,M157+N157)-N157),0)</f>
        <v>111839.27800541317</v>
      </c>
    </row>
    <row r="158" spans="1:15" x14ac:dyDescent="0.25">
      <c r="A158" s="33">
        <f t="shared" si="22"/>
        <v>2039</v>
      </c>
      <c r="B158" s="34">
        <f t="shared" si="23"/>
        <v>6</v>
      </c>
      <c r="C158" s="34">
        <f t="shared" si="24"/>
        <v>157</v>
      </c>
      <c r="D158" s="35">
        <f t="shared" si="25"/>
        <v>32260.431820832422</v>
      </c>
      <c r="E158" s="35">
        <f>IF(D158&lt;=0,0,MIN(Darlehensrechner!$E$5,D158+F158))</f>
        <v>994.375</v>
      </c>
      <c r="F158" s="35">
        <f>IF(D158&lt;=0,0,D158*Darlehensrechner!$B$6/12)</f>
        <v>111.56732671371213</v>
      </c>
      <c r="G158" s="35">
        <f t="shared" si="18"/>
        <v>882.80767328628781</v>
      </c>
      <c r="H158" s="35">
        <f>IF(AND(Darlehensrechner!$B$13="Ja",B158=Darlehensrechner!$B$12,D158&gt;0),MIN(Darlehensrechner!$B$11,Darlehensrechner!$B$5*Darlehensrechner!$B$14,MAX(D158-G158,0)),0)</f>
        <v>0</v>
      </c>
      <c r="I158" s="36">
        <v>0</v>
      </c>
      <c r="J158" s="35">
        <f t="shared" si="19"/>
        <v>0</v>
      </c>
      <c r="K158" s="35">
        <f t="shared" si="20"/>
        <v>994.375</v>
      </c>
      <c r="L158" s="35">
        <f t="shared" si="21"/>
        <v>31377.624147546136</v>
      </c>
      <c r="M158" s="35">
        <f t="shared" si="26"/>
        <v>111839.27800541317</v>
      </c>
      <c r="N158" s="35">
        <f>IF(M158&lt;=0,0,M158*Darlehensrechner!$B$6/12)</f>
        <v>386.77750310205391</v>
      </c>
      <c r="O158" s="37">
        <f>MAX(M158-(MIN(Darlehensrechner!$E$5,M158+N158)-N158),0)</f>
        <v>111231.68050851523</v>
      </c>
    </row>
    <row r="159" spans="1:15" x14ac:dyDescent="0.25">
      <c r="A159" s="33">
        <f t="shared" si="22"/>
        <v>2039</v>
      </c>
      <c r="B159" s="34">
        <f t="shared" si="23"/>
        <v>7</v>
      </c>
      <c r="C159" s="34">
        <f t="shared" si="24"/>
        <v>158</v>
      </c>
      <c r="D159" s="35">
        <f t="shared" si="25"/>
        <v>31377.624147546136</v>
      </c>
      <c r="E159" s="35">
        <f>IF(D159&lt;=0,0,MIN(Darlehensrechner!$E$5,D159+F159))</f>
        <v>994.375</v>
      </c>
      <c r="F159" s="35">
        <f>IF(D159&lt;=0,0,D159*Darlehensrechner!$B$6/12)</f>
        <v>108.51428351026372</v>
      </c>
      <c r="G159" s="35">
        <f t="shared" si="18"/>
        <v>885.86071648973632</v>
      </c>
      <c r="H159" s="35">
        <f>IF(AND(Darlehensrechner!$B$13="Ja",B159=Darlehensrechner!$B$12,D159&gt;0),MIN(Darlehensrechner!$B$11,Darlehensrechner!$B$5*Darlehensrechner!$B$14,MAX(D159-G159,0)),0)</f>
        <v>0</v>
      </c>
      <c r="I159" s="36">
        <v>0</v>
      </c>
      <c r="J159" s="35">
        <f t="shared" si="19"/>
        <v>0</v>
      </c>
      <c r="K159" s="35">
        <f t="shared" si="20"/>
        <v>994.375</v>
      </c>
      <c r="L159" s="35">
        <f t="shared" si="21"/>
        <v>30491.763431056399</v>
      </c>
      <c r="M159" s="35">
        <f t="shared" si="26"/>
        <v>111231.68050851523</v>
      </c>
      <c r="N159" s="35">
        <f>IF(M159&lt;=0,0,M159*Darlehensrechner!$B$6/12)</f>
        <v>384.67622842528186</v>
      </c>
      <c r="O159" s="37">
        <f>MAX(M159-(MIN(Darlehensrechner!$E$5,M159+N159)-N159),0)</f>
        <v>110621.98173694051</v>
      </c>
    </row>
    <row r="160" spans="1:15" x14ac:dyDescent="0.25">
      <c r="A160" s="33">
        <f t="shared" si="22"/>
        <v>2039</v>
      </c>
      <c r="B160" s="34">
        <f t="shared" si="23"/>
        <v>8</v>
      </c>
      <c r="C160" s="34">
        <f t="shared" si="24"/>
        <v>159</v>
      </c>
      <c r="D160" s="35">
        <f t="shared" si="25"/>
        <v>30491.763431056399</v>
      </c>
      <c r="E160" s="35">
        <f>IF(D160&lt;=0,0,MIN(Darlehensrechner!$E$5,D160+F160))</f>
        <v>994.375</v>
      </c>
      <c r="F160" s="35">
        <f>IF(D160&lt;=0,0,D160*Darlehensrechner!$B$6/12)</f>
        <v>105.45068186573673</v>
      </c>
      <c r="G160" s="35">
        <f t="shared" si="18"/>
        <v>888.92431813426333</v>
      </c>
      <c r="H160" s="35">
        <f>IF(AND(Darlehensrechner!$B$13="Ja",B160=Darlehensrechner!$B$12,D160&gt;0),MIN(Darlehensrechner!$B$11,Darlehensrechner!$B$5*Darlehensrechner!$B$14,MAX(D160-G160,0)),0)</f>
        <v>0</v>
      </c>
      <c r="I160" s="36">
        <v>0</v>
      </c>
      <c r="J160" s="35">
        <f t="shared" si="19"/>
        <v>0</v>
      </c>
      <c r="K160" s="35">
        <f t="shared" si="20"/>
        <v>994.375</v>
      </c>
      <c r="L160" s="35">
        <f t="shared" si="21"/>
        <v>29602.839112922135</v>
      </c>
      <c r="M160" s="35">
        <f t="shared" si="26"/>
        <v>110621.98173694051</v>
      </c>
      <c r="N160" s="35">
        <f>IF(M160&lt;=0,0,M160*Darlehensrechner!$B$6/12)</f>
        <v>382.56768684025263</v>
      </c>
      <c r="O160" s="37">
        <f>MAX(M160-(MIN(Darlehensrechner!$E$5,M160+N160)-N160),0)</f>
        <v>110010.17442378076</v>
      </c>
    </row>
    <row r="161" spans="1:15" x14ac:dyDescent="0.25">
      <c r="A161" s="33">
        <f t="shared" si="22"/>
        <v>2039</v>
      </c>
      <c r="B161" s="34">
        <f t="shared" si="23"/>
        <v>9</v>
      </c>
      <c r="C161" s="34">
        <f t="shared" si="24"/>
        <v>160</v>
      </c>
      <c r="D161" s="35">
        <f t="shared" si="25"/>
        <v>29602.839112922135</v>
      </c>
      <c r="E161" s="35">
        <f>IF(D161&lt;=0,0,MIN(Darlehensrechner!$E$5,D161+F161))</f>
        <v>994.375</v>
      </c>
      <c r="F161" s="35">
        <f>IF(D161&lt;=0,0,D161*Darlehensrechner!$B$6/12)</f>
        <v>102.37648526552239</v>
      </c>
      <c r="G161" s="35">
        <f t="shared" si="18"/>
        <v>891.99851473447757</v>
      </c>
      <c r="H161" s="35">
        <f>IF(AND(Darlehensrechner!$B$13="Ja",B161=Darlehensrechner!$B$12,D161&gt;0),MIN(Darlehensrechner!$B$11,Darlehensrechner!$B$5*Darlehensrechner!$B$14,MAX(D161-G161,0)),0)</f>
        <v>0</v>
      </c>
      <c r="I161" s="36">
        <v>0</v>
      </c>
      <c r="J161" s="35">
        <f t="shared" si="19"/>
        <v>0</v>
      </c>
      <c r="K161" s="35">
        <f t="shared" si="20"/>
        <v>994.375</v>
      </c>
      <c r="L161" s="35">
        <f t="shared" si="21"/>
        <v>28710.840598187657</v>
      </c>
      <c r="M161" s="35">
        <f t="shared" si="26"/>
        <v>110010.17442378076</v>
      </c>
      <c r="N161" s="35">
        <f>IF(M161&lt;=0,0,M161*Darlehensrechner!$B$6/12)</f>
        <v>380.45185321557511</v>
      </c>
      <c r="O161" s="37">
        <f>MAX(M161-(MIN(Darlehensrechner!$E$5,M161+N161)-N161),0)</f>
        <v>109396.25127699634</v>
      </c>
    </row>
    <row r="162" spans="1:15" x14ac:dyDescent="0.25">
      <c r="A162" s="33">
        <f t="shared" si="22"/>
        <v>2039</v>
      </c>
      <c r="B162" s="34">
        <f t="shared" si="23"/>
        <v>10</v>
      </c>
      <c r="C162" s="34">
        <f t="shared" si="24"/>
        <v>161</v>
      </c>
      <c r="D162" s="35">
        <f t="shared" si="25"/>
        <v>28710.840598187657</v>
      </c>
      <c r="E162" s="35">
        <f>IF(D162&lt;=0,0,MIN(Darlehensrechner!$E$5,D162+F162))</f>
        <v>994.375</v>
      </c>
      <c r="F162" s="35">
        <f>IF(D162&lt;=0,0,D162*Darlehensrechner!$B$6/12)</f>
        <v>99.29165706873232</v>
      </c>
      <c r="G162" s="35">
        <f t="shared" si="18"/>
        <v>895.08334293126768</v>
      </c>
      <c r="H162" s="35">
        <f>IF(AND(Darlehensrechner!$B$13="Ja",B162=Darlehensrechner!$B$12,D162&gt;0),MIN(Darlehensrechner!$B$11,Darlehensrechner!$B$5*Darlehensrechner!$B$14,MAX(D162-G162,0)),0)</f>
        <v>0</v>
      </c>
      <c r="I162" s="36">
        <v>0</v>
      </c>
      <c r="J162" s="35">
        <f t="shared" si="19"/>
        <v>0</v>
      </c>
      <c r="K162" s="35">
        <f t="shared" si="20"/>
        <v>994.375</v>
      </c>
      <c r="L162" s="35">
        <f t="shared" si="21"/>
        <v>27815.757255256391</v>
      </c>
      <c r="M162" s="35">
        <f t="shared" si="26"/>
        <v>109396.25127699634</v>
      </c>
      <c r="N162" s="35">
        <f>IF(M162&lt;=0,0,M162*Darlehensrechner!$B$6/12)</f>
        <v>378.32870233294574</v>
      </c>
      <c r="O162" s="37">
        <f>MAX(M162-(MIN(Darlehensrechner!$E$5,M162+N162)-N162),0)</f>
        <v>108780.20497932928</v>
      </c>
    </row>
    <row r="163" spans="1:15" x14ac:dyDescent="0.25">
      <c r="A163" s="33">
        <f t="shared" si="22"/>
        <v>2039</v>
      </c>
      <c r="B163" s="34">
        <f t="shared" si="23"/>
        <v>11</v>
      </c>
      <c r="C163" s="34">
        <f t="shared" si="24"/>
        <v>162</v>
      </c>
      <c r="D163" s="35">
        <f t="shared" si="25"/>
        <v>27815.757255256391</v>
      </c>
      <c r="E163" s="35">
        <f>IF(D163&lt;=0,0,MIN(Darlehensrechner!$E$5,D163+F163))</f>
        <v>994.375</v>
      </c>
      <c r="F163" s="35">
        <f>IF(D163&lt;=0,0,D163*Darlehensrechner!$B$6/12)</f>
        <v>96.196160507761689</v>
      </c>
      <c r="G163" s="35">
        <f t="shared" si="18"/>
        <v>898.17883949223835</v>
      </c>
      <c r="H163" s="35">
        <f>IF(AND(Darlehensrechner!$B$13="Ja",B163=Darlehensrechner!$B$12,D163&gt;0),MIN(Darlehensrechner!$B$11,Darlehensrechner!$B$5*Darlehensrechner!$B$14,MAX(D163-G163,0)),0)</f>
        <v>0</v>
      </c>
      <c r="I163" s="36">
        <v>0</v>
      </c>
      <c r="J163" s="35">
        <f t="shared" si="19"/>
        <v>0</v>
      </c>
      <c r="K163" s="35">
        <f t="shared" si="20"/>
        <v>994.375</v>
      </c>
      <c r="L163" s="35">
        <f t="shared" si="21"/>
        <v>26917.578415764154</v>
      </c>
      <c r="M163" s="35">
        <f t="shared" si="26"/>
        <v>108780.20497932928</v>
      </c>
      <c r="N163" s="35">
        <f>IF(M163&lt;=0,0,M163*Darlehensrechner!$B$6/12)</f>
        <v>376.19820888684711</v>
      </c>
      <c r="O163" s="37">
        <f>MAX(M163-(MIN(Darlehensrechner!$E$5,M163+N163)-N163),0)</f>
        <v>108162.02818821614</v>
      </c>
    </row>
    <row r="164" spans="1:15" x14ac:dyDescent="0.25">
      <c r="A164" s="33">
        <f t="shared" si="22"/>
        <v>2039</v>
      </c>
      <c r="B164" s="34">
        <f t="shared" si="23"/>
        <v>12</v>
      </c>
      <c r="C164" s="34">
        <f t="shared" si="24"/>
        <v>163</v>
      </c>
      <c r="D164" s="35">
        <f t="shared" si="25"/>
        <v>26917.578415764154</v>
      </c>
      <c r="E164" s="35">
        <f>IF(D164&lt;=0,0,MIN(Darlehensrechner!$E$5,D164+F164))</f>
        <v>994.375</v>
      </c>
      <c r="F164" s="35">
        <f>IF(D164&lt;=0,0,D164*Darlehensrechner!$B$6/12)</f>
        <v>93.089958687851038</v>
      </c>
      <c r="G164" s="35">
        <f t="shared" si="18"/>
        <v>901.28504131214891</v>
      </c>
      <c r="H164" s="35">
        <f>IF(AND(Darlehensrechner!$B$13="Ja",B164=Darlehensrechner!$B$12,D164&gt;0),MIN(Darlehensrechner!$B$11,Darlehensrechner!$B$5*Darlehensrechner!$B$14,MAX(D164-G164,0)),0)</f>
        <v>4000</v>
      </c>
      <c r="I164" s="36">
        <v>0</v>
      </c>
      <c r="J164" s="35">
        <f t="shared" si="19"/>
        <v>0</v>
      </c>
      <c r="K164" s="35">
        <f t="shared" si="20"/>
        <v>4994.375</v>
      </c>
      <c r="L164" s="35">
        <f t="shared" si="21"/>
        <v>22016.293374452005</v>
      </c>
      <c r="M164" s="35">
        <f t="shared" si="26"/>
        <v>108162.02818821614</v>
      </c>
      <c r="N164" s="35">
        <f>IF(M164&lt;=0,0,M164*Darlehensrechner!$B$6/12)</f>
        <v>374.06034748424753</v>
      </c>
      <c r="O164" s="37">
        <f>MAX(M164-(MIN(Darlehensrechner!$E$5,M164+N164)-N164),0)</f>
        <v>107541.71353570039</v>
      </c>
    </row>
    <row r="165" spans="1:15" x14ac:dyDescent="0.25">
      <c r="A165" s="33">
        <f t="shared" si="22"/>
        <v>2040</v>
      </c>
      <c r="B165" s="34">
        <f t="shared" si="23"/>
        <v>1</v>
      </c>
      <c r="C165" s="34">
        <f t="shared" si="24"/>
        <v>164</v>
      </c>
      <c r="D165" s="35">
        <f t="shared" si="25"/>
        <v>22016.293374452005</v>
      </c>
      <c r="E165" s="35">
        <f>IF(D165&lt;=0,0,MIN(Darlehensrechner!$E$5,D165+F165))</f>
        <v>994.375</v>
      </c>
      <c r="F165" s="35">
        <f>IF(D165&lt;=0,0,D165*Darlehensrechner!$B$6/12)</f>
        <v>76.139681253313185</v>
      </c>
      <c r="G165" s="35">
        <f t="shared" si="18"/>
        <v>918.23531874668686</v>
      </c>
      <c r="H165" s="35">
        <f>IF(AND(Darlehensrechner!$B$13="Ja",B165=Darlehensrechner!$B$12,D165&gt;0),MIN(Darlehensrechner!$B$11,Darlehensrechner!$B$5*Darlehensrechner!$B$14,MAX(D165-G165,0)),0)</f>
        <v>0</v>
      </c>
      <c r="I165" s="36">
        <v>0</v>
      </c>
      <c r="J165" s="35">
        <f t="shared" si="19"/>
        <v>0</v>
      </c>
      <c r="K165" s="35">
        <f t="shared" si="20"/>
        <v>994.375</v>
      </c>
      <c r="L165" s="35">
        <f t="shared" si="21"/>
        <v>21098.058055705318</v>
      </c>
      <c r="M165" s="35">
        <f t="shared" si="26"/>
        <v>107541.71353570039</v>
      </c>
      <c r="N165" s="35">
        <f>IF(M165&lt;=0,0,M165*Darlehensrechner!$B$6/12)</f>
        <v>371.9150926442972</v>
      </c>
      <c r="O165" s="37">
        <f>MAX(M165-(MIN(Darlehensrechner!$E$5,M165+N165)-N165),0)</f>
        <v>106919.25362834468</v>
      </c>
    </row>
    <row r="166" spans="1:15" x14ac:dyDescent="0.25">
      <c r="A166" s="33">
        <f t="shared" si="22"/>
        <v>2040</v>
      </c>
      <c r="B166" s="34">
        <f t="shared" si="23"/>
        <v>2</v>
      </c>
      <c r="C166" s="34">
        <f t="shared" si="24"/>
        <v>165</v>
      </c>
      <c r="D166" s="35">
        <f t="shared" si="25"/>
        <v>21098.058055705318</v>
      </c>
      <c r="E166" s="35">
        <f>IF(D166&lt;=0,0,MIN(Darlehensrechner!$E$5,D166+F166))</f>
        <v>994.375</v>
      </c>
      <c r="F166" s="35">
        <f>IF(D166&lt;=0,0,D166*Darlehensrechner!$B$6/12)</f>
        <v>72.964117442647563</v>
      </c>
      <c r="G166" s="35">
        <f t="shared" si="18"/>
        <v>921.41088255735247</v>
      </c>
      <c r="H166" s="35">
        <f>IF(AND(Darlehensrechner!$B$13="Ja",B166=Darlehensrechner!$B$12,D166&gt;0),MIN(Darlehensrechner!$B$11,Darlehensrechner!$B$5*Darlehensrechner!$B$14,MAX(D166-G166,0)),0)</f>
        <v>0</v>
      </c>
      <c r="I166" s="36">
        <v>0</v>
      </c>
      <c r="J166" s="35">
        <f t="shared" si="19"/>
        <v>0</v>
      </c>
      <c r="K166" s="35">
        <f t="shared" si="20"/>
        <v>994.375</v>
      </c>
      <c r="L166" s="35">
        <f t="shared" si="21"/>
        <v>20176.647173147965</v>
      </c>
      <c r="M166" s="35">
        <f t="shared" si="26"/>
        <v>106919.25362834468</v>
      </c>
      <c r="N166" s="35">
        <f>IF(M166&lt;=0,0,M166*Darlehensrechner!$B$6/12)</f>
        <v>369.76241879802541</v>
      </c>
      <c r="O166" s="37">
        <f>MAX(M166-(MIN(Darlehensrechner!$E$5,M166+N166)-N166),0)</f>
        <v>106294.64104714271</v>
      </c>
    </row>
    <row r="167" spans="1:15" x14ac:dyDescent="0.25">
      <c r="A167" s="33">
        <f t="shared" si="22"/>
        <v>2040</v>
      </c>
      <c r="B167" s="34">
        <f t="shared" si="23"/>
        <v>3</v>
      </c>
      <c r="C167" s="34">
        <f t="shared" si="24"/>
        <v>166</v>
      </c>
      <c r="D167" s="35">
        <f t="shared" si="25"/>
        <v>20176.647173147965</v>
      </c>
      <c r="E167" s="35">
        <f>IF(D167&lt;=0,0,MIN(Darlehensrechner!$E$5,D167+F167))</f>
        <v>994.375</v>
      </c>
      <c r="F167" s="35">
        <f>IF(D167&lt;=0,0,D167*Darlehensrechner!$B$6/12)</f>
        <v>69.777571473803377</v>
      </c>
      <c r="G167" s="35">
        <f t="shared" si="18"/>
        <v>924.59742852619661</v>
      </c>
      <c r="H167" s="35">
        <f>IF(AND(Darlehensrechner!$B$13="Ja",B167=Darlehensrechner!$B$12,D167&gt;0),MIN(Darlehensrechner!$B$11,Darlehensrechner!$B$5*Darlehensrechner!$B$14,MAX(D167-G167,0)),0)</f>
        <v>0</v>
      </c>
      <c r="I167" s="36">
        <v>0</v>
      </c>
      <c r="J167" s="35">
        <f t="shared" si="19"/>
        <v>0</v>
      </c>
      <c r="K167" s="35">
        <f t="shared" si="20"/>
        <v>994.375</v>
      </c>
      <c r="L167" s="35">
        <f t="shared" si="21"/>
        <v>19252.049744621767</v>
      </c>
      <c r="M167" s="35">
        <f t="shared" si="26"/>
        <v>106294.64104714271</v>
      </c>
      <c r="N167" s="35">
        <f>IF(M167&lt;=0,0,M167*Darlehensrechner!$B$6/12)</f>
        <v>367.60230028803522</v>
      </c>
      <c r="O167" s="37">
        <f>MAX(M167-(MIN(Darlehensrechner!$E$5,M167+N167)-N167),0)</f>
        <v>105667.86834743075</v>
      </c>
    </row>
    <row r="168" spans="1:15" x14ac:dyDescent="0.25">
      <c r="A168" s="33">
        <f t="shared" si="22"/>
        <v>2040</v>
      </c>
      <c r="B168" s="34">
        <f t="shared" si="23"/>
        <v>4</v>
      </c>
      <c r="C168" s="34">
        <f t="shared" si="24"/>
        <v>167</v>
      </c>
      <c r="D168" s="35">
        <f t="shared" si="25"/>
        <v>19252.049744621767</v>
      </c>
      <c r="E168" s="35">
        <f>IF(D168&lt;=0,0,MIN(Darlehensrechner!$E$5,D168+F168))</f>
        <v>994.375</v>
      </c>
      <c r="F168" s="35">
        <f>IF(D168&lt;=0,0,D168*Darlehensrechner!$B$6/12)</f>
        <v>66.580005366816948</v>
      </c>
      <c r="G168" s="35">
        <f t="shared" si="18"/>
        <v>927.79499463318302</v>
      </c>
      <c r="H168" s="35">
        <f>IF(AND(Darlehensrechner!$B$13="Ja",B168=Darlehensrechner!$B$12,D168&gt;0),MIN(Darlehensrechner!$B$11,Darlehensrechner!$B$5*Darlehensrechner!$B$14,MAX(D168-G168,0)),0)</f>
        <v>0</v>
      </c>
      <c r="I168" s="36">
        <v>0</v>
      </c>
      <c r="J168" s="35">
        <f t="shared" si="19"/>
        <v>0</v>
      </c>
      <c r="K168" s="35">
        <f t="shared" si="20"/>
        <v>994.375</v>
      </c>
      <c r="L168" s="35">
        <f t="shared" si="21"/>
        <v>18324.254749988584</v>
      </c>
      <c r="M168" s="35">
        <f t="shared" si="26"/>
        <v>105667.86834743075</v>
      </c>
      <c r="N168" s="35">
        <f>IF(M168&lt;=0,0,M168*Darlehensrechner!$B$6/12)</f>
        <v>365.43471136819807</v>
      </c>
      <c r="O168" s="37">
        <f>MAX(M168-(MIN(Darlehensrechner!$E$5,M168+N168)-N168),0)</f>
        <v>105038.92805879895</v>
      </c>
    </row>
    <row r="169" spans="1:15" x14ac:dyDescent="0.25">
      <c r="A169" s="33">
        <f t="shared" si="22"/>
        <v>2040</v>
      </c>
      <c r="B169" s="34">
        <f t="shared" si="23"/>
        <v>5</v>
      </c>
      <c r="C169" s="34">
        <f t="shared" si="24"/>
        <v>168</v>
      </c>
      <c r="D169" s="35">
        <f t="shared" si="25"/>
        <v>18324.254749988584</v>
      </c>
      <c r="E169" s="35">
        <f>IF(D169&lt;=0,0,MIN(Darlehensrechner!$E$5,D169+F169))</f>
        <v>994.375</v>
      </c>
      <c r="F169" s="35">
        <f>IF(D169&lt;=0,0,D169*Darlehensrechner!$B$6/12)</f>
        <v>63.371381010377185</v>
      </c>
      <c r="G169" s="35">
        <f t="shared" si="18"/>
        <v>931.00361898962285</v>
      </c>
      <c r="H169" s="35">
        <f>IF(AND(Darlehensrechner!$B$13="Ja",B169=Darlehensrechner!$B$12,D169&gt;0),MIN(Darlehensrechner!$B$11,Darlehensrechner!$B$5*Darlehensrechner!$B$14,MAX(D169-G169,0)),0)</f>
        <v>0</v>
      </c>
      <c r="I169" s="36">
        <v>0</v>
      </c>
      <c r="J169" s="35">
        <f t="shared" si="19"/>
        <v>0</v>
      </c>
      <c r="K169" s="35">
        <f t="shared" si="20"/>
        <v>994.375</v>
      </c>
      <c r="L169" s="35">
        <f t="shared" si="21"/>
        <v>17393.25113099896</v>
      </c>
      <c r="M169" s="35">
        <f t="shared" si="26"/>
        <v>105038.92805879895</v>
      </c>
      <c r="N169" s="35">
        <f>IF(M169&lt;=0,0,M169*Darlehensrechner!$B$6/12)</f>
        <v>363.25962620334639</v>
      </c>
      <c r="O169" s="37">
        <f>MAX(M169-(MIN(Darlehensrechner!$E$5,M169+N169)-N169),0)</f>
        <v>104407.8126850023</v>
      </c>
    </row>
    <row r="170" spans="1:15" x14ac:dyDescent="0.25">
      <c r="A170" s="33">
        <f t="shared" si="22"/>
        <v>2040</v>
      </c>
      <c r="B170" s="34">
        <f t="shared" si="23"/>
        <v>6</v>
      </c>
      <c r="C170" s="34">
        <f t="shared" si="24"/>
        <v>169</v>
      </c>
      <c r="D170" s="35">
        <f t="shared" si="25"/>
        <v>17393.25113099896</v>
      </c>
      <c r="E170" s="35">
        <f>IF(D170&lt;=0,0,MIN(Darlehensrechner!$E$5,D170+F170))</f>
        <v>994.375</v>
      </c>
      <c r="F170" s="35">
        <f>IF(D170&lt;=0,0,D170*Darlehensrechner!$B$6/12)</f>
        <v>60.15166016137141</v>
      </c>
      <c r="G170" s="35">
        <f t="shared" si="18"/>
        <v>934.22333983862859</v>
      </c>
      <c r="H170" s="35">
        <f>IF(AND(Darlehensrechner!$B$13="Ja",B170=Darlehensrechner!$B$12,D170&gt;0),MIN(Darlehensrechner!$B$11,Darlehensrechner!$B$5*Darlehensrechner!$B$14,MAX(D170-G170,0)),0)</f>
        <v>0</v>
      </c>
      <c r="I170" s="36">
        <v>0</v>
      </c>
      <c r="J170" s="35">
        <f t="shared" si="19"/>
        <v>0</v>
      </c>
      <c r="K170" s="35">
        <f t="shared" si="20"/>
        <v>994.375</v>
      </c>
      <c r="L170" s="35">
        <f t="shared" si="21"/>
        <v>16459.027791160333</v>
      </c>
      <c r="M170" s="35">
        <f t="shared" si="26"/>
        <v>104407.8126850023</v>
      </c>
      <c r="N170" s="35">
        <f>IF(M170&lt;=0,0,M170*Darlehensrechner!$B$6/12)</f>
        <v>361.07701886896626</v>
      </c>
      <c r="O170" s="37">
        <f>MAX(M170-(MIN(Darlehensrechner!$E$5,M170+N170)-N170),0)</f>
        <v>103774.51470387126</v>
      </c>
    </row>
    <row r="171" spans="1:15" x14ac:dyDescent="0.25">
      <c r="A171" s="33">
        <f t="shared" si="22"/>
        <v>2040</v>
      </c>
      <c r="B171" s="34">
        <f t="shared" si="23"/>
        <v>7</v>
      </c>
      <c r="C171" s="34">
        <f t="shared" si="24"/>
        <v>170</v>
      </c>
      <c r="D171" s="35">
        <f t="shared" si="25"/>
        <v>16459.027791160333</v>
      </c>
      <c r="E171" s="35">
        <f>IF(D171&lt;=0,0,MIN(Darlehensrechner!$E$5,D171+F171))</f>
        <v>994.375</v>
      </c>
      <c r="F171" s="35">
        <f>IF(D171&lt;=0,0,D171*Darlehensrechner!$B$6/12)</f>
        <v>56.920804444429486</v>
      </c>
      <c r="G171" s="35">
        <f t="shared" si="18"/>
        <v>937.45419555557055</v>
      </c>
      <c r="H171" s="35">
        <f>IF(AND(Darlehensrechner!$B$13="Ja",B171=Darlehensrechner!$B$12,D171&gt;0),MIN(Darlehensrechner!$B$11,Darlehensrechner!$B$5*Darlehensrechner!$B$14,MAX(D171-G171,0)),0)</f>
        <v>0</v>
      </c>
      <c r="I171" s="36">
        <v>0</v>
      </c>
      <c r="J171" s="35">
        <f t="shared" si="19"/>
        <v>0</v>
      </c>
      <c r="K171" s="35">
        <f t="shared" si="20"/>
        <v>994.375</v>
      </c>
      <c r="L171" s="35">
        <f t="shared" si="21"/>
        <v>15521.573595604763</v>
      </c>
      <c r="M171" s="35">
        <f t="shared" si="26"/>
        <v>103774.51470387126</v>
      </c>
      <c r="N171" s="35">
        <f>IF(M171&lt;=0,0,M171*Darlehensrechner!$B$6/12)</f>
        <v>358.88686335088818</v>
      </c>
      <c r="O171" s="37">
        <f>MAX(M171-(MIN(Darlehensrechner!$E$5,M171+N171)-N171),0)</f>
        <v>103139.02656722214</v>
      </c>
    </row>
    <row r="172" spans="1:15" x14ac:dyDescent="0.25">
      <c r="A172" s="33">
        <f t="shared" si="22"/>
        <v>2040</v>
      </c>
      <c r="B172" s="34">
        <f t="shared" si="23"/>
        <v>8</v>
      </c>
      <c r="C172" s="34">
        <f t="shared" si="24"/>
        <v>171</v>
      </c>
      <c r="D172" s="35">
        <f t="shared" si="25"/>
        <v>15521.573595604763</v>
      </c>
      <c r="E172" s="35">
        <f>IF(D172&lt;=0,0,MIN(Darlehensrechner!$E$5,D172+F172))</f>
        <v>994.375</v>
      </c>
      <c r="F172" s="35">
        <f>IF(D172&lt;=0,0,D172*Darlehensrechner!$B$6/12)</f>
        <v>53.67877535146647</v>
      </c>
      <c r="G172" s="35">
        <f t="shared" si="18"/>
        <v>940.69622464853353</v>
      </c>
      <c r="H172" s="35">
        <f>IF(AND(Darlehensrechner!$B$13="Ja",B172=Darlehensrechner!$B$12,D172&gt;0),MIN(Darlehensrechner!$B$11,Darlehensrechner!$B$5*Darlehensrechner!$B$14,MAX(D172-G172,0)),0)</f>
        <v>0</v>
      </c>
      <c r="I172" s="36">
        <v>0</v>
      </c>
      <c r="J172" s="35">
        <f t="shared" si="19"/>
        <v>0</v>
      </c>
      <c r="K172" s="35">
        <f t="shared" si="20"/>
        <v>994.375</v>
      </c>
      <c r="L172" s="35">
        <f t="shared" si="21"/>
        <v>14580.87737095623</v>
      </c>
      <c r="M172" s="35">
        <f t="shared" si="26"/>
        <v>103139.02656722214</v>
      </c>
      <c r="N172" s="35">
        <f>IF(M172&lt;=0,0,M172*Darlehensrechner!$B$6/12)</f>
        <v>356.68913354497658</v>
      </c>
      <c r="O172" s="37">
        <f>MAX(M172-(MIN(Darlehensrechner!$E$5,M172+N172)-N172),0)</f>
        <v>102501.34070076712</v>
      </c>
    </row>
    <row r="173" spans="1:15" x14ac:dyDescent="0.25">
      <c r="A173" s="33">
        <f t="shared" si="22"/>
        <v>2040</v>
      </c>
      <c r="B173" s="34">
        <f t="shared" si="23"/>
        <v>9</v>
      </c>
      <c r="C173" s="34">
        <f t="shared" si="24"/>
        <v>172</v>
      </c>
      <c r="D173" s="35">
        <f t="shared" si="25"/>
        <v>14580.87737095623</v>
      </c>
      <c r="E173" s="35">
        <f>IF(D173&lt;=0,0,MIN(Darlehensrechner!$E$5,D173+F173))</f>
        <v>994.375</v>
      </c>
      <c r="F173" s="35">
        <f>IF(D173&lt;=0,0,D173*Darlehensrechner!$B$6/12)</f>
        <v>50.42553424122363</v>
      </c>
      <c r="G173" s="35">
        <f t="shared" si="18"/>
        <v>943.94946575877634</v>
      </c>
      <c r="H173" s="35">
        <f>IF(AND(Darlehensrechner!$B$13="Ja",B173=Darlehensrechner!$B$12,D173&gt;0),MIN(Darlehensrechner!$B$11,Darlehensrechner!$B$5*Darlehensrechner!$B$14,MAX(D173-G173,0)),0)</f>
        <v>0</v>
      </c>
      <c r="I173" s="36">
        <v>0</v>
      </c>
      <c r="J173" s="35">
        <f t="shared" si="19"/>
        <v>0</v>
      </c>
      <c r="K173" s="35">
        <f t="shared" si="20"/>
        <v>994.375</v>
      </c>
      <c r="L173" s="35">
        <f t="shared" si="21"/>
        <v>13636.927905197454</v>
      </c>
      <c r="M173" s="35">
        <f t="shared" si="26"/>
        <v>102501.34070076712</v>
      </c>
      <c r="N173" s="35">
        <f>IF(M173&lt;=0,0,M173*Darlehensrechner!$B$6/12)</f>
        <v>354.48380325681961</v>
      </c>
      <c r="O173" s="37">
        <f>MAX(M173-(MIN(Darlehensrechner!$E$5,M173+N173)-N173),0)</f>
        <v>101861.44950402394</v>
      </c>
    </row>
    <row r="174" spans="1:15" x14ac:dyDescent="0.25">
      <c r="A174" s="33">
        <f t="shared" si="22"/>
        <v>2040</v>
      </c>
      <c r="B174" s="34">
        <f t="shared" si="23"/>
        <v>10</v>
      </c>
      <c r="C174" s="34">
        <f t="shared" si="24"/>
        <v>173</v>
      </c>
      <c r="D174" s="35">
        <f t="shared" si="25"/>
        <v>13636.927905197454</v>
      </c>
      <c r="E174" s="35">
        <f>IF(D174&lt;=0,0,MIN(Darlehensrechner!$E$5,D174+F174))</f>
        <v>994.375</v>
      </c>
      <c r="F174" s="35">
        <f>IF(D174&lt;=0,0,D174*Darlehensrechner!$B$6/12)</f>
        <v>47.161042338807867</v>
      </c>
      <c r="G174" s="35">
        <f t="shared" si="18"/>
        <v>947.21395766119213</v>
      </c>
      <c r="H174" s="35">
        <f>IF(AND(Darlehensrechner!$B$13="Ja",B174=Darlehensrechner!$B$12,D174&gt;0),MIN(Darlehensrechner!$B$11,Darlehensrechner!$B$5*Darlehensrechner!$B$14,MAX(D174-G174,0)),0)</f>
        <v>0</v>
      </c>
      <c r="I174" s="36">
        <v>0</v>
      </c>
      <c r="J174" s="35">
        <f t="shared" si="19"/>
        <v>0</v>
      </c>
      <c r="K174" s="35">
        <f t="shared" si="20"/>
        <v>994.375</v>
      </c>
      <c r="L174" s="35">
        <f t="shared" si="21"/>
        <v>12689.713947536262</v>
      </c>
      <c r="M174" s="35">
        <f t="shared" si="26"/>
        <v>101861.44950402394</v>
      </c>
      <c r="N174" s="35">
        <f>IF(M174&lt;=0,0,M174*Darlehensrechner!$B$6/12)</f>
        <v>352.27084620141613</v>
      </c>
      <c r="O174" s="37">
        <f>MAX(M174-(MIN(Darlehensrechner!$E$5,M174+N174)-N174),0)</f>
        <v>101219.34535022535</v>
      </c>
    </row>
    <row r="175" spans="1:15" x14ac:dyDescent="0.25">
      <c r="A175" s="33">
        <f t="shared" si="22"/>
        <v>2040</v>
      </c>
      <c r="B175" s="34">
        <f t="shared" si="23"/>
        <v>11</v>
      </c>
      <c r="C175" s="34">
        <f t="shared" si="24"/>
        <v>174</v>
      </c>
      <c r="D175" s="35">
        <f t="shared" si="25"/>
        <v>12689.713947536262</v>
      </c>
      <c r="E175" s="35">
        <f>IF(D175&lt;=0,0,MIN(Darlehensrechner!$E$5,D175+F175))</f>
        <v>994.375</v>
      </c>
      <c r="F175" s="35">
        <f>IF(D175&lt;=0,0,D175*Darlehensrechner!$B$6/12)</f>
        <v>43.885260735229572</v>
      </c>
      <c r="G175" s="35">
        <f t="shared" si="18"/>
        <v>950.48973926477038</v>
      </c>
      <c r="H175" s="35">
        <f>IF(AND(Darlehensrechner!$B$13="Ja",B175=Darlehensrechner!$B$12,D175&gt;0),MIN(Darlehensrechner!$B$11,Darlehensrechner!$B$5*Darlehensrechner!$B$14,MAX(D175-G175,0)),0)</f>
        <v>0</v>
      </c>
      <c r="I175" s="36">
        <v>0</v>
      </c>
      <c r="J175" s="35">
        <f t="shared" si="19"/>
        <v>0</v>
      </c>
      <c r="K175" s="35">
        <f t="shared" si="20"/>
        <v>994.375</v>
      </c>
      <c r="L175" s="35">
        <f t="shared" si="21"/>
        <v>11739.224208271491</v>
      </c>
      <c r="M175" s="35">
        <f t="shared" si="26"/>
        <v>101219.34535022535</v>
      </c>
      <c r="N175" s="35">
        <f>IF(M175&lt;=0,0,M175*Darlehensrechner!$B$6/12)</f>
        <v>350.05023600286268</v>
      </c>
      <c r="O175" s="37">
        <f>MAX(M175-(MIN(Darlehensrechner!$E$5,M175+N175)-N175),0)</f>
        <v>100575.02058622822</v>
      </c>
    </row>
    <row r="176" spans="1:15" x14ac:dyDescent="0.25">
      <c r="A176" s="33">
        <f t="shared" si="22"/>
        <v>2040</v>
      </c>
      <c r="B176" s="34">
        <f t="shared" si="23"/>
        <v>12</v>
      </c>
      <c r="C176" s="34">
        <f t="shared" si="24"/>
        <v>175</v>
      </c>
      <c r="D176" s="35">
        <f t="shared" si="25"/>
        <v>11739.224208271491</v>
      </c>
      <c r="E176" s="35">
        <f>IF(D176&lt;=0,0,MIN(Darlehensrechner!$E$5,D176+F176))</f>
        <v>994.375</v>
      </c>
      <c r="F176" s="35">
        <f>IF(D176&lt;=0,0,D176*Darlehensrechner!$B$6/12)</f>
        <v>40.598150386938904</v>
      </c>
      <c r="G176" s="35">
        <f t="shared" si="18"/>
        <v>953.77684961306113</v>
      </c>
      <c r="H176" s="35">
        <f>IF(AND(Darlehensrechner!$B$13="Ja",B176=Darlehensrechner!$B$12,D176&gt;0),MIN(Darlehensrechner!$B$11,Darlehensrechner!$B$5*Darlehensrechner!$B$14,MAX(D176-G176,0)),0)</f>
        <v>4000</v>
      </c>
      <c r="I176" s="36">
        <v>0</v>
      </c>
      <c r="J176" s="35">
        <f t="shared" si="19"/>
        <v>0</v>
      </c>
      <c r="K176" s="35">
        <f t="shared" si="20"/>
        <v>4994.375</v>
      </c>
      <c r="L176" s="35">
        <f t="shared" si="21"/>
        <v>6785.4473586584299</v>
      </c>
      <c r="M176" s="35">
        <f t="shared" si="26"/>
        <v>100575.02058622822</v>
      </c>
      <c r="N176" s="35">
        <f>IF(M176&lt;=0,0,M176*Darlehensrechner!$B$6/12)</f>
        <v>347.8219461940393</v>
      </c>
      <c r="O176" s="37">
        <f>MAX(M176-(MIN(Darlehensrechner!$E$5,M176+N176)-N176),0)</f>
        <v>99928.467532422263</v>
      </c>
    </row>
    <row r="177" spans="1:15" x14ac:dyDescent="0.25">
      <c r="A177" s="33">
        <f t="shared" si="22"/>
        <v>2041</v>
      </c>
      <c r="B177" s="34">
        <f t="shared" si="23"/>
        <v>1</v>
      </c>
      <c r="C177" s="34">
        <f t="shared" si="24"/>
        <v>176</v>
      </c>
      <c r="D177" s="35">
        <f t="shared" si="25"/>
        <v>6785.4473586584299</v>
      </c>
      <c r="E177" s="35">
        <f>IF(D177&lt;=0,0,MIN(Darlehensrechner!$E$5,D177+F177))</f>
        <v>994.375</v>
      </c>
      <c r="F177" s="35">
        <f>IF(D177&lt;=0,0,D177*Darlehensrechner!$B$6/12)</f>
        <v>23.466338782027069</v>
      </c>
      <c r="G177" s="35">
        <f t="shared" si="18"/>
        <v>970.90866121797296</v>
      </c>
      <c r="H177" s="35">
        <f>IF(AND(Darlehensrechner!$B$13="Ja",B177=Darlehensrechner!$B$12,D177&gt;0),MIN(Darlehensrechner!$B$11,Darlehensrechner!$B$5*Darlehensrechner!$B$14,MAX(D177-G177,0)),0)</f>
        <v>0</v>
      </c>
      <c r="I177" s="36">
        <v>0</v>
      </c>
      <c r="J177" s="35">
        <f t="shared" si="19"/>
        <v>0</v>
      </c>
      <c r="K177" s="35">
        <f t="shared" si="20"/>
        <v>994.375</v>
      </c>
      <c r="L177" s="35">
        <f t="shared" si="21"/>
        <v>5814.5386974404573</v>
      </c>
      <c r="M177" s="35">
        <f t="shared" si="26"/>
        <v>99928.467532422263</v>
      </c>
      <c r="N177" s="35">
        <f>IF(M177&lt;=0,0,M177*Darlehensrechner!$B$6/12)</f>
        <v>345.58595021629367</v>
      </c>
      <c r="O177" s="37">
        <f>MAX(M177-(MIN(Darlehensrechner!$E$5,M177+N177)-N177),0)</f>
        <v>99279.678482638556</v>
      </c>
    </row>
    <row r="178" spans="1:15" x14ac:dyDescent="0.25">
      <c r="A178" s="33">
        <f t="shared" si="22"/>
        <v>2041</v>
      </c>
      <c r="B178" s="34">
        <f t="shared" si="23"/>
        <v>2</v>
      </c>
      <c r="C178" s="34">
        <f t="shared" si="24"/>
        <v>177</v>
      </c>
      <c r="D178" s="35">
        <f t="shared" si="25"/>
        <v>5814.5386974404573</v>
      </c>
      <c r="E178" s="35">
        <f>IF(D178&lt;=0,0,MIN(Darlehensrechner!$E$5,D178+F178))</f>
        <v>994.375</v>
      </c>
      <c r="F178" s="35">
        <f>IF(D178&lt;=0,0,D178*Darlehensrechner!$B$6/12)</f>
        <v>20.108612995314918</v>
      </c>
      <c r="G178" s="35">
        <f t="shared" si="18"/>
        <v>974.26638700468504</v>
      </c>
      <c r="H178" s="35">
        <f>IF(AND(Darlehensrechner!$B$13="Ja",B178=Darlehensrechner!$B$12,D178&gt;0),MIN(Darlehensrechner!$B$11,Darlehensrechner!$B$5*Darlehensrechner!$B$14,MAX(D178-G178,0)),0)</f>
        <v>0</v>
      </c>
      <c r="I178" s="36">
        <v>0</v>
      </c>
      <c r="J178" s="35">
        <f t="shared" si="19"/>
        <v>0</v>
      </c>
      <c r="K178" s="35">
        <f t="shared" si="20"/>
        <v>994.375</v>
      </c>
      <c r="L178" s="35">
        <f t="shared" si="21"/>
        <v>4840.2723104357719</v>
      </c>
      <c r="M178" s="35">
        <f t="shared" si="26"/>
        <v>99279.678482638556</v>
      </c>
      <c r="N178" s="35">
        <f>IF(M178&lt;=0,0,M178*Darlehensrechner!$B$6/12)</f>
        <v>343.34222141912505</v>
      </c>
      <c r="O178" s="37">
        <f>MAX(M178-(MIN(Darlehensrechner!$E$5,M178+N178)-N178),0)</f>
        <v>98628.645704057679</v>
      </c>
    </row>
    <row r="179" spans="1:15" x14ac:dyDescent="0.25">
      <c r="A179" s="33">
        <f t="shared" si="22"/>
        <v>2041</v>
      </c>
      <c r="B179" s="34">
        <f t="shared" si="23"/>
        <v>3</v>
      </c>
      <c r="C179" s="34">
        <f t="shared" si="24"/>
        <v>178</v>
      </c>
      <c r="D179" s="35">
        <f t="shared" si="25"/>
        <v>4840.2723104357719</v>
      </c>
      <c r="E179" s="35">
        <f>IF(D179&lt;=0,0,MIN(Darlehensrechner!$E$5,D179+F179))</f>
        <v>994.375</v>
      </c>
      <c r="F179" s="35">
        <f>IF(D179&lt;=0,0,D179*Darlehensrechner!$B$6/12)</f>
        <v>16.739275073590381</v>
      </c>
      <c r="G179" s="35">
        <f t="shared" si="18"/>
        <v>977.63572492640958</v>
      </c>
      <c r="H179" s="35">
        <f>IF(AND(Darlehensrechner!$B$13="Ja",B179=Darlehensrechner!$B$12,D179&gt;0),MIN(Darlehensrechner!$B$11,Darlehensrechner!$B$5*Darlehensrechner!$B$14,MAX(D179-G179,0)),0)</f>
        <v>0</v>
      </c>
      <c r="I179" s="36">
        <v>0</v>
      </c>
      <c r="J179" s="35">
        <f t="shared" si="19"/>
        <v>0</v>
      </c>
      <c r="K179" s="35">
        <f t="shared" si="20"/>
        <v>994.375</v>
      </c>
      <c r="L179" s="35">
        <f t="shared" si="21"/>
        <v>3862.6365855093622</v>
      </c>
      <c r="M179" s="35">
        <f t="shared" si="26"/>
        <v>98628.645704057679</v>
      </c>
      <c r="N179" s="35">
        <f>IF(M179&lt;=0,0,M179*Darlehensrechner!$B$6/12)</f>
        <v>341.09073305986618</v>
      </c>
      <c r="O179" s="37">
        <f>MAX(M179-(MIN(Darlehensrechner!$E$5,M179+N179)-N179),0)</f>
        <v>97975.36143711755</v>
      </c>
    </row>
    <row r="180" spans="1:15" x14ac:dyDescent="0.25">
      <c r="A180" s="33">
        <f t="shared" si="22"/>
        <v>2041</v>
      </c>
      <c r="B180" s="34">
        <f t="shared" si="23"/>
        <v>4</v>
      </c>
      <c r="C180" s="34">
        <f t="shared" si="24"/>
        <v>179</v>
      </c>
      <c r="D180" s="35">
        <f t="shared" si="25"/>
        <v>3862.6365855093622</v>
      </c>
      <c r="E180" s="35">
        <f>IF(D180&lt;=0,0,MIN(Darlehensrechner!$E$5,D180+F180))</f>
        <v>994.375</v>
      </c>
      <c r="F180" s="35">
        <f>IF(D180&lt;=0,0,D180*Darlehensrechner!$B$6/12)</f>
        <v>13.358284858219877</v>
      </c>
      <c r="G180" s="35">
        <f t="shared" si="18"/>
        <v>981.01671514178008</v>
      </c>
      <c r="H180" s="35">
        <f>IF(AND(Darlehensrechner!$B$13="Ja",B180=Darlehensrechner!$B$12,D180&gt;0),MIN(Darlehensrechner!$B$11,Darlehensrechner!$B$5*Darlehensrechner!$B$14,MAX(D180-G180,0)),0)</f>
        <v>0</v>
      </c>
      <c r="I180" s="36">
        <v>0</v>
      </c>
      <c r="J180" s="35">
        <f t="shared" si="19"/>
        <v>0</v>
      </c>
      <c r="K180" s="35">
        <f t="shared" si="20"/>
        <v>994.375</v>
      </c>
      <c r="L180" s="35">
        <f t="shared" si="21"/>
        <v>2881.6198703675823</v>
      </c>
      <c r="M180" s="35">
        <f t="shared" si="26"/>
        <v>97975.36143711755</v>
      </c>
      <c r="N180" s="35">
        <f>IF(M180&lt;=0,0,M180*Darlehensrechner!$B$6/12)</f>
        <v>338.83145830336485</v>
      </c>
      <c r="O180" s="37">
        <f>MAX(M180-(MIN(Darlehensrechner!$E$5,M180+N180)-N180),0)</f>
        <v>97319.817895420914</v>
      </c>
    </row>
    <row r="181" spans="1:15" x14ac:dyDescent="0.25">
      <c r="A181" s="33">
        <f t="shared" si="22"/>
        <v>2041</v>
      </c>
      <c r="B181" s="34">
        <f t="shared" si="23"/>
        <v>5</v>
      </c>
      <c r="C181" s="34">
        <f t="shared" si="24"/>
        <v>180</v>
      </c>
      <c r="D181" s="35">
        <f t="shared" si="25"/>
        <v>2881.6198703675823</v>
      </c>
      <c r="E181" s="35">
        <f>IF(D181&lt;=0,0,MIN(Darlehensrechner!$E$5,D181+F181))</f>
        <v>994.375</v>
      </c>
      <c r="F181" s="35">
        <f>IF(D181&lt;=0,0,D181*Darlehensrechner!$B$6/12)</f>
        <v>9.96560205168789</v>
      </c>
      <c r="G181" s="35">
        <f t="shared" si="18"/>
        <v>984.40939794831206</v>
      </c>
      <c r="H181" s="35">
        <f>IF(AND(Darlehensrechner!$B$13="Ja",B181=Darlehensrechner!$B$12,D181&gt;0),MIN(Darlehensrechner!$B$11,Darlehensrechner!$B$5*Darlehensrechner!$B$14,MAX(D181-G181,0)),0)</f>
        <v>0</v>
      </c>
      <c r="I181" s="36">
        <v>0</v>
      </c>
      <c r="J181" s="35">
        <f t="shared" si="19"/>
        <v>0</v>
      </c>
      <c r="K181" s="35">
        <f t="shared" si="20"/>
        <v>994.375</v>
      </c>
      <c r="L181" s="35">
        <f t="shared" si="21"/>
        <v>1897.2104724192702</v>
      </c>
      <c r="M181" s="35">
        <f t="shared" si="26"/>
        <v>97319.817895420914</v>
      </c>
      <c r="N181" s="35">
        <f>IF(M181&lt;=0,0,M181*Darlehensrechner!$B$6/12)</f>
        <v>336.56437022166398</v>
      </c>
      <c r="O181" s="37">
        <f>MAX(M181-(MIN(Darlehensrechner!$E$5,M181+N181)-N181),0)</f>
        <v>96662.007265642576</v>
      </c>
    </row>
    <row r="182" spans="1:15" x14ac:dyDescent="0.25">
      <c r="A182" s="33">
        <f t="shared" si="22"/>
        <v>2041</v>
      </c>
      <c r="B182" s="34">
        <f t="shared" si="23"/>
        <v>6</v>
      </c>
      <c r="C182" s="34">
        <f t="shared" si="24"/>
        <v>181</v>
      </c>
      <c r="D182" s="35">
        <f t="shared" si="25"/>
        <v>1897.2104724192702</v>
      </c>
      <c r="E182" s="35">
        <f>IF(D182&lt;=0,0,MIN(Darlehensrechner!$E$5,D182+F182))</f>
        <v>994.375</v>
      </c>
      <c r="F182" s="35">
        <f>IF(D182&lt;=0,0,D182*Darlehensrechner!$B$6/12)</f>
        <v>6.5611862171166431</v>
      </c>
      <c r="G182" s="35">
        <f t="shared" si="18"/>
        <v>987.81381378288336</v>
      </c>
      <c r="H182" s="35">
        <f>IF(AND(Darlehensrechner!$B$13="Ja",B182=Darlehensrechner!$B$12,D182&gt;0),MIN(Darlehensrechner!$B$11,Darlehensrechner!$B$5*Darlehensrechner!$B$14,MAX(D182-G182,0)),0)</f>
        <v>0</v>
      </c>
      <c r="I182" s="36">
        <v>0</v>
      </c>
      <c r="J182" s="35">
        <f t="shared" si="19"/>
        <v>0</v>
      </c>
      <c r="K182" s="35">
        <f t="shared" si="20"/>
        <v>994.375</v>
      </c>
      <c r="L182" s="35">
        <f t="shared" si="21"/>
        <v>909.39665863638686</v>
      </c>
      <c r="M182" s="35">
        <f t="shared" si="26"/>
        <v>96662.007265642576</v>
      </c>
      <c r="N182" s="35">
        <f>IF(M182&lt;=0,0,M182*Darlehensrechner!$B$6/12)</f>
        <v>334.28944179368062</v>
      </c>
      <c r="O182" s="37">
        <f>MAX(M182-(MIN(Darlehensrechner!$E$5,M182+N182)-N182),0)</f>
        <v>96001.921707436253</v>
      </c>
    </row>
    <row r="183" spans="1:15" x14ac:dyDescent="0.25">
      <c r="A183" s="33">
        <f t="shared" si="22"/>
        <v>2041</v>
      </c>
      <c r="B183" s="34">
        <f t="shared" si="23"/>
        <v>7</v>
      </c>
      <c r="C183" s="34">
        <f t="shared" si="24"/>
        <v>182</v>
      </c>
      <c r="D183" s="35">
        <f t="shared" si="25"/>
        <v>909.39665863638686</v>
      </c>
      <c r="E183" s="35">
        <f>IF(D183&lt;=0,0,MIN(Darlehensrechner!$E$5,D183+F183))</f>
        <v>912.54165541417103</v>
      </c>
      <c r="F183" s="35">
        <f>IF(D183&lt;=0,0,D183*Darlehensrechner!$B$6/12)</f>
        <v>3.1449967777841716</v>
      </c>
      <c r="G183" s="35">
        <f t="shared" si="18"/>
        <v>909.39665863638686</v>
      </c>
      <c r="H183" s="35">
        <f>IF(AND(Darlehensrechner!$B$13="Ja",B183=Darlehensrechner!$B$12,D183&gt;0),MIN(Darlehensrechner!$B$11,Darlehensrechner!$B$5*Darlehensrechner!$B$14,MAX(D183-G183,0)),0)</f>
        <v>0</v>
      </c>
      <c r="I183" s="36">
        <v>0</v>
      </c>
      <c r="J183" s="35">
        <f t="shared" si="19"/>
        <v>0</v>
      </c>
      <c r="K183" s="35">
        <f t="shared" si="20"/>
        <v>912.54165541417103</v>
      </c>
      <c r="L183" s="35">
        <f t="shared" si="21"/>
        <v>0</v>
      </c>
      <c r="M183" s="35">
        <f t="shared" si="26"/>
        <v>96001.921707436253</v>
      </c>
      <c r="N183" s="35">
        <f>IF(M183&lt;=0,0,M183*Darlehensrechner!$B$6/12)</f>
        <v>332.00664590488373</v>
      </c>
      <c r="O183" s="37">
        <f>MAX(M183-(MIN(Darlehensrechner!$E$5,M183+N183)-N183),0)</f>
        <v>95339.553353341136</v>
      </c>
    </row>
    <row r="184" spans="1:15" x14ac:dyDescent="0.25">
      <c r="A184" s="33">
        <f t="shared" si="22"/>
        <v>2041</v>
      </c>
      <c r="B184" s="34">
        <f t="shared" si="23"/>
        <v>8</v>
      </c>
      <c r="C184" s="34">
        <f t="shared" si="24"/>
        <v>183</v>
      </c>
      <c r="D184" s="35">
        <f t="shared" si="25"/>
        <v>0</v>
      </c>
      <c r="E184" s="35">
        <f>IF(D184&lt;=0,0,MIN(Darlehensrechner!$E$5,D184+F184))</f>
        <v>0</v>
      </c>
      <c r="F184" s="35">
        <f>IF(D184&lt;=0,0,D184*Darlehensrechner!$B$6/12)</f>
        <v>0</v>
      </c>
      <c r="G184" s="35">
        <f t="shared" si="18"/>
        <v>0</v>
      </c>
      <c r="H184" s="35">
        <f>IF(AND(Darlehensrechner!$B$13="Ja",B184=Darlehensrechner!$B$12,D184&gt;0),MIN(Darlehensrechner!$B$11,Darlehensrechner!$B$5*Darlehensrechner!$B$14,MAX(D184-G184,0)),0)</f>
        <v>0</v>
      </c>
      <c r="I184" s="36">
        <v>0</v>
      </c>
      <c r="J184" s="35">
        <f t="shared" si="19"/>
        <v>0</v>
      </c>
      <c r="K184" s="35">
        <f t="shared" si="20"/>
        <v>0</v>
      </c>
      <c r="L184" s="35">
        <f t="shared" si="21"/>
        <v>0</v>
      </c>
      <c r="M184" s="35">
        <f t="shared" si="26"/>
        <v>95339.553353341136</v>
      </c>
      <c r="N184" s="35">
        <f>IF(M184&lt;=0,0,M184*Darlehensrechner!$B$6/12)</f>
        <v>329.71595534697144</v>
      </c>
      <c r="O184" s="37">
        <f>MAX(M184-(MIN(Darlehensrechner!$E$5,M184+N184)-N184),0)</f>
        <v>94674.894308688105</v>
      </c>
    </row>
    <row r="185" spans="1:15" x14ac:dyDescent="0.25">
      <c r="A185" s="33">
        <f t="shared" si="22"/>
        <v>2041</v>
      </c>
      <c r="B185" s="34">
        <f t="shared" si="23"/>
        <v>9</v>
      </c>
      <c r="C185" s="34">
        <f t="shared" si="24"/>
        <v>184</v>
      </c>
      <c r="D185" s="35">
        <f t="shared" si="25"/>
        <v>0</v>
      </c>
      <c r="E185" s="35">
        <f>IF(D185&lt;=0,0,MIN(Darlehensrechner!$E$5,D185+F185))</f>
        <v>0</v>
      </c>
      <c r="F185" s="35">
        <f>IF(D185&lt;=0,0,D185*Darlehensrechner!$B$6/12)</f>
        <v>0</v>
      </c>
      <c r="G185" s="35">
        <f t="shared" si="18"/>
        <v>0</v>
      </c>
      <c r="H185" s="35">
        <f>IF(AND(Darlehensrechner!$B$13="Ja",B185=Darlehensrechner!$B$12,D185&gt;0),MIN(Darlehensrechner!$B$11,Darlehensrechner!$B$5*Darlehensrechner!$B$14,MAX(D185-G185,0)),0)</f>
        <v>0</v>
      </c>
      <c r="I185" s="36">
        <v>0</v>
      </c>
      <c r="J185" s="35">
        <f t="shared" si="19"/>
        <v>0</v>
      </c>
      <c r="K185" s="35">
        <f t="shared" si="20"/>
        <v>0</v>
      </c>
      <c r="L185" s="35">
        <f t="shared" si="21"/>
        <v>0</v>
      </c>
      <c r="M185" s="35">
        <f t="shared" si="26"/>
        <v>94674.894308688105</v>
      </c>
      <c r="N185" s="35">
        <f>IF(M185&lt;=0,0,M185*Darlehensrechner!$B$6/12)</f>
        <v>327.4173428175464</v>
      </c>
      <c r="O185" s="37">
        <f>MAX(M185-(MIN(Darlehensrechner!$E$5,M185+N185)-N185),0)</f>
        <v>94007.936651505646</v>
      </c>
    </row>
    <row r="186" spans="1:15" x14ac:dyDescent="0.25">
      <c r="A186" s="33">
        <f t="shared" si="22"/>
        <v>2041</v>
      </c>
      <c r="B186" s="34">
        <f t="shared" si="23"/>
        <v>10</v>
      </c>
      <c r="C186" s="34">
        <f t="shared" si="24"/>
        <v>185</v>
      </c>
      <c r="D186" s="35">
        <f t="shared" si="25"/>
        <v>0</v>
      </c>
      <c r="E186" s="35">
        <f>IF(D186&lt;=0,0,MIN(Darlehensrechner!$E$5,D186+F186))</f>
        <v>0</v>
      </c>
      <c r="F186" s="35">
        <f>IF(D186&lt;=0,0,D186*Darlehensrechner!$B$6/12)</f>
        <v>0</v>
      </c>
      <c r="G186" s="35">
        <f t="shared" si="18"/>
        <v>0</v>
      </c>
      <c r="H186" s="35">
        <f>IF(AND(Darlehensrechner!$B$13="Ja",B186=Darlehensrechner!$B$12,D186&gt;0),MIN(Darlehensrechner!$B$11,Darlehensrechner!$B$5*Darlehensrechner!$B$14,MAX(D186-G186,0)),0)</f>
        <v>0</v>
      </c>
      <c r="I186" s="36">
        <v>0</v>
      </c>
      <c r="J186" s="35">
        <f t="shared" si="19"/>
        <v>0</v>
      </c>
      <c r="K186" s="35">
        <f t="shared" si="20"/>
        <v>0</v>
      </c>
      <c r="L186" s="35">
        <f t="shared" si="21"/>
        <v>0</v>
      </c>
      <c r="M186" s="35">
        <f t="shared" si="26"/>
        <v>94007.936651505646</v>
      </c>
      <c r="N186" s="35">
        <f>IF(M186&lt;=0,0,M186*Darlehensrechner!$B$6/12)</f>
        <v>325.11078091979039</v>
      </c>
      <c r="O186" s="37">
        <f>MAX(M186-(MIN(Darlehensrechner!$E$5,M186+N186)-N186),0)</f>
        <v>93338.672432425432</v>
      </c>
    </row>
    <row r="187" spans="1:15" x14ac:dyDescent="0.25">
      <c r="A187" s="33">
        <f t="shared" si="22"/>
        <v>2041</v>
      </c>
      <c r="B187" s="34">
        <f t="shared" si="23"/>
        <v>11</v>
      </c>
      <c r="C187" s="34">
        <f t="shared" si="24"/>
        <v>186</v>
      </c>
      <c r="D187" s="35">
        <f t="shared" si="25"/>
        <v>0</v>
      </c>
      <c r="E187" s="35">
        <f>IF(D187&lt;=0,0,MIN(Darlehensrechner!$E$5,D187+F187))</f>
        <v>0</v>
      </c>
      <c r="F187" s="35">
        <f>IF(D187&lt;=0,0,D187*Darlehensrechner!$B$6/12)</f>
        <v>0</v>
      </c>
      <c r="G187" s="35">
        <f t="shared" si="18"/>
        <v>0</v>
      </c>
      <c r="H187" s="35">
        <f>IF(AND(Darlehensrechner!$B$13="Ja",B187=Darlehensrechner!$B$12,D187&gt;0),MIN(Darlehensrechner!$B$11,Darlehensrechner!$B$5*Darlehensrechner!$B$14,MAX(D187-G187,0)),0)</f>
        <v>0</v>
      </c>
      <c r="I187" s="36">
        <v>0</v>
      </c>
      <c r="J187" s="35">
        <f t="shared" si="19"/>
        <v>0</v>
      </c>
      <c r="K187" s="35">
        <f t="shared" si="20"/>
        <v>0</v>
      </c>
      <c r="L187" s="35">
        <f t="shared" si="21"/>
        <v>0</v>
      </c>
      <c r="M187" s="35">
        <f t="shared" si="26"/>
        <v>93338.672432425432</v>
      </c>
      <c r="N187" s="35">
        <f>IF(M187&lt;=0,0,M187*Darlehensrechner!$B$6/12)</f>
        <v>322.79624216213796</v>
      </c>
      <c r="O187" s="37">
        <f>MAX(M187-(MIN(Darlehensrechner!$E$5,M187+N187)-N187),0)</f>
        <v>92667.093674587566</v>
      </c>
    </row>
    <row r="188" spans="1:15" x14ac:dyDescent="0.25">
      <c r="A188" s="33">
        <f t="shared" si="22"/>
        <v>2041</v>
      </c>
      <c r="B188" s="34">
        <f t="shared" si="23"/>
        <v>12</v>
      </c>
      <c r="C188" s="34">
        <f t="shared" si="24"/>
        <v>187</v>
      </c>
      <c r="D188" s="35">
        <f t="shared" si="25"/>
        <v>0</v>
      </c>
      <c r="E188" s="35">
        <f>IF(D188&lt;=0,0,MIN(Darlehensrechner!$E$5,D188+F188))</f>
        <v>0</v>
      </c>
      <c r="F188" s="35">
        <f>IF(D188&lt;=0,0,D188*Darlehensrechner!$B$6/12)</f>
        <v>0</v>
      </c>
      <c r="G188" s="35">
        <f t="shared" si="18"/>
        <v>0</v>
      </c>
      <c r="H188" s="35">
        <f>IF(AND(Darlehensrechner!$B$13="Ja",B188=Darlehensrechner!$B$12,D188&gt;0),MIN(Darlehensrechner!$B$11,Darlehensrechner!$B$5*Darlehensrechner!$B$14,MAX(D188-G188,0)),0)</f>
        <v>0</v>
      </c>
      <c r="I188" s="36">
        <v>0</v>
      </c>
      <c r="J188" s="35">
        <f t="shared" si="19"/>
        <v>0</v>
      </c>
      <c r="K188" s="35">
        <f t="shared" si="20"/>
        <v>0</v>
      </c>
      <c r="L188" s="35">
        <f t="shared" si="21"/>
        <v>0</v>
      </c>
      <c r="M188" s="35">
        <f t="shared" si="26"/>
        <v>92667.093674587566</v>
      </c>
      <c r="N188" s="35">
        <f>IF(M188&lt;=0,0,M188*Darlehensrechner!$B$6/12)</f>
        <v>320.47369895794867</v>
      </c>
      <c r="O188" s="37">
        <f>MAX(M188-(MIN(Darlehensrechner!$E$5,M188+N188)-N188),0)</f>
        <v>91993.19237354552</v>
      </c>
    </row>
    <row r="189" spans="1:15" x14ac:dyDescent="0.25">
      <c r="A189" s="33">
        <f t="shared" si="22"/>
        <v>2042</v>
      </c>
      <c r="B189" s="34">
        <f t="shared" si="23"/>
        <v>1</v>
      </c>
      <c r="C189" s="34">
        <f t="shared" si="24"/>
        <v>188</v>
      </c>
      <c r="D189" s="35">
        <f t="shared" si="25"/>
        <v>0</v>
      </c>
      <c r="E189" s="35">
        <f>IF(D189&lt;=0,0,MIN(Darlehensrechner!$E$5,D189+F189))</f>
        <v>0</v>
      </c>
      <c r="F189" s="35">
        <f>IF(D189&lt;=0,0,D189*Darlehensrechner!$B$6/12)</f>
        <v>0</v>
      </c>
      <c r="G189" s="35">
        <f t="shared" si="18"/>
        <v>0</v>
      </c>
      <c r="H189" s="35">
        <f>IF(AND(Darlehensrechner!$B$13="Ja",B189=Darlehensrechner!$B$12,D189&gt;0),MIN(Darlehensrechner!$B$11,Darlehensrechner!$B$5*Darlehensrechner!$B$14,MAX(D189-G189,0)),0)</f>
        <v>0</v>
      </c>
      <c r="I189" s="36">
        <v>0</v>
      </c>
      <c r="J189" s="35">
        <f t="shared" si="19"/>
        <v>0</v>
      </c>
      <c r="K189" s="35">
        <f t="shared" si="20"/>
        <v>0</v>
      </c>
      <c r="L189" s="35">
        <f t="shared" si="21"/>
        <v>0</v>
      </c>
      <c r="M189" s="35">
        <f t="shared" si="26"/>
        <v>91993.19237354552</v>
      </c>
      <c r="N189" s="35">
        <f>IF(M189&lt;=0,0,M189*Darlehensrechner!$B$6/12)</f>
        <v>318.14312362517825</v>
      </c>
      <c r="O189" s="37">
        <f>MAX(M189-(MIN(Darlehensrechner!$E$5,M189+N189)-N189),0)</f>
        <v>91316.960497170701</v>
      </c>
    </row>
    <row r="190" spans="1:15" x14ac:dyDescent="0.25">
      <c r="A190" s="33">
        <f t="shared" si="22"/>
        <v>2042</v>
      </c>
      <c r="B190" s="34">
        <f t="shared" si="23"/>
        <v>2</v>
      </c>
      <c r="C190" s="34">
        <f t="shared" si="24"/>
        <v>189</v>
      </c>
      <c r="D190" s="35">
        <f t="shared" si="25"/>
        <v>0</v>
      </c>
      <c r="E190" s="35">
        <f>IF(D190&lt;=0,0,MIN(Darlehensrechner!$E$5,D190+F190))</f>
        <v>0</v>
      </c>
      <c r="F190" s="35">
        <f>IF(D190&lt;=0,0,D190*Darlehensrechner!$B$6/12)</f>
        <v>0</v>
      </c>
      <c r="G190" s="35">
        <f t="shared" si="18"/>
        <v>0</v>
      </c>
      <c r="H190" s="35">
        <f>IF(AND(Darlehensrechner!$B$13="Ja",B190=Darlehensrechner!$B$12,D190&gt;0),MIN(Darlehensrechner!$B$11,Darlehensrechner!$B$5*Darlehensrechner!$B$14,MAX(D190-G190,0)),0)</f>
        <v>0</v>
      </c>
      <c r="I190" s="36">
        <v>0</v>
      </c>
      <c r="J190" s="35">
        <f t="shared" si="19"/>
        <v>0</v>
      </c>
      <c r="K190" s="35">
        <f t="shared" si="20"/>
        <v>0</v>
      </c>
      <c r="L190" s="35">
        <f t="shared" si="21"/>
        <v>0</v>
      </c>
      <c r="M190" s="35">
        <f t="shared" si="26"/>
        <v>91316.960497170701</v>
      </c>
      <c r="N190" s="35">
        <f>IF(M190&lt;=0,0,M190*Darlehensrechner!$B$6/12)</f>
        <v>315.80448838604872</v>
      </c>
      <c r="O190" s="37">
        <f>MAX(M190-(MIN(Darlehensrechner!$E$5,M190+N190)-N190),0)</f>
        <v>90638.389985556743</v>
      </c>
    </row>
    <row r="191" spans="1:15" x14ac:dyDescent="0.25">
      <c r="A191" s="33">
        <f t="shared" si="22"/>
        <v>2042</v>
      </c>
      <c r="B191" s="34">
        <f t="shared" si="23"/>
        <v>3</v>
      </c>
      <c r="C191" s="34">
        <f t="shared" si="24"/>
        <v>190</v>
      </c>
      <c r="D191" s="35">
        <f t="shared" si="25"/>
        <v>0</v>
      </c>
      <c r="E191" s="35">
        <f>IF(D191&lt;=0,0,MIN(Darlehensrechner!$E$5,D191+F191))</f>
        <v>0</v>
      </c>
      <c r="F191" s="35">
        <f>IF(D191&lt;=0,0,D191*Darlehensrechner!$B$6/12)</f>
        <v>0</v>
      </c>
      <c r="G191" s="35">
        <f t="shared" si="18"/>
        <v>0</v>
      </c>
      <c r="H191" s="35">
        <f>IF(AND(Darlehensrechner!$B$13="Ja",B191=Darlehensrechner!$B$12,D191&gt;0),MIN(Darlehensrechner!$B$11,Darlehensrechner!$B$5*Darlehensrechner!$B$14,MAX(D191-G191,0)),0)</f>
        <v>0</v>
      </c>
      <c r="I191" s="36">
        <v>0</v>
      </c>
      <c r="J191" s="35">
        <f t="shared" si="19"/>
        <v>0</v>
      </c>
      <c r="K191" s="35">
        <f t="shared" si="20"/>
        <v>0</v>
      </c>
      <c r="L191" s="35">
        <f t="shared" si="21"/>
        <v>0</v>
      </c>
      <c r="M191" s="35">
        <f t="shared" si="26"/>
        <v>90638.389985556743</v>
      </c>
      <c r="N191" s="35">
        <f>IF(M191&lt;=0,0,M191*Darlehensrechner!$B$6/12)</f>
        <v>313.45776536671707</v>
      </c>
      <c r="O191" s="37">
        <f>MAX(M191-(MIN(Darlehensrechner!$E$5,M191+N191)-N191),0)</f>
        <v>89957.472750923465</v>
      </c>
    </row>
    <row r="192" spans="1:15" x14ac:dyDescent="0.25">
      <c r="A192" s="33">
        <f t="shared" si="22"/>
        <v>2042</v>
      </c>
      <c r="B192" s="34">
        <f t="shared" si="23"/>
        <v>4</v>
      </c>
      <c r="C192" s="34">
        <f t="shared" si="24"/>
        <v>191</v>
      </c>
      <c r="D192" s="35">
        <f t="shared" si="25"/>
        <v>0</v>
      </c>
      <c r="E192" s="35">
        <f>IF(D192&lt;=0,0,MIN(Darlehensrechner!$E$5,D192+F192))</f>
        <v>0</v>
      </c>
      <c r="F192" s="35">
        <f>IF(D192&lt;=0,0,D192*Darlehensrechner!$B$6/12)</f>
        <v>0</v>
      </c>
      <c r="G192" s="35">
        <f t="shared" si="18"/>
        <v>0</v>
      </c>
      <c r="H192" s="35">
        <f>IF(AND(Darlehensrechner!$B$13="Ja",B192=Darlehensrechner!$B$12,D192&gt;0),MIN(Darlehensrechner!$B$11,Darlehensrechner!$B$5*Darlehensrechner!$B$14,MAX(D192-G192,0)),0)</f>
        <v>0</v>
      </c>
      <c r="I192" s="36">
        <v>0</v>
      </c>
      <c r="J192" s="35">
        <f t="shared" si="19"/>
        <v>0</v>
      </c>
      <c r="K192" s="35">
        <f t="shared" si="20"/>
        <v>0</v>
      </c>
      <c r="L192" s="35">
        <f t="shared" si="21"/>
        <v>0</v>
      </c>
      <c r="M192" s="35">
        <f t="shared" si="26"/>
        <v>89957.472750923465</v>
      </c>
      <c r="N192" s="35">
        <f>IF(M192&lt;=0,0,M192*Darlehensrechner!$B$6/12)</f>
        <v>311.10292659694363</v>
      </c>
      <c r="O192" s="37">
        <f>MAX(M192-(MIN(Darlehensrechner!$E$5,M192+N192)-N192),0)</f>
        <v>89274.200677520406</v>
      </c>
    </row>
    <row r="193" spans="1:15" x14ac:dyDescent="0.25">
      <c r="A193" s="33">
        <f t="shared" si="22"/>
        <v>2042</v>
      </c>
      <c r="B193" s="34">
        <f t="shared" si="23"/>
        <v>5</v>
      </c>
      <c r="C193" s="34">
        <f t="shared" si="24"/>
        <v>192</v>
      </c>
      <c r="D193" s="35">
        <f t="shared" si="25"/>
        <v>0</v>
      </c>
      <c r="E193" s="35">
        <f>IF(D193&lt;=0,0,MIN(Darlehensrechner!$E$5,D193+F193))</f>
        <v>0</v>
      </c>
      <c r="F193" s="35">
        <f>IF(D193&lt;=0,0,D193*Darlehensrechner!$B$6/12)</f>
        <v>0</v>
      </c>
      <c r="G193" s="35">
        <f t="shared" si="18"/>
        <v>0</v>
      </c>
      <c r="H193" s="35">
        <f>IF(AND(Darlehensrechner!$B$13="Ja",B193=Darlehensrechner!$B$12,D193&gt;0),MIN(Darlehensrechner!$B$11,Darlehensrechner!$B$5*Darlehensrechner!$B$14,MAX(D193-G193,0)),0)</f>
        <v>0</v>
      </c>
      <c r="I193" s="36">
        <v>0</v>
      </c>
      <c r="J193" s="35">
        <f t="shared" si="19"/>
        <v>0</v>
      </c>
      <c r="K193" s="35">
        <f t="shared" si="20"/>
        <v>0</v>
      </c>
      <c r="L193" s="35">
        <f t="shared" si="21"/>
        <v>0</v>
      </c>
      <c r="M193" s="35">
        <f t="shared" si="26"/>
        <v>89274.200677520406</v>
      </c>
      <c r="N193" s="35">
        <f>IF(M193&lt;=0,0,M193*Darlehensrechner!$B$6/12)</f>
        <v>308.73994400975806</v>
      </c>
      <c r="O193" s="37">
        <f>MAX(M193-(MIN(Darlehensrechner!$E$5,M193+N193)-N193),0)</f>
        <v>88588.565621530171</v>
      </c>
    </row>
    <row r="194" spans="1:15" x14ac:dyDescent="0.25">
      <c r="A194" s="33">
        <f t="shared" si="22"/>
        <v>2042</v>
      </c>
      <c r="B194" s="34">
        <f t="shared" si="23"/>
        <v>6</v>
      </c>
      <c r="C194" s="34">
        <f t="shared" si="24"/>
        <v>193</v>
      </c>
      <c r="D194" s="35">
        <f t="shared" si="25"/>
        <v>0</v>
      </c>
      <c r="E194" s="35">
        <f>IF(D194&lt;=0,0,MIN(Darlehensrechner!$E$5,D194+F194))</f>
        <v>0</v>
      </c>
      <c r="F194" s="35">
        <f>IF(D194&lt;=0,0,D194*Darlehensrechner!$B$6/12)</f>
        <v>0</v>
      </c>
      <c r="G194" s="35">
        <f t="shared" ref="G194:G257" si="27">MAX(E194-F194,0)</f>
        <v>0</v>
      </c>
      <c r="H194" s="35">
        <f>IF(AND(Darlehensrechner!$B$13="Ja",B194=Darlehensrechner!$B$12,D194&gt;0),MIN(Darlehensrechner!$B$11,Darlehensrechner!$B$5*Darlehensrechner!$B$14,MAX(D194-G194,0)),0)</f>
        <v>0</v>
      </c>
      <c r="I194" s="36">
        <v>0</v>
      </c>
      <c r="J194" s="35">
        <f t="shared" ref="J194:J257" si="28">IF(D194&lt;=0,0,MIN(I194,MAX(D194-G194-H194,0)))</f>
        <v>0</v>
      </c>
      <c r="K194" s="35">
        <f t="shared" ref="K194:K257" si="29">E194+H194+J194</f>
        <v>0</v>
      </c>
      <c r="L194" s="35">
        <f t="shared" ref="L194:L257" si="30">MAX(D194-G194-H194-J194,0)</f>
        <v>0</v>
      </c>
      <c r="M194" s="35">
        <f t="shared" si="26"/>
        <v>88588.565621530171</v>
      </c>
      <c r="N194" s="35">
        <f>IF(M194&lt;=0,0,M194*Darlehensrechner!$B$6/12)</f>
        <v>306.36878944112522</v>
      </c>
      <c r="O194" s="37">
        <f>MAX(M194-(MIN(Darlehensrechner!$E$5,M194+N194)-N194),0)</f>
        <v>87900.559410971298</v>
      </c>
    </row>
    <row r="195" spans="1:15" x14ac:dyDescent="0.25">
      <c r="A195" s="33">
        <f t="shared" ref="A195:A258" si="31">IF(B194=12,A194+1,A194)</f>
        <v>2042</v>
      </c>
      <c r="B195" s="34">
        <f t="shared" ref="B195:B258" si="32">IF(B194=12,1,B194+1)</f>
        <v>7</v>
      </c>
      <c r="C195" s="34">
        <f t="shared" ref="C195:C258" si="33">C194+1</f>
        <v>194</v>
      </c>
      <c r="D195" s="35">
        <f t="shared" ref="D195:D258" si="34">L194</f>
        <v>0</v>
      </c>
      <c r="E195" s="35">
        <f>IF(D195&lt;=0,0,MIN(Darlehensrechner!$E$5,D195+F195))</f>
        <v>0</v>
      </c>
      <c r="F195" s="35">
        <f>IF(D195&lt;=0,0,D195*Darlehensrechner!$B$6/12)</f>
        <v>0</v>
      </c>
      <c r="G195" s="35">
        <f t="shared" si="27"/>
        <v>0</v>
      </c>
      <c r="H195" s="35">
        <f>IF(AND(Darlehensrechner!$B$13="Ja",B195=Darlehensrechner!$B$12,D195&gt;0),MIN(Darlehensrechner!$B$11,Darlehensrechner!$B$5*Darlehensrechner!$B$14,MAX(D195-G195,0)),0)</f>
        <v>0</v>
      </c>
      <c r="I195" s="36">
        <v>0</v>
      </c>
      <c r="J195" s="35">
        <f t="shared" si="28"/>
        <v>0</v>
      </c>
      <c r="K195" s="35">
        <f t="shared" si="29"/>
        <v>0</v>
      </c>
      <c r="L195" s="35">
        <f t="shared" si="30"/>
        <v>0</v>
      </c>
      <c r="M195" s="35">
        <f t="shared" ref="M195:M258" si="35">O194</f>
        <v>87900.559410971298</v>
      </c>
      <c r="N195" s="35">
        <f>IF(M195&lt;=0,0,M195*Darlehensrechner!$B$6/12)</f>
        <v>303.98943462960909</v>
      </c>
      <c r="O195" s="37">
        <f>MAX(M195-(MIN(Darlehensrechner!$E$5,M195+N195)-N195),0)</f>
        <v>87210.173845600904</v>
      </c>
    </row>
    <row r="196" spans="1:15" x14ac:dyDescent="0.25">
      <c r="A196" s="33">
        <f t="shared" si="31"/>
        <v>2042</v>
      </c>
      <c r="B196" s="34">
        <f t="shared" si="32"/>
        <v>8</v>
      </c>
      <c r="C196" s="34">
        <f t="shared" si="33"/>
        <v>195</v>
      </c>
      <c r="D196" s="35">
        <f t="shared" si="34"/>
        <v>0</v>
      </c>
      <c r="E196" s="35">
        <f>IF(D196&lt;=0,0,MIN(Darlehensrechner!$E$5,D196+F196))</f>
        <v>0</v>
      </c>
      <c r="F196" s="35">
        <f>IF(D196&lt;=0,0,D196*Darlehensrechner!$B$6/12)</f>
        <v>0</v>
      </c>
      <c r="G196" s="35">
        <f t="shared" si="27"/>
        <v>0</v>
      </c>
      <c r="H196" s="35">
        <f>IF(AND(Darlehensrechner!$B$13="Ja",B196=Darlehensrechner!$B$12,D196&gt;0),MIN(Darlehensrechner!$B$11,Darlehensrechner!$B$5*Darlehensrechner!$B$14,MAX(D196-G196,0)),0)</f>
        <v>0</v>
      </c>
      <c r="I196" s="36">
        <v>0</v>
      </c>
      <c r="J196" s="35">
        <f t="shared" si="28"/>
        <v>0</v>
      </c>
      <c r="K196" s="35">
        <f t="shared" si="29"/>
        <v>0</v>
      </c>
      <c r="L196" s="35">
        <f t="shared" si="30"/>
        <v>0</v>
      </c>
      <c r="M196" s="35">
        <f t="shared" si="35"/>
        <v>87210.173845600904</v>
      </c>
      <c r="N196" s="35">
        <f>IF(M196&lt;=0,0,M196*Darlehensrechner!$B$6/12)</f>
        <v>301.60185121603649</v>
      </c>
      <c r="O196" s="37">
        <f>MAX(M196-(MIN(Darlehensrechner!$E$5,M196+N196)-N196),0)</f>
        <v>86517.400696816941</v>
      </c>
    </row>
    <row r="197" spans="1:15" x14ac:dyDescent="0.25">
      <c r="A197" s="33">
        <f t="shared" si="31"/>
        <v>2042</v>
      </c>
      <c r="B197" s="34">
        <f t="shared" si="32"/>
        <v>9</v>
      </c>
      <c r="C197" s="34">
        <f t="shared" si="33"/>
        <v>196</v>
      </c>
      <c r="D197" s="35">
        <f t="shared" si="34"/>
        <v>0</v>
      </c>
      <c r="E197" s="35">
        <f>IF(D197&lt;=0,0,MIN(Darlehensrechner!$E$5,D197+F197))</f>
        <v>0</v>
      </c>
      <c r="F197" s="35">
        <f>IF(D197&lt;=0,0,D197*Darlehensrechner!$B$6/12)</f>
        <v>0</v>
      </c>
      <c r="G197" s="35">
        <f t="shared" si="27"/>
        <v>0</v>
      </c>
      <c r="H197" s="35">
        <f>IF(AND(Darlehensrechner!$B$13="Ja",B197=Darlehensrechner!$B$12,D197&gt;0),MIN(Darlehensrechner!$B$11,Darlehensrechner!$B$5*Darlehensrechner!$B$14,MAX(D197-G197,0)),0)</f>
        <v>0</v>
      </c>
      <c r="I197" s="36">
        <v>0</v>
      </c>
      <c r="J197" s="35">
        <f t="shared" si="28"/>
        <v>0</v>
      </c>
      <c r="K197" s="35">
        <f t="shared" si="29"/>
        <v>0</v>
      </c>
      <c r="L197" s="35">
        <f t="shared" si="30"/>
        <v>0</v>
      </c>
      <c r="M197" s="35">
        <f t="shared" si="35"/>
        <v>86517.400696816941</v>
      </c>
      <c r="N197" s="35">
        <f>IF(M197&lt;=0,0,M197*Darlehensrechner!$B$6/12)</f>
        <v>299.20601074315863</v>
      </c>
      <c r="O197" s="37">
        <f>MAX(M197-(MIN(Darlehensrechner!$E$5,M197+N197)-N197),0)</f>
        <v>85822.231707560102</v>
      </c>
    </row>
    <row r="198" spans="1:15" x14ac:dyDescent="0.25">
      <c r="A198" s="33">
        <f t="shared" si="31"/>
        <v>2042</v>
      </c>
      <c r="B198" s="34">
        <f t="shared" si="32"/>
        <v>10</v>
      </c>
      <c r="C198" s="34">
        <f t="shared" si="33"/>
        <v>197</v>
      </c>
      <c r="D198" s="35">
        <f t="shared" si="34"/>
        <v>0</v>
      </c>
      <c r="E198" s="35">
        <f>IF(D198&lt;=0,0,MIN(Darlehensrechner!$E$5,D198+F198))</f>
        <v>0</v>
      </c>
      <c r="F198" s="35">
        <f>IF(D198&lt;=0,0,D198*Darlehensrechner!$B$6/12)</f>
        <v>0</v>
      </c>
      <c r="G198" s="35">
        <f t="shared" si="27"/>
        <v>0</v>
      </c>
      <c r="H198" s="35">
        <f>IF(AND(Darlehensrechner!$B$13="Ja",B198=Darlehensrechner!$B$12,D198&gt;0),MIN(Darlehensrechner!$B$11,Darlehensrechner!$B$5*Darlehensrechner!$B$14,MAX(D198-G198,0)),0)</f>
        <v>0</v>
      </c>
      <c r="I198" s="36">
        <v>0</v>
      </c>
      <c r="J198" s="35">
        <f t="shared" si="28"/>
        <v>0</v>
      </c>
      <c r="K198" s="35">
        <f t="shared" si="29"/>
        <v>0</v>
      </c>
      <c r="L198" s="35">
        <f t="shared" si="30"/>
        <v>0</v>
      </c>
      <c r="M198" s="35">
        <f t="shared" si="35"/>
        <v>85822.231707560102</v>
      </c>
      <c r="N198" s="35">
        <f>IF(M198&lt;=0,0,M198*Darlehensrechner!$B$6/12)</f>
        <v>296.80188465531205</v>
      </c>
      <c r="O198" s="37">
        <f>MAX(M198-(MIN(Darlehensrechner!$E$5,M198+N198)-N198),0)</f>
        <v>85124.658592215419</v>
      </c>
    </row>
    <row r="199" spans="1:15" x14ac:dyDescent="0.25">
      <c r="A199" s="33">
        <f t="shared" si="31"/>
        <v>2042</v>
      </c>
      <c r="B199" s="34">
        <f t="shared" si="32"/>
        <v>11</v>
      </c>
      <c r="C199" s="34">
        <f t="shared" si="33"/>
        <v>198</v>
      </c>
      <c r="D199" s="35">
        <f t="shared" si="34"/>
        <v>0</v>
      </c>
      <c r="E199" s="35">
        <f>IF(D199&lt;=0,0,MIN(Darlehensrechner!$E$5,D199+F199))</f>
        <v>0</v>
      </c>
      <c r="F199" s="35">
        <f>IF(D199&lt;=0,0,D199*Darlehensrechner!$B$6/12)</f>
        <v>0</v>
      </c>
      <c r="G199" s="35">
        <f t="shared" si="27"/>
        <v>0</v>
      </c>
      <c r="H199" s="35">
        <f>IF(AND(Darlehensrechner!$B$13="Ja",B199=Darlehensrechner!$B$12,D199&gt;0),MIN(Darlehensrechner!$B$11,Darlehensrechner!$B$5*Darlehensrechner!$B$14,MAX(D199-G199,0)),0)</f>
        <v>0</v>
      </c>
      <c r="I199" s="36">
        <v>0</v>
      </c>
      <c r="J199" s="35">
        <f t="shared" si="28"/>
        <v>0</v>
      </c>
      <c r="K199" s="35">
        <f t="shared" si="29"/>
        <v>0</v>
      </c>
      <c r="L199" s="35">
        <f t="shared" si="30"/>
        <v>0</v>
      </c>
      <c r="M199" s="35">
        <f t="shared" si="35"/>
        <v>85124.658592215419</v>
      </c>
      <c r="N199" s="35">
        <f>IF(M199&lt;=0,0,M199*Darlehensrechner!$B$6/12)</f>
        <v>294.38944429807833</v>
      </c>
      <c r="O199" s="37">
        <f>MAX(M199-(MIN(Darlehensrechner!$E$5,M199+N199)-N199),0)</f>
        <v>84424.673036513501</v>
      </c>
    </row>
    <row r="200" spans="1:15" x14ac:dyDescent="0.25">
      <c r="A200" s="33">
        <f t="shared" si="31"/>
        <v>2042</v>
      </c>
      <c r="B200" s="34">
        <f t="shared" si="32"/>
        <v>12</v>
      </c>
      <c r="C200" s="34">
        <f t="shared" si="33"/>
        <v>199</v>
      </c>
      <c r="D200" s="35">
        <f t="shared" si="34"/>
        <v>0</v>
      </c>
      <c r="E200" s="35">
        <f>IF(D200&lt;=0,0,MIN(Darlehensrechner!$E$5,D200+F200))</f>
        <v>0</v>
      </c>
      <c r="F200" s="35">
        <f>IF(D200&lt;=0,0,D200*Darlehensrechner!$B$6/12)</f>
        <v>0</v>
      </c>
      <c r="G200" s="35">
        <f t="shared" si="27"/>
        <v>0</v>
      </c>
      <c r="H200" s="35">
        <f>IF(AND(Darlehensrechner!$B$13="Ja",B200=Darlehensrechner!$B$12,D200&gt;0),MIN(Darlehensrechner!$B$11,Darlehensrechner!$B$5*Darlehensrechner!$B$14,MAX(D200-G200,0)),0)</f>
        <v>0</v>
      </c>
      <c r="I200" s="36">
        <v>0</v>
      </c>
      <c r="J200" s="35">
        <f t="shared" si="28"/>
        <v>0</v>
      </c>
      <c r="K200" s="35">
        <f t="shared" si="29"/>
        <v>0</v>
      </c>
      <c r="L200" s="35">
        <f t="shared" si="30"/>
        <v>0</v>
      </c>
      <c r="M200" s="35">
        <f t="shared" si="35"/>
        <v>84424.673036513501</v>
      </c>
      <c r="N200" s="35">
        <f>IF(M200&lt;=0,0,M200*Darlehensrechner!$B$6/12)</f>
        <v>291.96866091794254</v>
      </c>
      <c r="O200" s="37">
        <f>MAX(M200-(MIN(Darlehensrechner!$E$5,M200+N200)-N200),0)</f>
        <v>83722.266697431449</v>
      </c>
    </row>
    <row r="201" spans="1:15" x14ac:dyDescent="0.25">
      <c r="A201" s="33">
        <f t="shared" si="31"/>
        <v>2043</v>
      </c>
      <c r="B201" s="34">
        <f t="shared" si="32"/>
        <v>1</v>
      </c>
      <c r="C201" s="34">
        <f t="shared" si="33"/>
        <v>200</v>
      </c>
      <c r="D201" s="35">
        <f t="shared" si="34"/>
        <v>0</v>
      </c>
      <c r="E201" s="35">
        <f>IF(D201&lt;=0,0,MIN(Darlehensrechner!$E$5,D201+F201))</f>
        <v>0</v>
      </c>
      <c r="F201" s="35">
        <f>IF(D201&lt;=0,0,D201*Darlehensrechner!$B$6/12)</f>
        <v>0</v>
      </c>
      <c r="G201" s="35">
        <f t="shared" si="27"/>
        <v>0</v>
      </c>
      <c r="H201" s="35">
        <f>IF(AND(Darlehensrechner!$B$13="Ja",B201=Darlehensrechner!$B$12,D201&gt;0),MIN(Darlehensrechner!$B$11,Darlehensrechner!$B$5*Darlehensrechner!$B$14,MAX(D201-G201,0)),0)</f>
        <v>0</v>
      </c>
      <c r="I201" s="36">
        <v>0</v>
      </c>
      <c r="J201" s="35">
        <f t="shared" si="28"/>
        <v>0</v>
      </c>
      <c r="K201" s="35">
        <f t="shared" si="29"/>
        <v>0</v>
      </c>
      <c r="L201" s="35">
        <f t="shared" si="30"/>
        <v>0</v>
      </c>
      <c r="M201" s="35">
        <f t="shared" si="35"/>
        <v>83722.266697431449</v>
      </c>
      <c r="N201" s="35">
        <f>IF(M201&lt;=0,0,M201*Darlehensrechner!$B$6/12)</f>
        <v>289.53950566195044</v>
      </c>
      <c r="O201" s="37">
        <f>MAX(M201-(MIN(Darlehensrechner!$E$5,M201+N201)-N201),0)</f>
        <v>83017.431203093394</v>
      </c>
    </row>
    <row r="202" spans="1:15" x14ac:dyDescent="0.25">
      <c r="A202" s="33">
        <f t="shared" si="31"/>
        <v>2043</v>
      </c>
      <c r="B202" s="34">
        <f t="shared" si="32"/>
        <v>2</v>
      </c>
      <c r="C202" s="34">
        <f t="shared" si="33"/>
        <v>201</v>
      </c>
      <c r="D202" s="35">
        <f t="shared" si="34"/>
        <v>0</v>
      </c>
      <c r="E202" s="35">
        <f>IF(D202&lt;=0,0,MIN(Darlehensrechner!$E$5,D202+F202))</f>
        <v>0</v>
      </c>
      <c r="F202" s="35">
        <f>IF(D202&lt;=0,0,D202*Darlehensrechner!$B$6/12)</f>
        <v>0</v>
      </c>
      <c r="G202" s="35">
        <f t="shared" si="27"/>
        <v>0</v>
      </c>
      <c r="H202" s="35">
        <f>IF(AND(Darlehensrechner!$B$13="Ja",B202=Darlehensrechner!$B$12,D202&gt;0),MIN(Darlehensrechner!$B$11,Darlehensrechner!$B$5*Darlehensrechner!$B$14,MAX(D202-G202,0)),0)</f>
        <v>0</v>
      </c>
      <c r="I202" s="36">
        <v>0</v>
      </c>
      <c r="J202" s="35">
        <f t="shared" si="28"/>
        <v>0</v>
      </c>
      <c r="K202" s="35">
        <f t="shared" si="29"/>
        <v>0</v>
      </c>
      <c r="L202" s="35">
        <f t="shared" si="30"/>
        <v>0</v>
      </c>
      <c r="M202" s="35">
        <f t="shared" si="35"/>
        <v>83017.431203093394</v>
      </c>
      <c r="N202" s="35">
        <f>IF(M202&lt;=0,0,M202*Darlehensrechner!$B$6/12)</f>
        <v>287.10194957736468</v>
      </c>
      <c r="O202" s="37">
        <f>MAX(M202-(MIN(Darlehensrechner!$E$5,M202+N202)-N202),0)</f>
        <v>82310.15815267076</v>
      </c>
    </row>
    <row r="203" spans="1:15" x14ac:dyDescent="0.25">
      <c r="A203" s="33">
        <f t="shared" si="31"/>
        <v>2043</v>
      </c>
      <c r="B203" s="34">
        <f t="shared" si="32"/>
        <v>3</v>
      </c>
      <c r="C203" s="34">
        <f t="shared" si="33"/>
        <v>202</v>
      </c>
      <c r="D203" s="35">
        <f t="shared" si="34"/>
        <v>0</v>
      </c>
      <c r="E203" s="35">
        <f>IF(D203&lt;=0,0,MIN(Darlehensrechner!$E$5,D203+F203))</f>
        <v>0</v>
      </c>
      <c r="F203" s="35">
        <f>IF(D203&lt;=0,0,D203*Darlehensrechner!$B$6/12)</f>
        <v>0</v>
      </c>
      <c r="G203" s="35">
        <f t="shared" si="27"/>
        <v>0</v>
      </c>
      <c r="H203" s="35">
        <f>IF(AND(Darlehensrechner!$B$13="Ja",B203=Darlehensrechner!$B$12,D203&gt;0),MIN(Darlehensrechner!$B$11,Darlehensrechner!$B$5*Darlehensrechner!$B$14,MAX(D203-G203,0)),0)</f>
        <v>0</v>
      </c>
      <c r="I203" s="36">
        <v>0</v>
      </c>
      <c r="J203" s="35">
        <f t="shared" si="28"/>
        <v>0</v>
      </c>
      <c r="K203" s="35">
        <f t="shared" si="29"/>
        <v>0</v>
      </c>
      <c r="L203" s="35">
        <f t="shared" si="30"/>
        <v>0</v>
      </c>
      <c r="M203" s="35">
        <f t="shared" si="35"/>
        <v>82310.15815267076</v>
      </c>
      <c r="N203" s="35">
        <f>IF(M203&lt;=0,0,M203*Darlehensrechner!$B$6/12)</f>
        <v>284.65596361131969</v>
      </c>
      <c r="O203" s="37">
        <f>MAX(M203-(MIN(Darlehensrechner!$E$5,M203+N203)-N203),0)</f>
        <v>81600.439116282083</v>
      </c>
    </row>
    <row r="204" spans="1:15" x14ac:dyDescent="0.25">
      <c r="A204" s="33">
        <f t="shared" si="31"/>
        <v>2043</v>
      </c>
      <c r="B204" s="34">
        <f t="shared" si="32"/>
        <v>4</v>
      </c>
      <c r="C204" s="34">
        <f t="shared" si="33"/>
        <v>203</v>
      </c>
      <c r="D204" s="35">
        <f t="shared" si="34"/>
        <v>0</v>
      </c>
      <c r="E204" s="35">
        <f>IF(D204&lt;=0,0,MIN(Darlehensrechner!$E$5,D204+F204))</f>
        <v>0</v>
      </c>
      <c r="F204" s="35">
        <f>IF(D204&lt;=0,0,D204*Darlehensrechner!$B$6/12)</f>
        <v>0</v>
      </c>
      <c r="G204" s="35">
        <f t="shared" si="27"/>
        <v>0</v>
      </c>
      <c r="H204" s="35">
        <f>IF(AND(Darlehensrechner!$B$13="Ja",B204=Darlehensrechner!$B$12,D204&gt;0),MIN(Darlehensrechner!$B$11,Darlehensrechner!$B$5*Darlehensrechner!$B$14,MAX(D204-G204,0)),0)</f>
        <v>0</v>
      </c>
      <c r="I204" s="36">
        <v>0</v>
      </c>
      <c r="J204" s="35">
        <f t="shared" si="28"/>
        <v>0</v>
      </c>
      <c r="K204" s="35">
        <f t="shared" si="29"/>
        <v>0</v>
      </c>
      <c r="L204" s="35">
        <f t="shared" si="30"/>
        <v>0</v>
      </c>
      <c r="M204" s="35">
        <f t="shared" si="35"/>
        <v>81600.439116282083</v>
      </c>
      <c r="N204" s="35">
        <f>IF(M204&lt;=0,0,M204*Darlehensrechner!$B$6/12)</f>
        <v>282.20151861047555</v>
      </c>
      <c r="O204" s="37">
        <f>MAX(M204-(MIN(Darlehensrechner!$E$5,M204+N204)-N204),0)</f>
        <v>80888.265634892552</v>
      </c>
    </row>
    <row r="205" spans="1:15" x14ac:dyDescent="0.25">
      <c r="A205" s="33">
        <f t="shared" si="31"/>
        <v>2043</v>
      </c>
      <c r="B205" s="34">
        <f t="shared" si="32"/>
        <v>5</v>
      </c>
      <c r="C205" s="34">
        <f t="shared" si="33"/>
        <v>204</v>
      </c>
      <c r="D205" s="35">
        <f t="shared" si="34"/>
        <v>0</v>
      </c>
      <c r="E205" s="35">
        <f>IF(D205&lt;=0,0,MIN(Darlehensrechner!$E$5,D205+F205))</f>
        <v>0</v>
      </c>
      <c r="F205" s="35">
        <f>IF(D205&lt;=0,0,D205*Darlehensrechner!$B$6/12)</f>
        <v>0</v>
      </c>
      <c r="G205" s="35">
        <f t="shared" si="27"/>
        <v>0</v>
      </c>
      <c r="H205" s="35">
        <f>IF(AND(Darlehensrechner!$B$13="Ja",B205=Darlehensrechner!$B$12,D205&gt;0),MIN(Darlehensrechner!$B$11,Darlehensrechner!$B$5*Darlehensrechner!$B$14,MAX(D205-G205,0)),0)</f>
        <v>0</v>
      </c>
      <c r="I205" s="36">
        <v>0</v>
      </c>
      <c r="J205" s="35">
        <f t="shared" si="28"/>
        <v>0</v>
      </c>
      <c r="K205" s="35">
        <f t="shared" si="29"/>
        <v>0</v>
      </c>
      <c r="L205" s="35">
        <f t="shared" si="30"/>
        <v>0</v>
      </c>
      <c r="M205" s="35">
        <f t="shared" si="35"/>
        <v>80888.265634892552</v>
      </c>
      <c r="N205" s="35">
        <f>IF(M205&lt;=0,0,M205*Darlehensrechner!$B$6/12)</f>
        <v>279.7385853206701</v>
      </c>
      <c r="O205" s="37">
        <f>MAX(M205-(MIN(Darlehensrechner!$E$5,M205+N205)-N205),0)</f>
        <v>80173.629220213217</v>
      </c>
    </row>
    <row r="206" spans="1:15" x14ac:dyDescent="0.25">
      <c r="A206" s="33">
        <f t="shared" si="31"/>
        <v>2043</v>
      </c>
      <c r="B206" s="34">
        <f t="shared" si="32"/>
        <v>6</v>
      </c>
      <c r="C206" s="34">
        <f t="shared" si="33"/>
        <v>205</v>
      </c>
      <c r="D206" s="35">
        <f t="shared" si="34"/>
        <v>0</v>
      </c>
      <c r="E206" s="35">
        <f>IF(D206&lt;=0,0,MIN(Darlehensrechner!$E$5,D206+F206))</f>
        <v>0</v>
      </c>
      <c r="F206" s="35">
        <f>IF(D206&lt;=0,0,D206*Darlehensrechner!$B$6/12)</f>
        <v>0</v>
      </c>
      <c r="G206" s="35">
        <f t="shared" si="27"/>
        <v>0</v>
      </c>
      <c r="H206" s="35">
        <f>IF(AND(Darlehensrechner!$B$13="Ja",B206=Darlehensrechner!$B$12,D206&gt;0),MIN(Darlehensrechner!$B$11,Darlehensrechner!$B$5*Darlehensrechner!$B$14,MAX(D206-G206,0)),0)</f>
        <v>0</v>
      </c>
      <c r="I206" s="36">
        <v>0</v>
      </c>
      <c r="J206" s="35">
        <f t="shared" si="28"/>
        <v>0</v>
      </c>
      <c r="K206" s="35">
        <f t="shared" si="29"/>
        <v>0</v>
      </c>
      <c r="L206" s="35">
        <f t="shared" si="30"/>
        <v>0</v>
      </c>
      <c r="M206" s="35">
        <f t="shared" si="35"/>
        <v>80173.629220213217</v>
      </c>
      <c r="N206" s="35">
        <f>IF(M206&lt;=0,0,M206*Darlehensrechner!$B$6/12)</f>
        <v>277.26713438657072</v>
      </c>
      <c r="O206" s="37">
        <f>MAX(M206-(MIN(Darlehensrechner!$E$5,M206+N206)-N206),0)</f>
        <v>79456.521354599783</v>
      </c>
    </row>
    <row r="207" spans="1:15" x14ac:dyDescent="0.25">
      <c r="A207" s="33">
        <f t="shared" si="31"/>
        <v>2043</v>
      </c>
      <c r="B207" s="34">
        <f t="shared" si="32"/>
        <v>7</v>
      </c>
      <c r="C207" s="34">
        <f t="shared" si="33"/>
        <v>206</v>
      </c>
      <c r="D207" s="35">
        <f t="shared" si="34"/>
        <v>0</v>
      </c>
      <c r="E207" s="35">
        <f>IF(D207&lt;=0,0,MIN(Darlehensrechner!$E$5,D207+F207))</f>
        <v>0</v>
      </c>
      <c r="F207" s="35">
        <f>IF(D207&lt;=0,0,D207*Darlehensrechner!$B$6/12)</f>
        <v>0</v>
      </c>
      <c r="G207" s="35">
        <f t="shared" si="27"/>
        <v>0</v>
      </c>
      <c r="H207" s="35">
        <f>IF(AND(Darlehensrechner!$B$13="Ja",B207=Darlehensrechner!$B$12,D207&gt;0),MIN(Darlehensrechner!$B$11,Darlehensrechner!$B$5*Darlehensrechner!$B$14,MAX(D207-G207,0)),0)</f>
        <v>0</v>
      </c>
      <c r="I207" s="36">
        <v>0</v>
      </c>
      <c r="J207" s="35">
        <f t="shared" si="28"/>
        <v>0</v>
      </c>
      <c r="K207" s="35">
        <f t="shared" si="29"/>
        <v>0</v>
      </c>
      <c r="L207" s="35">
        <f t="shared" si="30"/>
        <v>0</v>
      </c>
      <c r="M207" s="35">
        <f t="shared" si="35"/>
        <v>79456.521354599783</v>
      </c>
      <c r="N207" s="35">
        <f>IF(M207&lt;=0,0,M207*Darlehensrechner!$B$6/12)</f>
        <v>274.78713635132425</v>
      </c>
      <c r="O207" s="37">
        <f>MAX(M207-(MIN(Darlehensrechner!$E$5,M207+N207)-N207),0)</f>
        <v>78736.933490951109</v>
      </c>
    </row>
    <row r="208" spans="1:15" x14ac:dyDescent="0.25">
      <c r="A208" s="33">
        <f t="shared" si="31"/>
        <v>2043</v>
      </c>
      <c r="B208" s="34">
        <f t="shared" si="32"/>
        <v>8</v>
      </c>
      <c r="C208" s="34">
        <f t="shared" si="33"/>
        <v>207</v>
      </c>
      <c r="D208" s="35">
        <f t="shared" si="34"/>
        <v>0</v>
      </c>
      <c r="E208" s="35">
        <f>IF(D208&lt;=0,0,MIN(Darlehensrechner!$E$5,D208+F208))</f>
        <v>0</v>
      </c>
      <c r="F208" s="35">
        <f>IF(D208&lt;=0,0,D208*Darlehensrechner!$B$6/12)</f>
        <v>0</v>
      </c>
      <c r="G208" s="35">
        <f t="shared" si="27"/>
        <v>0</v>
      </c>
      <c r="H208" s="35">
        <f>IF(AND(Darlehensrechner!$B$13="Ja",B208=Darlehensrechner!$B$12,D208&gt;0),MIN(Darlehensrechner!$B$11,Darlehensrechner!$B$5*Darlehensrechner!$B$14,MAX(D208-G208,0)),0)</f>
        <v>0</v>
      </c>
      <c r="I208" s="36">
        <v>0</v>
      </c>
      <c r="J208" s="35">
        <f t="shared" si="28"/>
        <v>0</v>
      </c>
      <c r="K208" s="35">
        <f t="shared" si="29"/>
        <v>0</v>
      </c>
      <c r="L208" s="35">
        <f t="shared" si="30"/>
        <v>0</v>
      </c>
      <c r="M208" s="35">
        <f t="shared" si="35"/>
        <v>78736.933490951109</v>
      </c>
      <c r="N208" s="35">
        <f>IF(M208&lt;=0,0,M208*Darlehensrechner!$B$6/12)</f>
        <v>272.29856165620595</v>
      </c>
      <c r="O208" s="37">
        <f>MAX(M208-(MIN(Darlehensrechner!$E$5,M208+N208)-N208),0)</f>
        <v>78014.857052607316</v>
      </c>
    </row>
    <row r="209" spans="1:15" x14ac:dyDescent="0.25">
      <c r="A209" s="33">
        <f t="shared" si="31"/>
        <v>2043</v>
      </c>
      <c r="B209" s="34">
        <f t="shared" si="32"/>
        <v>9</v>
      </c>
      <c r="C209" s="34">
        <f t="shared" si="33"/>
        <v>208</v>
      </c>
      <c r="D209" s="35">
        <f t="shared" si="34"/>
        <v>0</v>
      </c>
      <c r="E209" s="35">
        <f>IF(D209&lt;=0,0,MIN(Darlehensrechner!$E$5,D209+F209))</f>
        <v>0</v>
      </c>
      <c r="F209" s="35">
        <f>IF(D209&lt;=0,0,D209*Darlehensrechner!$B$6/12)</f>
        <v>0</v>
      </c>
      <c r="G209" s="35">
        <f t="shared" si="27"/>
        <v>0</v>
      </c>
      <c r="H209" s="35">
        <f>IF(AND(Darlehensrechner!$B$13="Ja",B209=Darlehensrechner!$B$12,D209&gt;0),MIN(Darlehensrechner!$B$11,Darlehensrechner!$B$5*Darlehensrechner!$B$14,MAX(D209-G209,0)),0)</f>
        <v>0</v>
      </c>
      <c r="I209" s="36">
        <v>0</v>
      </c>
      <c r="J209" s="35">
        <f t="shared" si="28"/>
        <v>0</v>
      </c>
      <c r="K209" s="35">
        <f t="shared" si="29"/>
        <v>0</v>
      </c>
      <c r="L209" s="35">
        <f t="shared" si="30"/>
        <v>0</v>
      </c>
      <c r="M209" s="35">
        <f t="shared" si="35"/>
        <v>78014.857052607316</v>
      </c>
      <c r="N209" s="35">
        <f>IF(M209&lt;=0,0,M209*Darlehensrechner!$B$6/12)</f>
        <v>269.80138064026698</v>
      </c>
      <c r="O209" s="37">
        <f>MAX(M209-(MIN(Darlehensrechner!$E$5,M209+N209)-N209),0)</f>
        <v>77290.28343324759</v>
      </c>
    </row>
    <row r="210" spans="1:15" x14ac:dyDescent="0.25">
      <c r="A210" s="33">
        <f t="shared" si="31"/>
        <v>2043</v>
      </c>
      <c r="B210" s="34">
        <f t="shared" si="32"/>
        <v>10</v>
      </c>
      <c r="C210" s="34">
        <f t="shared" si="33"/>
        <v>209</v>
      </c>
      <c r="D210" s="35">
        <f t="shared" si="34"/>
        <v>0</v>
      </c>
      <c r="E210" s="35">
        <f>IF(D210&lt;=0,0,MIN(Darlehensrechner!$E$5,D210+F210))</f>
        <v>0</v>
      </c>
      <c r="F210" s="35">
        <f>IF(D210&lt;=0,0,D210*Darlehensrechner!$B$6/12)</f>
        <v>0</v>
      </c>
      <c r="G210" s="35">
        <f t="shared" si="27"/>
        <v>0</v>
      </c>
      <c r="H210" s="35">
        <f>IF(AND(Darlehensrechner!$B$13="Ja",B210=Darlehensrechner!$B$12,D210&gt;0),MIN(Darlehensrechner!$B$11,Darlehensrechner!$B$5*Darlehensrechner!$B$14,MAX(D210-G210,0)),0)</f>
        <v>0</v>
      </c>
      <c r="I210" s="36">
        <v>0</v>
      </c>
      <c r="J210" s="35">
        <f t="shared" si="28"/>
        <v>0</v>
      </c>
      <c r="K210" s="35">
        <f t="shared" si="29"/>
        <v>0</v>
      </c>
      <c r="L210" s="35">
        <f t="shared" si="30"/>
        <v>0</v>
      </c>
      <c r="M210" s="35">
        <f t="shared" si="35"/>
        <v>77290.28343324759</v>
      </c>
      <c r="N210" s="35">
        <f>IF(M210&lt;=0,0,M210*Darlehensrechner!$B$6/12)</f>
        <v>267.29556353998129</v>
      </c>
      <c r="O210" s="37">
        <f>MAX(M210-(MIN(Darlehensrechner!$E$5,M210+N210)-N210),0)</f>
        <v>76563.203996787575</v>
      </c>
    </row>
    <row r="211" spans="1:15" x14ac:dyDescent="0.25">
      <c r="A211" s="33">
        <f t="shared" si="31"/>
        <v>2043</v>
      </c>
      <c r="B211" s="34">
        <f t="shared" si="32"/>
        <v>11</v>
      </c>
      <c r="C211" s="34">
        <f t="shared" si="33"/>
        <v>210</v>
      </c>
      <c r="D211" s="35">
        <f t="shared" si="34"/>
        <v>0</v>
      </c>
      <c r="E211" s="35">
        <f>IF(D211&lt;=0,0,MIN(Darlehensrechner!$E$5,D211+F211))</f>
        <v>0</v>
      </c>
      <c r="F211" s="35">
        <f>IF(D211&lt;=0,0,D211*Darlehensrechner!$B$6/12)</f>
        <v>0</v>
      </c>
      <c r="G211" s="35">
        <f t="shared" si="27"/>
        <v>0</v>
      </c>
      <c r="H211" s="35">
        <f>IF(AND(Darlehensrechner!$B$13="Ja",B211=Darlehensrechner!$B$12,D211&gt;0),MIN(Darlehensrechner!$B$11,Darlehensrechner!$B$5*Darlehensrechner!$B$14,MAX(D211-G211,0)),0)</f>
        <v>0</v>
      </c>
      <c r="I211" s="36">
        <v>0</v>
      </c>
      <c r="J211" s="35">
        <f t="shared" si="28"/>
        <v>0</v>
      </c>
      <c r="K211" s="35">
        <f t="shared" si="29"/>
        <v>0</v>
      </c>
      <c r="L211" s="35">
        <f t="shared" si="30"/>
        <v>0</v>
      </c>
      <c r="M211" s="35">
        <f t="shared" si="35"/>
        <v>76563.203996787575</v>
      </c>
      <c r="N211" s="35">
        <f>IF(M211&lt;=0,0,M211*Darlehensrechner!$B$6/12)</f>
        <v>264.78108048889038</v>
      </c>
      <c r="O211" s="37">
        <f>MAX(M211-(MIN(Darlehensrechner!$E$5,M211+N211)-N211),0)</f>
        <v>75833.610077276462</v>
      </c>
    </row>
    <row r="212" spans="1:15" x14ac:dyDescent="0.25">
      <c r="A212" s="33">
        <f t="shared" si="31"/>
        <v>2043</v>
      </c>
      <c r="B212" s="34">
        <f t="shared" si="32"/>
        <v>12</v>
      </c>
      <c r="C212" s="34">
        <f t="shared" si="33"/>
        <v>211</v>
      </c>
      <c r="D212" s="35">
        <f t="shared" si="34"/>
        <v>0</v>
      </c>
      <c r="E212" s="35">
        <f>IF(D212&lt;=0,0,MIN(Darlehensrechner!$E$5,D212+F212))</f>
        <v>0</v>
      </c>
      <c r="F212" s="35">
        <f>IF(D212&lt;=0,0,D212*Darlehensrechner!$B$6/12)</f>
        <v>0</v>
      </c>
      <c r="G212" s="35">
        <f t="shared" si="27"/>
        <v>0</v>
      </c>
      <c r="H212" s="35">
        <f>IF(AND(Darlehensrechner!$B$13="Ja",B212=Darlehensrechner!$B$12,D212&gt;0),MIN(Darlehensrechner!$B$11,Darlehensrechner!$B$5*Darlehensrechner!$B$14,MAX(D212-G212,0)),0)</f>
        <v>0</v>
      </c>
      <c r="I212" s="36">
        <v>0</v>
      </c>
      <c r="J212" s="35">
        <f t="shared" si="28"/>
        <v>0</v>
      </c>
      <c r="K212" s="35">
        <f t="shared" si="29"/>
        <v>0</v>
      </c>
      <c r="L212" s="35">
        <f t="shared" si="30"/>
        <v>0</v>
      </c>
      <c r="M212" s="35">
        <f t="shared" si="35"/>
        <v>75833.610077276462</v>
      </c>
      <c r="N212" s="35">
        <f>IF(M212&lt;=0,0,M212*Darlehensrechner!$B$6/12)</f>
        <v>262.25790151724777</v>
      </c>
      <c r="O212" s="37">
        <f>MAX(M212-(MIN(Darlehensrechner!$E$5,M212+N212)-N212),0)</f>
        <v>75101.492978793714</v>
      </c>
    </row>
    <row r="213" spans="1:15" x14ac:dyDescent="0.25">
      <c r="A213" s="33">
        <f t="shared" si="31"/>
        <v>2044</v>
      </c>
      <c r="B213" s="34">
        <f t="shared" si="32"/>
        <v>1</v>
      </c>
      <c r="C213" s="34">
        <f t="shared" si="33"/>
        <v>212</v>
      </c>
      <c r="D213" s="35">
        <f t="shared" si="34"/>
        <v>0</v>
      </c>
      <c r="E213" s="35">
        <f>IF(D213&lt;=0,0,MIN(Darlehensrechner!$E$5,D213+F213))</f>
        <v>0</v>
      </c>
      <c r="F213" s="35">
        <f>IF(D213&lt;=0,0,D213*Darlehensrechner!$B$6/12)</f>
        <v>0</v>
      </c>
      <c r="G213" s="35">
        <f t="shared" si="27"/>
        <v>0</v>
      </c>
      <c r="H213" s="35">
        <f>IF(AND(Darlehensrechner!$B$13="Ja",B213=Darlehensrechner!$B$12,D213&gt;0),MIN(Darlehensrechner!$B$11,Darlehensrechner!$B$5*Darlehensrechner!$B$14,MAX(D213-G213,0)),0)</f>
        <v>0</v>
      </c>
      <c r="I213" s="36">
        <v>0</v>
      </c>
      <c r="J213" s="35">
        <f t="shared" si="28"/>
        <v>0</v>
      </c>
      <c r="K213" s="35">
        <f t="shared" si="29"/>
        <v>0</v>
      </c>
      <c r="L213" s="35">
        <f t="shared" si="30"/>
        <v>0</v>
      </c>
      <c r="M213" s="35">
        <f t="shared" si="35"/>
        <v>75101.492978793714</v>
      </c>
      <c r="N213" s="35">
        <f>IF(M213&lt;=0,0,M213*Darlehensrechner!$B$6/12)</f>
        <v>259.72599655166158</v>
      </c>
      <c r="O213" s="37">
        <f>MAX(M213-(MIN(Darlehensrechner!$E$5,M213+N213)-N213),0)</f>
        <v>74366.843975345371</v>
      </c>
    </row>
    <row r="214" spans="1:15" x14ac:dyDescent="0.25">
      <c r="A214" s="33">
        <f t="shared" si="31"/>
        <v>2044</v>
      </c>
      <c r="B214" s="34">
        <f t="shared" si="32"/>
        <v>2</v>
      </c>
      <c r="C214" s="34">
        <f t="shared" si="33"/>
        <v>213</v>
      </c>
      <c r="D214" s="35">
        <f t="shared" si="34"/>
        <v>0</v>
      </c>
      <c r="E214" s="35">
        <f>IF(D214&lt;=0,0,MIN(Darlehensrechner!$E$5,D214+F214))</f>
        <v>0</v>
      </c>
      <c r="F214" s="35">
        <f>IF(D214&lt;=0,0,D214*Darlehensrechner!$B$6/12)</f>
        <v>0</v>
      </c>
      <c r="G214" s="35">
        <f t="shared" si="27"/>
        <v>0</v>
      </c>
      <c r="H214" s="35">
        <f>IF(AND(Darlehensrechner!$B$13="Ja",B214=Darlehensrechner!$B$12,D214&gt;0),MIN(Darlehensrechner!$B$11,Darlehensrechner!$B$5*Darlehensrechner!$B$14,MAX(D214-G214,0)),0)</f>
        <v>0</v>
      </c>
      <c r="I214" s="36">
        <v>0</v>
      </c>
      <c r="J214" s="35">
        <f t="shared" si="28"/>
        <v>0</v>
      </c>
      <c r="K214" s="35">
        <f t="shared" si="29"/>
        <v>0</v>
      </c>
      <c r="L214" s="35">
        <f t="shared" si="30"/>
        <v>0</v>
      </c>
      <c r="M214" s="35">
        <f t="shared" si="35"/>
        <v>74366.843975345371</v>
      </c>
      <c r="N214" s="35">
        <f>IF(M214&lt;=0,0,M214*Darlehensrechner!$B$6/12)</f>
        <v>257.18533541473607</v>
      </c>
      <c r="O214" s="37">
        <f>MAX(M214-(MIN(Darlehensrechner!$E$5,M214+N214)-N214),0)</f>
        <v>73629.654310760103</v>
      </c>
    </row>
    <row r="215" spans="1:15" x14ac:dyDescent="0.25">
      <c r="A215" s="33">
        <f t="shared" si="31"/>
        <v>2044</v>
      </c>
      <c r="B215" s="34">
        <f t="shared" si="32"/>
        <v>3</v>
      </c>
      <c r="C215" s="34">
        <f t="shared" si="33"/>
        <v>214</v>
      </c>
      <c r="D215" s="35">
        <f t="shared" si="34"/>
        <v>0</v>
      </c>
      <c r="E215" s="35">
        <f>IF(D215&lt;=0,0,MIN(Darlehensrechner!$E$5,D215+F215))</f>
        <v>0</v>
      </c>
      <c r="F215" s="35">
        <f>IF(D215&lt;=0,0,D215*Darlehensrechner!$B$6/12)</f>
        <v>0</v>
      </c>
      <c r="G215" s="35">
        <f t="shared" si="27"/>
        <v>0</v>
      </c>
      <c r="H215" s="35">
        <f>IF(AND(Darlehensrechner!$B$13="Ja",B215=Darlehensrechner!$B$12,D215&gt;0),MIN(Darlehensrechner!$B$11,Darlehensrechner!$B$5*Darlehensrechner!$B$14,MAX(D215-G215,0)),0)</f>
        <v>0</v>
      </c>
      <c r="I215" s="36">
        <v>0</v>
      </c>
      <c r="J215" s="35">
        <f t="shared" si="28"/>
        <v>0</v>
      </c>
      <c r="K215" s="35">
        <f t="shared" si="29"/>
        <v>0</v>
      </c>
      <c r="L215" s="35">
        <f t="shared" si="30"/>
        <v>0</v>
      </c>
      <c r="M215" s="35">
        <f t="shared" si="35"/>
        <v>73629.654310760103</v>
      </c>
      <c r="N215" s="35">
        <f>IF(M215&lt;=0,0,M215*Darlehensrechner!$B$6/12)</f>
        <v>254.63588782471206</v>
      </c>
      <c r="O215" s="37">
        <f>MAX(M215-(MIN(Darlehensrechner!$E$5,M215+N215)-N215),0)</f>
        <v>72889.915198584815</v>
      </c>
    </row>
    <row r="216" spans="1:15" x14ac:dyDescent="0.25">
      <c r="A216" s="33">
        <f t="shared" si="31"/>
        <v>2044</v>
      </c>
      <c r="B216" s="34">
        <f t="shared" si="32"/>
        <v>4</v>
      </c>
      <c r="C216" s="34">
        <f t="shared" si="33"/>
        <v>215</v>
      </c>
      <c r="D216" s="35">
        <f t="shared" si="34"/>
        <v>0</v>
      </c>
      <c r="E216" s="35">
        <f>IF(D216&lt;=0,0,MIN(Darlehensrechner!$E$5,D216+F216))</f>
        <v>0</v>
      </c>
      <c r="F216" s="35">
        <f>IF(D216&lt;=0,0,D216*Darlehensrechner!$B$6/12)</f>
        <v>0</v>
      </c>
      <c r="G216" s="35">
        <f t="shared" si="27"/>
        <v>0</v>
      </c>
      <c r="H216" s="35">
        <f>IF(AND(Darlehensrechner!$B$13="Ja",B216=Darlehensrechner!$B$12,D216&gt;0),MIN(Darlehensrechner!$B$11,Darlehensrechner!$B$5*Darlehensrechner!$B$14,MAX(D216-G216,0)),0)</f>
        <v>0</v>
      </c>
      <c r="I216" s="36">
        <v>0</v>
      </c>
      <c r="J216" s="35">
        <f t="shared" si="28"/>
        <v>0</v>
      </c>
      <c r="K216" s="35">
        <f t="shared" si="29"/>
        <v>0</v>
      </c>
      <c r="L216" s="35">
        <f t="shared" si="30"/>
        <v>0</v>
      </c>
      <c r="M216" s="35">
        <f t="shared" si="35"/>
        <v>72889.915198584815</v>
      </c>
      <c r="N216" s="35">
        <f>IF(M216&lt;=0,0,M216*Darlehensrechner!$B$6/12)</f>
        <v>252.0776233951058</v>
      </c>
      <c r="O216" s="37">
        <f>MAX(M216-(MIN(Darlehensrechner!$E$5,M216+N216)-N216),0)</f>
        <v>72147.617821979919</v>
      </c>
    </row>
    <row r="217" spans="1:15" x14ac:dyDescent="0.25">
      <c r="A217" s="33">
        <f t="shared" si="31"/>
        <v>2044</v>
      </c>
      <c r="B217" s="34">
        <f t="shared" si="32"/>
        <v>5</v>
      </c>
      <c r="C217" s="34">
        <f t="shared" si="33"/>
        <v>216</v>
      </c>
      <c r="D217" s="35">
        <f t="shared" si="34"/>
        <v>0</v>
      </c>
      <c r="E217" s="35">
        <f>IF(D217&lt;=0,0,MIN(Darlehensrechner!$E$5,D217+F217))</f>
        <v>0</v>
      </c>
      <c r="F217" s="35">
        <f>IF(D217&lt;=0,0,D217*Darlehensrechner!$B$6/12)</f>
        <v>0</v>
      </c>
      <c r="G217" s="35">
        <f t="shared" si="27"/>
        <v>0</v>
      </c>
      <c r="H217" s="35">
        <f>IF(AND(Darlehensrechner!$B$13="Ja",B217=Darlehensrechner!$B$12,D217&gt;0),MIN(Darlehensrechner!$B$11,Darlehensrechner!$B$5*Darlehensrechner!$B$14,MAX(D217-G217,0)),0)</f>
        <v>0</v>
      </c>
      <c r="I217" s="36">
        <v>0</v>
      </c>
      <c r="J217" s="35">
        <f t="shared" si="28"/>
        <v>0</v>
      </c>
      <c r="K217" s="35">
        <f t="shared" si="29"/>
        <v>0</v>
      </c>
      <c r="L217" s="35">
        <f t="shared" si="30"/>
        <v>0</v>
      </c>
      <c r="M217" s="35">
        <f t="shared" si="35"/>
        <v>72147.617821979919</v>
      </c>
      <c r="N217" s="35">
        <f>IF(M217&lt;=0,0,M217*Darlehensrechner!$B$6/12)</f>
        <v>249.51051163434724</v>
      </c>
      <c r="O217" s="37">
        <f>MAX(M217-(MIN(Darlehensrechner!$E$5,M217+N217)-N217),0)</f>
        <v>71402.753333614266</v>
      </c>
    </row>
    <row r="218" spans="1:15" x14ac:dyDescent="0.25">
      <c r="A218" s="33">
        <f t="shared" si="31"/>
        <v>2044</v>
      </c>
      <c r="B218" s="34">
        <f t="shared" si="32"/>
        <v>6</v>
      </c>
      <c r="C218" s="34">
        <f t="shared" si="33"/>
        <v>217</v>
      </c>
      <c r="D218" s="35">
        <f t="shared" si="34"/>
        <v>0</v>
      </c>
      <c r="E218" s="35">
        <f>IF(D218&lt;=0,0,MIN(Darlehensrechner!$E$5,D218+F218))</f>
        <v>0</v>
      </c>
      <c r="F218" s="35">
        <f>IF(D218&lt;=0,0,D218*Darlehensrechner!$B$6/12)</f>
        <v>0</v>
      </c>
      <c r="G218" s="35">
        <f t="shared" si="27"/>
        <v>0</v>
      </c>
      <c r="H218" s="35">
        <f>IF(AND(Darlehensrechner!$B$13="Ja",B218=Darlehensrechner!$B$12,D218&gt;0),MIN(Darlehensrechner!$B$11,Darlehensrechner!$B$5*Darlehensrechner!$B$14,MAX(D218-G218,0)),0)</f>
        <v>0</v>
      </c>
      <c r="I218" s="36">
        <v>0</v>
      </c>
      <c r="J218" s="35">
        <f t="shared" si="28"/>
        <v>0</v>
      </c>
      <c r="K218" s="35">
        <f t="shared" si="29"/>
        <v>0</v>
      </c>
      <c r="L218" s="35">
        <f t="shared" si="30"/>
        <v>0</v>
      </c>
      <c r="M218" s="35">
        <f t="shared" si="35"/>
        <v>71402.753333614266</v>
      </c>
      <c r="N218" s="35">
        <f>IF(M218&lt;=0,0,M218*Darlehensrechner!$B$6/12)</f>
        <v>246.93452194541601</v>
      </c>
      <c r="O218" s="37">
        <f>MAX(M218-(MIN(Darlehensrechner!$E$5,M218+N218)-N218),0)</f>
        <v>70655.312855559678</v>
      </c>
    </row>
    <row r="219" spans="1:15" x14ac:dyDescent="0.25">
      <c r="A219" s="33">
        <f t="shared" si="31"/>
        <v>2044</v>
      </c>
      <c r="B219" s="34">
        <f t="shared" si="32"/>
        <v>7</v>
      </c>
      <c r="C219" s="34">
        <f t="shared" si="33"/>
        <v>218</v>
      </c>
      <c r="D219" s="35">
        <f t="shared" si="34"/>
        <v>0</v>
      </c>
      <c r="E219" s="35">
        <f>IF(D219&lt;=0,0,MIN(Darlehensrechner!$E$5,D219+F219))</f>
        <v>0</v>
      </c>
      <c r="F219" s="35">
        <f>IF(D219&lt;=0,0,D219*Darlehensrechner!$B$6/12)</f>
        <v>0</v>
      </c>
      <c r="G219" s="35">
        <f t="shared" si="27"/>
        <v>0</v>
      </c>
      <c r="H219" s="35">
        <f>IF(AND(Darlehensrechner!$B$13="Ja",B219=Darlehensrechner!$B$12,D219&gt;0),MIN(Darlehensrechner!$B$11,Darlehensrechner!$B$5*Darlehensrechner!$B$14,MAX(D219-G219,0)),0)</f>
        <v>0</v>
      </c>
      <c r="I219" s="36">
        <v>0</v>
      </c>
      <c r="J219" s="35">
        <f t="shared" si="28"/>
        <v>0</v>
      </c>
      <c r="K219" s="35">
        <f t="shared" si="29"/>
        <v>0</v>
      </c>
      <c r="L219" s="35">
        <f t="shared" si="30"/>
        <v>0</v>
      </c>
      <c r="M219" s="35">
        <f t="shared" si="35"/>
        <v>70655.312855559678</v>
      </c>
      <c r="N219" s="35">
        <f>IF(M219&lt;=0,0,M219*Darlehensrechner!$B$6/12)</f>
        <v>244.34962362547722</v>
      </c>
      <c r="O219" s="37">
        <f>MAX(M219-(MIN(Darlehensrechner!$E$5,M219+N219)-N219),0)</f>
        <v>69905.28747918515</v>
      </c>
    </row>
    <row r="220" spans="1:15" x14ac:dyDescent="0.25">
      <c r="A220" s="33">
        <f t="shared" si="31"/>
        <v>2044</v>
      </c>
      <c r="B220" s="34">
        <f t="shared" si="32"/>
        <v>8</v>
      </c>
      <c r="C220" s="34">
        <f t="shared" si="33"/>
        <v>219</v>
      </c>
      <c r="D220" s="35">
        <f t="shared" si="34"/>
        <v>0</v>
      </c>
      <c r="E220" s="35">
        <f>IF(D220&lt;=0,0,MIN(Darlehensrechner!$E$5,D220+F220))</f>
        <v>0</v>
      </c>
      <c r="F220" s="35">
        <f>IF(D220&lt;=0,0,D220*Darlehensrechner!$B$6/12)</f>
        <v>0</v>
      </c>
      <c r="G220" s="35">
        <f t="shared" si="27"/>
        <v>0</v>
      </c>
      <c r="H220" s="35">
        <f>IF(AND(Darlehensrechner!$B$13="Ja",B220=Darlehensrechner!$B$12,D220&gt;0),MIN(Darlehensrechner!$B$11,Darlehensrechner!$B$5*Darlehensrechner!$B$14,MAX(D220-G220,0)),0)</f>
        <v>0</v>
      </c>
      <c r="I220" s="36">
        <v>0</v>
      </c>
      <c r="J220" s="35">
        <f t="shared" si="28"/>
        <v>0</v>
      </c>
      <c r="K220" s="35">
        <f t="shared" si="29"/>
        <v>0</v>
      </c>
      <c r="L220" s="35">
        <f t="shared" si="30"/>
        <v>0</v>
      </c>
      <c r="M220" s="35">
        <f t="shared" si="35"/>
        <v>69905.28747918515</v>
      </c>
      <c r="N220" s="35">
        <f>IF(M220&lt;=0,0,M220*Darlehensrechner!$B$6/12)</f>
        <v>241.75578586551532</v>
      </c>
      <c r="O220" s="37">
        <f>MAX(M220-(MIN(Darlehensrechner!$E$5,M220+N220)-N220),0)</f>
        <v>69152.66826505067</v>
      </c>
    </row>
    <row r="221" spans="1:15" x14ac:dyDescent="0.25">
      <c r="A221" s="33">
        <f t="shared" si="31"/>
        <v>2044</v>
      </c>
      <c r="B221" s="34">
        <f t="shared" si="32"/>
        <v>9</v>
      </c>
      <c r="C221" s="34">
        <f t="shared" si="33"/>
        <v>220</v>
      </c>
      <c r="D221" s="35">
        <f t="shared" si="34"/>
        <v>0</v>
      </c>
      <c r="E221" s="35">
        <f>IF(D221&lt;=0,0,MIN(Darlehensrechner!$E$5,D221+F221))</f>
        <v>0</v>
      </c>
      <c r="F221" s="35">
        <f>IF(D221&lt;=0,0,D221*Darlehensrechner!$B$6/12)</f>
        <v>0</v>
      </c>
      <c r="G221" s="35">
        <f t="shared" si="27"/>
        <v>0</v>
      </c>
      <c r="H221" s="35">
        <f>IF(AND(Darlehensrechner!$B$13="Ja",B221=Darlehensrechner!$B$12,D221&gt;0),MIN(Darlehensrechner!$B$11,Darlehensrechner!$B$5*Darlehensrechner!$B$14,MAX(D221-G221,0)),0)</f>
        <v>0</v>
      </c>
      <c r="I221" s="36">
        <v>0</v>
      </c>
      <c r="J221" s="35">
        <f t="shared" si="28"/>
        <v>0</v>
      </c>
      <c r="K221" s="35">
        <f t="shared" si="29"/>
        <v>0</v>
      </c>
      <c r="L221" s="35">
        <f t="shared" si="30"/>
        <v>0</v>
      </c>
      <c r="M221" s="35">
        <f t="shared" si="35"/>
        <v>69152.66826505067</v>
      </c>
      <c r="N221" s="35">
        <f>IF(M221&lt;=0,0,M221*Darlehensrechner!$B$6/12)</f>
        <v>239.15297774996691</v>
      </c>
      <c r="O221" s="37">
        <f>MAX(M221-(MIN(Darlehensrechner!$E$5,M221+N221)-N221),0)</f>
        <v>68397.446242800637</v>
      </c>
    </row>
    <row r="222" spans="1:15" x14ac:dyDescent="0.25">
      <c r="A222" s="33">
        <f t="shared" si="31"/>
        <v>2044</v>
      </c>
      <c r="B222" s="34">
        <f t="shared" si="32"/>
        <v>10</v>
      </c>
      <c r="C222" s="34">
        <f t="shared" si="33"/>
        <v>221</v>
      </c>
      <c r="D222" s="35">
        <f t="shared" si="34"/>
        <v>0</v>
      </c>
      <c r="E222" s="35">
        <f>IF(D222&lt;=0,0,MIN(Darlehensrechner!$E$5,D222+F222))</f>
        <v>0</v>
      </c>
      <c r="F222" s="35">
        <f>IF(D222&lt;=0,0,D222*Darlehensrechner!$B$6/12)</f>
        <v>0</v>
      </c>
      <c r="G222" s="35">
        <f t="shared" si="27"/>
        <v>0</v>
      </c>
      <c r="H222" s="35">
        <f>IF(AND(Darlehensrechner!$B$13="Ja",B222=Darlehensrechner!$B$12,D222&gt;0),MIN(Darlehensrechner!$B$11,Darlehensrechner!$B$5*Darlehensrechner!$B$14,MAX(D222-G222,0)),0)</f>
        <v>0</v>
      </c>
      <c r="I222" s="36">
        <v>0</v>
      </c>
      <c r="J222" s="35">
        <f t="shared" si="28"/>
        <v>0</v>
      </c>
      <c r="K222" s="35">
        <f t="shared" si="29"/>
        <v>0</v>
      </c>
      <c r="L222" s="35">
        <f t="shared" si="30"/>
        <v>0</v>
      </c>
      <c r="M222" s="35">
        <f t="shared" si="35"/>
        <v>68397.446242800637</v>
      </c>
      <c r="N222" s="35">
        <f>IF(M222&lt;=0,0,M222*Darlehensrechner!$B$6/12)</f>
        <v>236.54116825635222</v>
      </c>
      <c r="O222" s="37">
        <f>MAX(M222-(MIN(Darlehensrechner!$E$5,M222+N222)-N222),0)</f>
        <v>67639.612411056994</v>
      </c>
    </row>
    <row r="223" spans="1:15" x14ac:dyDescent="0.25">
      <c r="A223" s="33">
        <f t="shared" si="31"/>
        <v>2044</v>
      </c>
      <c r="B223" s="34">
        <f t="shared" si="32"/>
        <v>11</v>
      </c>
      <c r="C223" s="34">
        <f t="shared" si="33"/>
        <v>222</v>
      </c>
      <c r="D223" s="35">
        <f t="shared" si="34"/>
        <v>0</v>
      </c>
      <c r="E223" s="35">
        <f>IF(D223&lt;=0,0,MIN(Darlehensrechner!$E$5,D223+F223))</f>
        <v>0</v>
      </c>
      <c r="F223" s="35">
        <f>IF(D223&lt;=0,0,D223*Darlehensrechner!$B$6/12)</f>
        <v>0</v>
      </c>
      <c r="G223" s="35">
        <f t="shared" si="27"/>
        <v>0</v>
      </c>
      <c r="H223" s="35">
        <f>IF(AND(Darlehensrechner!$B$13="Ja",B223=Darlehensrechner!$B$12,D223&gt;0),MIN(Darlehensrechner!$B$11,Darlehensrechner!$B$5*Darlehensrechner!$B$14,MAX(D223-G223,0)),0)</f>
        <v>0</v>
      </c>
      <c r="I223" s="36">
        <v>0</v>
      </c>
      <c r="J223" s="35">
        <f t="shared" si="28"/>
        <v>0</v>
      </c>
      <c r="K223" s="35">
        <f t="shared" si="29"/>
        <v>0</v>
      </c>
      <c r="L223" s="35">
        <f t="shared" si="30"/>
        <v>0</v>
      </c>
      <c r="M223" s="35">
        <f t="shared" si="35"/>
        <v>67639.612411056994</v>
      </c>
      <c r="N223" s="35">
        <f>IF(M223&lt;=0,0,M223*Darlehensrechner!$B$6/12)</f>
        <v>233.92032625490546</v>
      </c>
      <c r="O223" s="37">
        <f>MAX(M223-(MIN(Darlehensrechner!$E$5,M223+N223)-N223),0)</f>
        <v>66879.157737311907</v>
      </c>
    </row>
    <row r="224" spans="1:15" x14ac:dyDescent="0.25">
      <c r="A224" s="33">
        <f t="shared" si="31"/>
        <v>2044</v>
      </c>
      <c r="B224" s="34">
        <f t="shared" si="32"/>
        <v>12</v>
      </c>
      <c r="C224" s="34">
        <f t="shared" si="33"/>
        <v>223</v>
      </c>
      <c r="D224" s="35">
        <f t="shared" si="34"/>
        <v>0</v>
      </c>
      <c r="E224" s="35">
        <f>IF(D224&lt;=0,0,MIN(Darlehensrechner!$E$5,D224+F224))</f>
        <v>0</v>
      </c>
      <c r="F224" s="35">
        <f>IF(D224&lt;=0,0,D224*Darlehensrechner!$B$6/12)</f>
        <v>0</v>
      </c>
      <c r="G224" s="35">
        <f t="shared" si="27"/>
        <v>0</v>
      </c>
      <c r="H224" s="35">
        <f>IF(AND(Darlehensrechner!$B$13="Ja",B224=Darlehensrechner!$B$12,D224&gt;0),MIN(Darlehensrechner!$B$11,Darlehensrechner!$B$5*Darlehensrechner!$B$14,MAX(D224-G224,0)),0)</f>
        <v>0</v>
      </c>
      <c r="I224" s="36">
        <v>0</v>
      </c>
      <c r="J224" s="35">
        <f t="shared" si="28"/>
        <v>0</v>
      </c>
      <c r="K224" s="35">
        <f t="shared" si="29"/>
        <v>0</v>
      </c>
      <c r="L224" s="35">
        <f t="shared" si="30"/>
        <v>0</v>
      </c>
      <c r="M224" s="35">
        <f t="shared" si="35"/>
        <v>66879.157737311907</v>
      </c>
      <c r="N224" s="35">
        <f>IF(M224&lt;=0,0,M224*Darlehensrechner!$B$6/12)</f>
        <v>231.29042050820371</v>
      </c>
      <c r="O224" s="37">
        <f>MAX(M224-(MIN(Darlehensrechner!$E$5,M224+N224)-N224),0)</f>
        <v>66116.073157820108</v>
      </c>
    </row>
    <row r="225" spans="1:15" x14ac:dyDescent="0.25">
      <c r="A225" s="33">
        <f t="shared" si="31"/>
        <v>2045</v>
      </c>
      <c r="B225" s="34">
        <f t="shared" si="32"/>
        <v>1</v>
      </c>
      <c r="C225" s="34">
        <f t="shared" si="33"/>
        <v>224</v>
      </c>
      <c r="D225" s="35">
        <f t="shared" si="34"/>
        <v>0</v>
      </c>
      <c r="E225" s="35">
        <f>IF(D225&lt;=0,0,MIN(Darlehensrechner!$E$5,D225+F225))</f>
        <v>0</v>
      </c>
      <c r="F225" s="35">
        <f>IF(D225&lt;=0,0,D225*Darlehensrechner!$B$6/12)</f>
        <v>0</v>
      </c>
      <c r="G225" s="35">
        <f t="shared" si="27"/>
        <v>0</v>
      </c>
      <c r="H225" s="35">
        <f>IF(AND(Darlehensrechner!$B$13="Ja",B225=Darlehensrechner!$B$12,D225&gt;0),MIN(Darlehensrechner!$B$11,Darlehensrechner!$B$5*Darlehensrechner!$B$14,MAX(D225-G225,0)),0)</f>
        <v>0</v>
      </c>
      <c r="I225" s="36">
        <v>0</v>
      </c>
      <c r="J225" s="35">
        <f t="shared" si="28"/>
        <v>0</v>
      </c>
      <c r="K225" s="35">
        <f t="shared" si="29"/>
        <v>0</v>
      </c>
      <c r="L225" s="35">
        <f t="shared" si="30"/>
        <v>0</v>
      </c>
      <c r="M225" s="35">
        <f t="shared" si="35"/>
        <v>66116.073157820108</v>
      </c>
      <c r="N225" s="35">
        <f>IF(M225&lt;=0,0,M225*Darlehensrechner!$B$6/12)</f>
        <v>228.65141967079455</v>
      </c>
      <c r="O225" s="37">
        <f>MAX(M225-(MIN(Darlehensrechner!$E$5,M225+N225)-N225),0)</f>
        <v>65350.349577490902</v>
      </c>
    </row>
    <row r="226" spans="1:15" x14ac:dyDescent="0.25">
      <c r="A226" s="33">
        <f t="shared" si="31"/>
        <v>2045</v>
      </c>
      <c r="B226" s="34">
        <f t="shared" si="32"/>
        <v>2</v>
      </c>
      <c r="C226" s="34">
        <f t="shared" si="33"/>
        <v>225</v>
      </c>
      <c r="D226" s="35">
        <f t="shared" si="34"/>
        <v>0</v>
      </c>
      <c r="E226" s="35">
        <f>IF(D226&lt;=0,0,MIN(Darlehensrechner!$E$5,D226+F226))</f>
        <v>0</v>
      </c>
      <c r="F226" s="35">
        <f>IF(D226&lt;=0,0,D226*Darlehensrechner!$B$6/12)</f>
        <v>0</v>
      </c>
      <c r="G226" s="35">
        <f t="shared" si="27"/>
        <v>0</v>
      </c>
      <c r="H226" s="35">
        <f>IF(AND(Darlehensrechner!$B$13="Ja",B226=Darlehensrechner!$B$12,D226&gt;0),MIN(Darlehensrechner!$B$11,Darlehensrechner!$B$5*Darlehensrechner!$B$14,MAX(D226-G226,0)),0)</f>
        <v>0</v>
      </c>
      <c r="I226" s="36">
        <v>0</v>
      </c>
      <c r="J226" s="35">
        <f t="shared" si="28"/>
        <v>0</v>
      </c>
      <c r="K226" s="35">
        <f t="shared" si="29"/>
        <v>0</v>
      </c>
      <c r="L226" s="35">
        <f t="shared" si="30"/>
        <v>0</v>
      </c>
      <c r="M226" s="35">
        <f t="shared" si="35"/>
        <v>65350.349577490902</v>
      </c>
      <c r="N226" s="35">
        <f>IF(M226&lt;=0,0,M226*Darlehensrechner!$B$6/12)</f>
        <v>226.00329228882273</v>
      </c>
      <c r="O226" s="37">
        <f>MAX(M226-(MIN(Darlehensrechner!$E$5,M226+N226)-N226),0)</f>
        <v>64581.977869779723</v>
      </c>
    </row>
    <row r="227" spans="1:15" x14ac:dyDescent="0.25">
      <c r="A227" s="33">
        <f t="shared" si="31"/>
        <v>2045</v>
      </c>
      <c r="B227" s="34">
        <f t="shared" si="32"/>
        <v>3</v>
      </c>
      <c r="C227" s="34">
        <f t="shared" si="33"/>
        <v>226</v>
      </c>
      <c r="D227" s="35">
        <f t="shared" si="34"/>
        <v>0</v>
      </c>
      <c r="E227" s="35">
        <f>IF(D227&lt;=0,0,MIN(Darlehensrechner!$E$5,D227+F227))</f>
        <v>0</v>
      </c>
      <c r="F227" s="35">
        <f>IF(D227&lt;=0,0,D227*Darlehensrechner!$B$6/12)</f>
        <v>0</v>
      </c>
      <c r="G227" s="35">
        <f t="shared" si="27"/>
        <v>0</v>
      </c>
      <c r="H227" s="35">
        <f>IF(AND(Darlehensrechner!$B$13="Ja",B227=Darlehensrechner!$B$12,D227&gt;0),MIN(Darlehensrechner!$B$11,Darlehensrechner!$B$5*Darlehensrechner!$B$14,MAX(D227-G227,0)),0)</f>
        <v>0</v>
      </c>
      <c r="I227" s="36">
        <v>0</v>
      </c>
      <c r="J227" s="35">
        <f t="shared" si="28"/>
        <v>0</v>
      </c>
      <c r="K227" s="35">
        <f t="shared" si="29"/>
        <v>0</v>
      </c>
      <c r="L227" s="35">
        <f t="shared" si="30"/>
        <v>0</v>
      </c>
      <c r="M227" s="35">
        <f t="shared" si="35"/>
        <v>64581.977869779723</v>
      </c>
      <c r="N227" s="35">
        <f>IF(M227&lt;=0,0,M227*Darlehensrechner!$B$6/12)</f>
        <v>223.3460067996549</v>
      </c>
      <c r="O227" s="37">
        <f>MAX(M227-(MIN(Darlehensrechner!$E$5,M227+N227)-N227),0)</f>
        <v>63810.948876579379</v>
      </c>
    </row>
    <row r="228" spans="1:15" x14ac:dyDescent="0.25">
      <c r="A228" s="33">
        <f t="shared" si="31"/>
        <v>2045</v>
      </c>
      <c r="B228" s="34">
        <f t="shared" si="32"/>
        <v>4</v>
      </c>
      <c r="C228" s="34">
        <f t="shared" si="33"/>
        <v>227</v>
      </c>
      <c r="D228" s="35">
        <f t="shared" si="34"/>
        <v>0</v>
      </c>
      <c r="E228" s="35">
        <f>IF(D228&lt;=0,0,MIN(Darlehensrechner!$E$5,D228+F228))</f>
        <v>0</v>
      </c>
      <c r="F228" s="35">
        <f>IF(D228&lt;=0,0,D228*Darlehensrechner!$B$6/12)</f>
        <v>0</v>
      </c>
      <c r="G228" s="35">
        <f t="shared" si="27"/>
        <v>0</v>
      </c>
      <c r="H228" s="35">
        <f>IF(AND(Darlehensrechner!$B$13="Ja",B228=Darlehensrechner!$B$12,D228&gt;0),MIN(Darlehensrechner!$B$11,Darlehensrechner!$B$5*Darlehensrechner!$B$14,MAX(D228-G228,0)),0)</f>
        <v>0</v>
      </c>
      <c r="I228" s="36">
        <v>0</v>
      </c>
      <c r="J228" s="35">
        <f t="shared" si="28"/>
        <v>0</v>
      </c>
      <c r="K228" s="35">
        <f t="shared" si="29"/>
        <v>0</v>
      </c>
      <c r="L228" s="35">
        <f t="shared" si="30"/>
        <v>0</v>
      </c>
      <c r="M228" s="35">
        <f t="shared" si="35"/>
        <v>63810.948876579379</v>
      </c>
      <c r="N228" s="35">
        <f>IF(M228&lt;=0,0,M228*Darlehensrechner!$B$6/12)</f>
        <v>220.6795315315037</v>
      </c>
      <c r="O228" s="37">
        <f>MAX(M228-(MIN(Darlehensrechner!$E$5,M228+N228)-N228),0)</f>
        <v>63037.253408110882</v>
      </c>
    </row>
    <row r="229" spans="1:15" x14ac:dyDescent="0.25">
      <c r="A229" s="33">
        <f t="shared" si="31"/>
        <v>2045</v>
      </c>
      <c r="B229" s="34">
        <f t="shared" si="32"/>
        <v>5</v>
      </c>
      <c r="C229" s="34">
        <f t="shared" si="33"/>
        <v>228</v>
      </c>
      <c r="D229" s="35">
        <f t="shared" si="34"/>
        <v>0</v>
      </c>
      <c r="E229" s="35">
        <f>IF(D229&lt;=0,0,MIN(Darlehensrechner!$E$5,D229+F229))</f>
        <v>0</v>
      </c>
      <c r="F229" s="35">
        <f>IF(D229&lt;=0,0,D229*Darlehensrechner!$B$6/12)</f>
        <v>0</v>
      </c>
      <c r="G229" s="35">
        <f t="shared" si="27"/>
        <v>0</v>
      </c>
      <c r="H229" s="35">
        <f>IF(AND(Darlehensrechner!$B$13="Ja",B229=Darlehensrechner!$B$12,D229&gt;0),MIN(Darlehensrechner!$B$11,Darlehensrechner!$B$5*Darlehensrechner!$B$14,MAX(D229-G229,0)),0)</f>
        <v>0</v>
      </c>
      <c r="I229" s="36">
        <v>0</v>
      </c>
      <c r="J229" s="35">
        <f t="shared" si="28"/>
        <v>0</v>
      </c>
      <c r="K229" s="35">
        <f t="shared" si="29"/>
        <v>0</v>
      </c>
      <c r="L229" s="35">
        <f t="shared" si="30"/>
        <v>0</v>
      </c>
      <c r="M229" s="35">
        <f t="shared" si="35"/>
        <v>63037.253408110882</v>
      </c>
      <c r="N229" s="35">
        <f>IF(M229&lt;=0,0,M229*Darlehensrechner!$B$6/12)</f>
        <v>218.00383470305016</v>
      </c>
      <c r="O229" s="37">
        <f>MAX(M229-(MIN(Darlehensrechner!$E$5,M229+N229)-N229),0)</f>
        <v>62260.882242813932</v>
      </c>
    </row>
    <row r="230" spans="1:15" x14ac:dyDescent="0.25">
      <c r="A230" s="33">
        <f t="shared" si="31"/>
        <v>2045</v>
      </c>
      <c r="B230" s="34">
        <f t="shared" si="32"/>
        <v>6</v>
      </c>
      <c r="C230" s="34">
        <f t="shared" si="33"/>
        <v>229</v>
      </c>
      <c r="D230" s="35">
        <f t="shared" si="34"/>
        <v>0</v>
      </c>
      <c r="E230" s="35">
        <f>IF(D230&lt;=0,0,MIN(Darlehensrechner!$E$5,D230+F230))</f>
        <v>0</v>
      </c>
      <c r="F230" s="35">
        <f>IF(D230&lt;=0,0,D230*Darlehensrechner!$B$6/12)</f>
        <v>0</v>
      </c>
      <c r="G230" s="35">
        <f t="shared" si="27"/>
        <v>0</v>
      </c>
      <c r="H230" s="35">
        <f>IF(AND(Darlehensrechner!$B$13="Ja",B230=Darlehensrechner!$B$12,D230&gt;0),MIN(Darlehensrechner!$B$11,Darlehensrechner!$B$5*Darlehensrechner!$B$14,MAX(D230-G230,0)),0)</f>
        <v>0</v>
      </c>
      <c r="I230" s="36">
        <v>0</v>
      </c>
      <c r="J230" s="35">
        <f t="shared" si="28"/>
        <v>0</v>
      </c>
      <c r="K230" s="35">
        <f t="shared" si="29"/>
        <v>0</v>
      </c>
      <c r="L230" s="35">
        <f t="shared" si="30"/>
        <v>0</v>
      </c>
      <c r="M230" s="35">
        <f t="shared" si="35"/>
        <v>62260.882242813932</v>
      </c>
      <c r="N230" s="35">
        <f>IF(M230&lt;=0,0,M230*Darlehensrechner!$B$6/12)</f>
        <v>215.31888442306487</v>
      </c>
      <c r="O230" s="37">
        <f>MAX(M230-(MIN(Darlehensrechner!$E$5,M230+N230)-N230),0)</f>
        <v>61481.826127237</v>
      </c>
    </row>
    <row r="231" spans="1:15" x14ac:dyDescent="0.25">
      <c r="A231" s="33">
        <f t="shared" si="31"/>
        <v>2045</v>
      </c>
      <c r="B231" s="34">
        <f t="shared" si="32"/>
        <v>7</v>
      </c>
      <c r="C231" s="34">
        <f t="shared" si="33"/>
        <v>230</v>
      </c>
      <c r="D231" s="35">
        <f t="shared" si="34"/>
        <v>0</v>
      </c>
      <c r="E231" s="35">
        <f>IF(D231&lt;=0,0,MIN(Darlehensrechner!$E$5,D231+F231))</f>
        <v>0</v>
      </c>
      <c r="F231" s="35">
        <f>IF(D231&lt;=0,0,D231*Darlehensrechner!$B$6/12)</f>
        <v>0</v>
      </c>
      <c r="G231" s="35">
        <f t="shared" si="27"/>
        <v>0</v>
      </c>
      <c r="H231" s="35">
        <f>IF(AND(Darlehensrechner!$B$13="Ja",B231=Darlehensrechner!$B$12,D231&gt;0),MIN(Darlehensrechner!$B$11,Darlehensrechner!$B$5*Darlehensrechner!$B$14,MAX(D231-G231,0)),0)</f>
        <v>0</v>
      </c>
      <c r="I231" s="36">
        <v>0</v>
      </c>
      <c r="J231" s="35">
        <f t="shared" si="28"/>
        <v>0</v>
      </c>
      <c r="K231" s="35">
        <f t="shared" si="29"/>
        <v>0</v>
      </c>
      <c r="L231" s="35">
        <f t="shared" si="30"/>
        <v>0</v>
      </c>
      <c r="M231" s="35">
        <f t="shared" si="35"/>
        <v>61481.826127237</v>
      </c>
      <c r="N231" s="35">
        <f>IF(M231&lt;=0,0,M231*Darlehensrechner!$B$6/12)</f>
        <v>212.62464869002795</v>
      </c>
      <c r="O231" s="37">
        <f>MAX(M231-(MIN(Darlehensrechner!$E$5,M231+N231)-N231),0)</f>
        <v>60700.075775927027</v>
      </c>
    </row>
    <row r="232" spans="1:15" x14ac:dyDescent="0.25">
      <c r="A232" s="33">
        <f t="shared" si="31"/>
        <v>2045</v>
      </c>
      <c r="B232" s="34">
        <f t="shared" si="32"/>
        <v>8</v>
      </c>
      <c r="C232" s="34">
        <f t="shared" si="33"/>
        <v>231</v>
      </c>
      <c r="D232" s="35">
        <f t="shared" si="34"/>
        <v>0</v>
      </c>
      <c r="E232" s="35">
        <f>IF(D232&lt;=0,0,MIN(Darlehensrechner!$E$5,D232+F232))</f>
        <v>0</v>
      </c>
      <c r="F232" s="35">
        <f>IF(D232&lt;=0,0,D232*Darlehensrechner!$B$6/12)</f>
        <v>0</v>
      </c>
      <c r="G232" s="35">
        <f t="shared" si="27"/>
        <v>0</v>
      </c>
      <c r="H232" s="35">
        <f>IF(AND(Darlehensrechner!$B$13="Ja",B232=Darlehensrechner!$B$12,D232&gt;0),MIN(Darlehensrechner!$B$11,Darlehensrechner!$B$5*Darlehensrechner!$B$14,MAX(D232-G232,0)),0)</f>
        <v>0</v>
      </c>
      <c r="I232" s="36">
        <v>0</v>
      </c>
      <c r="J232" s="35">
        <f t="shared" si="28"/>
        <v>0</v>
      </c>
      <c r="K232" s="35">
        <f t="shared" si="29"/>
        <v>0</v>
      </c>
      <c r="L232" s="35">
        <f t="shared" si="30"/>
        <v>0</v>
      </c>
      <c r="M232" s="35">
        <f t="shared" si="35"/>
        <v>60700.075775927027</v>
      </c>
      <c r="N232" s="35">
        <f>IF(M232&lt;=0,0,M232*Darlehensrechner!$B$6/12)</f>
        <v>209.92109539174763</v>
      </c>
      <c r="O232" s="37">
        <f>MAX(M232-(MIN(Darlehensrechner!$E$5,M232+N232)-N232),0)</f>
        <v>59915.621871318777</v>
      </c>
    </row>
    <row r="233" spans="1:15" x14ac:dyDescent="0.25">
      <c r="A233" s="33">
        <f t="shared" si="31"/>
        <v>2045</v>
      </c>
      <c r="B233" s="34">
        <f t="shared" si="32"/>
        <v>9</v>
      </c>
      <c r="C233" s="34">
        <f t="shared" si="33"/>
        <v>232</v>
      </c>
      <c r="D233" s="35">
        <f t="shared" si="34"/>
        <v>0</v>
      </c>
      <c r="E233" s="35">
        <f>IF(D233&lt;=0,0,MIN(Darlehensrechner!$E$5,D233+F233))</f>
        <v>0</v>
      </c>
      <c r="F233" s="35">
        <f>IF(D233&lt;=0,0,D233*Darlehensrechner!$B$6/12)</f>
        <v>0</v>
      </c>
      <c r="G233" s="35">
        <f t="shared" si="27"/>
        <v>0</v>
      </c>
      <c r="H233" s="35">
        <f>IF(AND(Darlehensrechner!$B$13="Ja",B233=Darlehensrechner!$B$12,D233&gt;0),MIN(Darlehensrechner!$B$11,Darlehensrechner!$B$5*Darlehensrechner!$B$14,MAX(D233-G233,0)),0)</f>
        <v>0</v>
      </c>
      <c r="I233" s="36">
        <v>0</v>
      </c>
      <c r="J233" s="35">
        <f t="shared" si="28"/>
        <v>0</v>
      </c>
      <c r="K233" s="35">
        <f t="shared" si="29"/>
        <v>0</v>
      </c>
      <c r="L233" s="35">
        <f t="shared" si="30"/>
        <v>0</v>
      </c>
      <c r="M233" s="35">
        <f t="shared" si="35"/>
        <v>59915.621871318777</v>
      </c>
      <c r="N233" s="35">
        <f>IF(M233&lt;=0,0,M233*Darlehensrechner!$B$6/12)</f>
        <v>207.20819230497747</v>
      </c>
      <c r="O233" s="37">
        <f>MAX(M233-(MIN(Darlehensrechner!$E$5,M233+N233)-N233),0)</f>
        <v>59128.455063623755</v>
      </c>
    </row>
    <row r="234" spans="1:15" x14ac:dyDescent="0.25">
      <c r="A234" s="33">
        <f t="shared" si="31"/>
        <v>2045</v>
      </c>
      <c r="B234" s="34">
        <f t="shared" si="32"/>
        <v>10</v>
      </c>
      <c r="C234" s="34">
        <f t="shared" si="33"/>
        <v>233</v>
      </c>
      <c r="D234" s="35">
        <f t="shared" si="34"/>
        <v>0</v>
      </c>
      <c r="E234" s="35">
        <f>IF(D234&lt;=0,0,MIN(Darlehensrechner!$E$5,D234+F234))</f>
        <v>0</v>
      </c>
      <c r="F234" s="35">
        <f>IF(D234&lt;=0,0,D234*Darlehensrechner!$B$6/12)</f>
        <v>0</v>
      </c>
      <c r="G234" s="35">
        <f t="shared" si="27"/>
        <v>0</v>
      </c>
      <c r="H234" s="35">
        <f>IF(AND(Darlehensrechner!$B$13="Ja",B234=Darlehensrechner!$B$12,D234&gt;0),MIN(Darlehensrechner!$B$11,Darlehensrechner!$B$5*Darlehensrechner!$B$14,MAX(D234-G234,0)),0)</f>
        <v>0</v>
      </c>
      <c r="I234" s="36">
        <v>0</v>
      </c>
      <c r="J234" s="35">
        <f t="shared" si="28"/>
        <v>0</v>
      </c>
      <c r="K234" s="35">
        <f t="shared" si="29"/>
        <v>0</v>
      </c>
      <c r="L234" s="35">
        <f t="shared" si="30"/>
        <v>0</v>
      </c>
      <c r="M234" s="35">
        <f t="shared" si="35"/>
        <v>59128.455063623755</v>
      </c>
      <c r="N234" s="35">
        <f>IF(M234&lt;=0,0,M234*Darlehensrechner!$B$6/12)</f>
        <v>204.48590709503216</v>
      </c>
      <c r="O234" s="37">
        <f>MAX(M234-(MIN(Darlehensrechner!$E$5,M234+N234)-N234),0)</f>
        <v>58338.565970718788</v>
      </c>
    </row>
    <row r="235" spans="1:15" x14ac:dyDescent="0.25">
      <c r="A235" s="33">
        <f t="shared" si="31"/>
        <v>2045</v>
      </c>
      <c r="B235" s="34">
        <f t="shared" si="32"/>
        <v>11</v>
      </c>
      <c r="C235" s="34">
        <f t="shared" si="33"/>
        <v>234</v>
      </c>
      <c r="D235" s="35">
        <f t="shared" si="34"/>
        <v>0</v>
      </c>
      <c r="E235" s="35">
        <f>IF(D235&lt;=0,0,MIN(Darlehensrechner!$E$5,D235+F235))</f>
        <v>0</v>
      </c>
      <c r="F235" s="35">
        <f>IF(D235&lt;=0,0,D235*Darlehensrechner!$B$6/12)</f>
        <v>0</v>
      </c>
      <c r="G235" s="35">
        <f t="shared" si="27"/>
        <v>0</v>
      </c>
      <c r="H235" s="35">
        <f>IF(AND(Darlehensrechner!$B$13="Ja",B235=Darlehensrechner!$B$12,D235&gt;0),MIN(Darlehensrechner!$B$11,Darlehensrechner!$B$5*Darlehensrechner!$B$14,MAX(D235-G235,0)),0)</f>
        <v>0</v>
      </c>
      <c r="I235" s="36">
        <v>0</v>
      </c>
      <c r="J235" s="35">
        <f t="shared" si="28"/>
        <v>0</v>
      </c>
      <c r="K235" s="35">
        <f t="shared" si="29"/>
        <v>0</v>
      </c>
      <c r="L235" s="35">
        <f t="shared" si="30"/>
        <v>0</v>
      </c>
      <c r="M235" s="35">
        <f t="shared" si="35"/>
        <v>58338.565970718788</v>
      </c>
      <c r="N235" s="35">
        <f>IF(M235&lt;=0,0,M235*Darlehensrechner!$B$6/12)</f>
        <v>201.75420731540248</v>
      </c>
      <c r="O235" s="37">
        <f>MAX(M235-(MIN(Darlehensrechner!$E$5,M235+N235)-N235),0)</f>
        <v>57545.945178034191</v>
      </c>
    </row>
    <row r="236" spans="1:15" x14ac:dyDescent="0.25">
      <c r="A236" s="33">
        <f t="shared" si="31"/>
        <v>2045</v>
      </c>
      <c r="B236" s="34">
        <f t="shared" si="32"/>
        <v>12</v>
      </c>
      <c r="C236" s="34">
        <f t="shared" si="33"/>
        <v>235</v>
      </c>
      <c r="D236" s="35">
        <f t="shared" si="34"/>
        <v>0</v>
      </c>
      <c r="E236" s="35">
        <f>IF(D236&lt;=0,0,MIN(Darlehensrechner!$E$5,D236+F236))</f>
        <v>0</v>
      </c>
      <c r="F236" s="35">
        <f>IF(D236&lt;=0,0,D236*Darlehensrechner!$B$6/12)</f>
        <v>0</v>
      </c>
      <c r="G236" s="35">
        <f t="shared" si="27"/>
        <v>0</v>
      </c>
      <c r="H236" s="35">
        <f>IF(AND(Darlehensrechner!$B$13="Ja",B236=Darlehensrechner!$B$12,D236&gt;0),MIN(Darlehensrechner!$B$11,Darlehensrechner!$B$5*Darlehensrechner!$B$14,MAX(D236-G236,0)),0)</f>
        <v>0</v>
      </c>
      <c r="I236" s="36">
        <v>0</v>
      </c>
      <c r="J236" s="35">
        <f t="shared" si="28"/>
        <v>0</v>
      </c>
      <c r="K236" s="35">
        <f t="shared" si="29"/>
        <v>0</v>
      </c>
      <c r="L236" s="35">
        <f t="shared" si="30"/>
        <v>0</v>
      </c>
      <c r="M236" s="35">
        <f t="shared" si="35"/>
        <v>57545.945178034191</v>
      </c>
      <c r="N236" s="35">
        <f>IF(M236&lt;=0,0,M236*Darlehensrechner!$B$6/12)</f>
        <v>199.01306040736824</v>
      </c>
      <c r="O236" s="37">
        <f>MAX(M236-(MIN(Darlehensrechner!$E$5,M236+N236)-N236),0)</f>
        <v>56750.583238441563</v>
      </c>
    </row>
    <row r="237" spans="1:15" x14ac:dyDescent="0.25">
      <c r="A237" s="33">
        <f t="shared" si="31"/>
        <v>2046</v>
      </c>
      <c r="B237" s="34">
        <f t="shared" si="32"/>
        <v>1</v>
      </c>
      <c r="C237" s="34">
        <f t="shared" si="33"/>
        <v>236</v>
      </c>
      <c r="D237" s="35">
        <f t="shared" si="34"/>
        <v>0</v>
      </c>
      <c r="E237" s="35">
        <f>IF(D237&lt;=0,0,MIN(Darlehensrechner!$E$5,D237+F237))</f>
        <v>0</v>
      </c>
      <c r="F237" s="35">
        <f>IF(D237&lt;=0,0,D237*Darlehensrechner!$B$6/12)</f>
        <v>0</v>
      </c>
      <c r="G237" s="35">
        <f t="shared" si="27"/>
        <v>0</v>
      </c>
      <c r="H237" s="35">
        <f>IF(AND(Darlehensrechner!$B$13="Ja",B237=Darlehensrechner!$B$12,D237&gt;0),MIN(Darlehensrechner!$B$11,Darlehensrechner!$B$5*Darlehensrechner!$B$14,MAX(D237-G237,0)),0)</f>
        <v>0</v>
      </c>
      <c r="I237" s="36">
        <v>0</v>
      </c>
      <c r="J237" s="35">
        <f t="shared" si="28"/>
        <v>0</v>
      </c>
      <c r="K237" s="35">
        <f t="shared" si="29"/>
        <v>0</v>
      </c>
      <c r="L237" s="35">
        <f t="shared" si="30"/>
        <v>0</v>
      </c>
      <c r="M237" s="35">
        <f t="shared" si="35"/>
        <v>56750.583238441563</v>
      </c>
      <c r="N237" s="35">
        <f>IF(M237&lt;=0,0,M237*Darlehensrechner!$B$6/12)</f>
        <v>196.2624336996104</v>
      </c>
      <c r="O237" s="37">
        <f>MAX(M237-(MIN(Darlehensrechner!$E$5,M237+N237)-N237),0)</f>
        <v>55952.470672141171</v>
      </c>
    </row>
    <row r="238" spans="1:15" x14ac:dyDescent="0.25">
      <c r="A238" s="33">
        <f t="shared" si="31"/>
        <v>2046</v>
      </c>
      <c r="B238" s="34">
        <f t="shared" si="32"/>
        <v>2</v>
      </c>
      <c r="C238" s="34">
        <f t="shared" si="33"/>
        <v>237</v>
      </c>
      <c r="D238" s="35">
        <f t="shared" si="34"/>
        <v>0</v>
      </c>
      <c r="E238" s="35">
        <f>IF(D238&lt;=0,0,MIN(Darlehensrechner!$E$5,D238+F238))</f>
        <v>0</v>
      </c>
      <c r="F238" s="35">
        <f>IF(D238&lt;=0,0,D238*Darlehensrechner!$B$6/12)</f>
        <v>0</v>
      </c>
      <c r="G238" s="35">
        <f t="shared" si="27"/>
        <v>0</v>
      </c>
      <c r="H238" s="35">
        <f>IF(AND(Darlehensrechner!$B$13="Ja",B238=Darlehensrechner!$B$12,D238&gt;0),MIN(Darlehensrechner!$B$11,Darlehensrechner!$B$5*Darlehensrechner!$B$14,MAX(D238-G238,0)),0)</f>
        <v>0</v>
      </c>
      <c r="I238" s="36">
        <v>0</v>
      </c>
      <c r="J238" s="35">
        <f t="shared" si="28"/>
        <v>0</v>
      </c>
      <c r="K238" s="35">
        <f t="shared" si="29"/>
        <v>0</v>
      </c>
      <c r="L238" s="35">
        <f t="shared" si="30"/>
        <v>0</v>
      </c>
      <c r="M238" s="35">
        <f t="shared" si="35"/>
        <v>55952.470672141171</v>
      </c>
      <c r="N238" s="35">
        <f>IF(M238&lt;=0,0,M238*Darlehensrechner!$B$6/12)</f>
        <v>193.50229440782155</v>
      </c>
      <c r="O238" s="37">
        <f>MAX(M238-(MIN(Darlehensrechner!$E$5,M238+N238)-N238),0)</f>
        <v>55151.597966548994</v>
      </c>
    </row>
    <row r="239" spans="1:15" x14ac:dyDescent="0.25">
      <c r="A239" s="33">
        <f t="shared" si="31"/>
        <v>2046</v>
      </c>
      <c r="B239" s="34">
        <f t="shared" si="32"/>
        <v>3</v>
      </c>
      <c r="C239" s="34">
        <f t="shared" si="33"/>
        <v>238</v>
      </c>
      <c r="D239" s="35">
        <f t="shared" si="34"/>
        <v>0</v>
      </c>
      <c r="E239" s="35">
        <f>IF(D239&lt;=0,0,MIN(Darlehensrechner!$E$5,D239+F239))</f>
        <v>0</v>
      </c>
      <c r="F239" s="35">
        <f>IF(D239&lt;=0,0,D239*Darlehensrechner!$B$6/12)</f>
        <v>0</v>
      </c>
      <c r="G239" s="35">
        <f t="shared" si="27"/>
        <v>0</v>
      </c>
      <c r="H239" s="35">
        <f>IF(AND(Darlehensrechner!$B$13="Ja",B239=Darlehensrechner!$B$12,D239&gt;0),MIN(Darlehensrechner!$B$11,Darlehensrechner!$B$5*Darlehensrechner!$B$14,MAX(D239-G239,0)),0)</f>
        <v>0</v>
      </c>
      <c r="I239" s="36">
        <v>0</v>
      </c>
      <c r="J239" s="35">
        <f t="shared" si="28"/>
        <v>0</v>
      </c>
      <c r="K239" s="35">
        <f t="shared" si="29"/>
        <v>0</v>
      </c>
      <c r="L239" s="35">
        <f t="shared" si="30"/>
        <v>0</v>
      </c>
      <c r="M239" s="35">
        <f t="shared" si="35"/>
        <v>55151.597966548994</v>
      </c>
      <c r="N239" s="35">
        <f>IF(M239&lt;=0,0,M239*Darlehensrechner!$B$6/12)</f>
        <v>190.73260963431528</v>
      </c>
      <c r="O239" s="37">
        <f>MAX(M239-(MIN(Darlehensrechner!$E$5,M239+N239)-N239),0)</f>
        <v>54347.955576183311</v>
      </c>
    </row>
    <row r="240" spans="1:15" x14ac:dyDescent="0.25">
      <c r="A240" s="33">
        <f t="shared" si="31"/>
        <v>2046</v>
      </c>
      <c r="B240" s="34">
        <f t="shared" si="32"/>
        <v>4</v>
      </c>
      <c r="C240" s="34">
        <f t="shared" si="33"/>
        <v>239</v>
      </c>
      <c r="D240" s="35">
        <f t="shared" si="34"/>
        <v>0</v>
      </c>
      <c r="E240" s="35">
        <f>IF(D240&lt;=0,0,MIN(Darlehensrechner!$E$5,D240+F240))</f>
        <v>0</v>
      </c>
      <c r="F240" s="35">
        <f>IF(D240&lt;=0,0,D240*Darlehensrechner!$B$6/12)</f>
        <v>0</v>
      </c>
      <c r="G240" s="35">
        <f t="shared" si="27"/>
        <v>0</v>
      </c>
      <c r="H240" s="35">
        <f>IF(AND(Darlehensrechner!$B$13="Ja",B240=Darlehensrechner!$B$12,D240&gt;0),MIN(Darlehensrechner!$B$11,Darlehensrechner!$B$5*Darlehensrechner!$B$14,MAX(D240-G240,0)),0)</f>
        <v>0</v>
      </c>
      <c r="I240" s="36">
        <v>0</v>
      </c>
      <c r="J240" s="35">
        <f t="shared" si="28"/>
        <v>0</v>
      </c>
      <c r="K240" s="35">
        <f t="shared" si="29"/>
        <v>0</v>
      </c>
      <c r="L240" s="35">
        <f t="shared" si="30"/>
        <v>0</v>
      </c>
      <c r="M240" s="35">
        <f t="shared" si="35"/>
        <v>54347.955576183311</v>
      </c>
      <c r="N240" s="35">
        <f>IF(M240&lt;=0,0,M240*Darlehensrechner!$B$6/12)</f>
        <v>187.95334636763394</v>
      </c>
      <c r="O240" s="37">
        <f>MAX(M240-(MIN(Darlehensrechner!$E$5,M240+N240)-N240),0)</f>
        <v>53541.533922550945</v>
      </c>
    </row>
    <row r="241" spans="1:15" x14ac:dyDescent="0.25">
      <c r="A241" s="33">
        <f t="shared" si="31"/>
        <v>2046</v>
      </c>
      <c r="B241" s="34">
        <f t="shared" si="32"/>
        <v>5</v>
      </c>
      <c r="C241" s="34">
        <f t="shared" si="33"/>
        <v>240</v>
      </c>
      <c r="D241" s="35">
        <f t="shared" si="34"/>
        <v>0</v>
      </c>
      <c r="E241" s="35">
        <f>IF(D241&lt;=0,0,MIN(Darlehensrechner!$E$5,D241+F241))</f>
        <v>0</v>
      </c>
      <c r="F241" s="35">
        <f>IF(D241&lt;=0,0,D241*Darlehensrechner!$B$6/12)</f>
        <v>0</v>
      </c>
      <c r="G241" s="35">
        <f t="shared" si="27"/>
        <v>0</v>
      </c>
      <c r="H241" s="35">
        <f>IF(AND(Darlehensrechner!$B$13="Ja",B241=Darlehensrechner!$B$12,D241&gt;0),MIN(Darlehensrechner!$B$11,Darlehensrechner!$B$5*Darlehensrechner!$B$14,MAX(D241-G241,0)),0)</f>
        <v>0</v>
      </c>
      <c r="I241" s="36">
        <v>0</v>
      </c>
      <c r="J241" s="35">
        <f t="shared" si="28"/>
        <v>0</v>
      </c>
      <c r="K241" s="35">
        <f t="shared" si="29"/>
        <v>0</v>
      </c>
      <c r="L241" s="35">
        <f t="shared" si="30"/>
        <v>0</v>
      </c>
      <c r="M241" s="35">
        <f t="shared" si="35"/>
        <v>53541.533922550945</v>
      </c>
      <c r="N241" s="35">
        <f>IF(M241&lt;=0,0,M241*Darlehensrechner!$B$6/12)</f>
        <v>185.16447148215536</v>
      </c>
      <c r="O241" s="37">
        <f>MAX(M241-(MIN(Darlehensrechner!$E$5,M241+N241)-N241),0)</f>
        <v>52732.323394033097</v>
      </c>
    </row>
    <row r="242" spans="1:15" x14ac:dyDescent="0.25">
      <c r="A242" s="33">
        <f t="shared" si="31"/>
        <v>2046</v>
      </c>
      <c r="B242" s="34">
        <f t="shared" si="32"/>
        <v>6</v>
      </c>
      <c r="C242" s="34">
        <f t="shared" si="33"/>
        <v>241</v>
      </c>
      <c r="D242" s="35">
        <f t="shared" si="34"/>
        <v>0</v>
      </c>
      <c r="E242" s="35">
        <f>IF(D242&lt;=0,0,MIN(Darlehensrechner!$E$5,D242+F242))</f>
        <v>0</v>
      </c>
      <c r="F242" s="35">
        <f>IF(D242&lt;=0,0,D242*Darlehensrechner!$B$6/12)</f>
        <v>0</v>
      </c>
      <c r="G242" s="35">
        <f t="shared" si="27"/>
        <v>0</v>
      </c>
      <c r="H242" s="35">
        <f>IF(AND(Darlehensrechner!$B$13="Ja",B242=Darlehensrechner!$B$12,D242&gt;0),MIN(Darlehensrechner!$B$11,Darlehensrechner!$B$5*Darlehensrechner!$B$14,MAX(D242-G242,0)),0)</f>
        <v>0</v>
      </c>
      <c r="I242" s="36">
        <v>0</v>
      </c>
      <c r="J242" s="35">
        <f t="shared" si="28"/>
        <v>0</v>
      </c>
      <c r="K242" s="35">
        <f t="shared" si="29"/>
        <v>0</v>
      </c>
      <c r="L242" s="35">
        <f t="shared" si="30"/>
        <v>0</v>
      </c>
      <c r="M242" s="35">
        <f t="shared" si="35"/>
        <v>52732.323394033097</v>
      </c>
      <c r="N242" s="35">
        <f>IF(M242&lt;=0,0,M242*Darlehensrechner!$B$6/12)</f>
        <v>182.36595173769783</v>
      </c>
      <c r="O242" s="37">
        <f>MAX(M242-(MIN(Darlehensrechner!$E$5,M242+N242)-N242),0)</f>
        <v>51920.314345770792</v>
      </c>
    </row>
    <row r="243" spans="1:15" x14ac:dyDescent="0.25">
      <c r="A243" s="33">
        <f t="shared" si="31"/>
        <v>2046</v>
      </c>
      <c r="B243" s="34">
        <f t="shared" si="32"/>
        <v>7</v>
      </c>
      <c r="C243" s="34">
        <f t="shared" si="33"/>
        <v>242</v>
      </c>
      <c r="D243" s="35">
        <f t="shared" si="34"/>
        <v>0</v>
      </c>
      <c r="E243" s="35">
        <f>IF(D243&lt;=0,0,MIN(Darlehensrechner!$E$5,D243+F243))</f>
        <v>0</v>
      </c>
      <c r="F243" s="35">
        <f>IF(D243&lt;=0,0,D243*Darlehensrechner!$B$6/12)</f>
        <v>0</v>
      </c>
      <c r="G243" s="35">
        <f t="shared" si="27"/>
        <v>0</v>
      </c>
      <c r="H243" s="35">
        <f>IF(AND(Darlehensrechner!$B$13="Ja",B243=Darlehensrechner!$B$12,D243&gt;0),MIN(Darlehensrechner!$B$11,Darlehensrechner!$B$5*Darlehensrechner!$B$14,MAX(D243-G243,0)),0)</f>
        <v>0</v>
      </c>
      <c r="I243" s="36">
        <v>0</v>
      </c>
      <c r="J243" s="35">
        <f t="shared" si="28"/>
        <v>0</v>
      </c>
      <c r="K243" s="35">
        <f t="shared" si="29"/>
        <v>0</v>
      </c>
      <c r="L243" s="35">
        <f t="shared" si="30"/>
        <v>0</v>
      </c>
      <c r="M243" s="35">
        <f t="shared" si="35"/>
        <v>51920.314345770792</v>
      </c>
      <c r="N243" s="35">
        <f>IF(M243&lt;=0,0,M243*Darlehensrechner!$B$6/12)</f>
        <v>179.557753779124</v>
      </c>
      <c r="O243" s="37">
        <f>MAX(M243-(MIN(Darlehensrechner!$E$5,M243+N243)-N243),0)</f>
        <v>51105.497099549917</v>
      </c>
    </row>
    <row r="244" spans="1:15" x14ac:dyDescent="0.25">
      <c r="A244" s="33">
        <f t="shared" si="31"/>
        <v>2046</v>
      </c>
      <c r="B244" s="34">
        <f t="shared" si="32"/>
        <v>8</v>
      </c>
      <c r="C244" s="34">
        <f t="shared" si="33"/>
        <v>243</v>
      </c>
      <c r="D244" s="35">
        <f t="shared" si="34"/>
        <v>0</v>
      </c>
      <c r="E244" s="35">
        <f>IF(D244&lt;=0,0,MIN(Darlehensrechner!$E$5,D244+F244))</f>
        <v>0</v>
      </c>
      <c r="F244" s="35">
        <f>IF(D244&lt;=0,0,D244*Darlehensrechner!$B$6/12)</f>
        <v>0</v>
      </c>
      <c r="G244" s="35">
        <f t="shared" si="27"/>
        <v>0</v>
      </c>
      <c r="H244" s="35">
        <f>IF(AND(Darlehensrechner!$B$13="Ja",B244=Darlehensrechner!$B$12,D244&gt;0),MIN(Darlehensrechner!$B$11,Darlehensrechner!$B$5*Darlehensrechner!$B$14,MAX(D244-G244,0)),0)</f>
        <v>0</v>
      </c>
      <c r="I244" s="36">
        <v>0</v>
      </c>
      <c r="J244" s="35">
        <f t="shared" si="28"/>
        <v>0</v>
      </c>
      <c r="K244" s="35">
        <f t="shared" si="29"/>
        <v>0</v>
      </c>
      <c r="L244" s="35">
        <f t="shared" si="30"/>
        <v>0</v>
      </c>
      <c r="M244" s="35">
        <f t="shared" si="35"/>
        <v>51105.497099549917</v>
      </c>
      <c r="N244" s="35">
        <f>IF(M244&lt;=0,0,M244*Darlehensrechner!$B$6/12)</f>
        <v>176.73984413594349</v>
      </c>
      <c r="O244" s="37">
        <f>MAX(M244-(MIN(Darlehensrechner!$E$5,M244+N244)-N244),0)</f>
        <v>50287.861943685857</v>
      </c>
    </row>
    <row r="245" spans="1:15" x14ac:dyDescent="0.25">
      <c r="A245" s="33">
        <f t="shared" si="31"/>
        <v>2046</v>
      </c>
      <c r="B245" s="34">
        <f t="shared" si="32"/>
        <v>9</v>
      </c>
      <c r="C245" s="34">
        <f t="shared" si="33"/>
        <v>244</v>
      </c>
      <c r="D245" s="35">
        <f t="shared" si="34"/>
        <v>0</v>
      </c>
      <c r="E245" s="35">
        <f>IF(D245&lt;=0,0,MIN(Darlehensrechner!$E$5,D245+F245))</f>
        <v>0</v>
      </c>
      <c r="F245" s="35">
        <f>IF(D245&lt;=0,0,D245*Darlehensrechner!$B$6/12)</f>
        <v>0</v>
      </c>
      <c r="G245" s="35">
        <f t="shared" si="27"/>
        <v>0</v>
      </c>
      <c r="H245" s="35">
        <f>IF(AND(Darlehensrechner!$B$13="Ja",B245=Darlehensrechner!$B$12,D245&gt;0),MIN(Darlehensrechner!$B$11,Darlehensrechner!$B$5*Darlehensrechner!$B$14,MAX(D245-G245,0)),0)</f>
        <v>0</v>
      </c>
      <c r="I245" s="36">
        <v>0</v>
      </c>
      <c r="J245" s="35">
        <f t="shared" si="28"/>
        <v>0</v>
      </c>
      <c r="K245" s="35">
        <f t="shared" si="29"/>
        <v>0</v>
      </c>
      <c r="L245" s="35">
        <f t="shared" si="30"/>
        <v>0</v>
      </c>
      <c r="M245" s="35">
        <f t="shared" si="35"/>
        <v>50287.861943685857</v>
      </c>
      <c r="N245" s="35">
        <f>IF(M245&lt;=0,0,M245*Darlehensrechner!$B$6/12)</f>
        <v>173.91218922191362</v>
      </c>
      <c r="O245" s="37">
        <f>MAX(M245-(MIN(Darlehensrechner!$E$5,M245+N245)-N245),0)</f>
        <v>49467.399132907769</v>
      </c>
    </row>
    <row r="246" spans="1:15" x14ac:dyDescent="0.25">
      <c r="A246" s="33">
        <f t="shared" si="31"/>
        <v>2046</v>
      </c>
      <c r="B246" s="34">
        <f t="shared" si="32"/>
        <v>10</v>
      </c>
      <c r="C246" s="34">
        <f t="shared" si="33"/>
        <v>245</v>
      </c>
      <c r="D246" s="35">
        <f t="shared" si="34"/>
        <v>0</v>
      </c>
      <c r="E246" s="35">
        <f>IF(D246&lt;=0,0,MIN(Darlehensrechner!$E$5,D246+F246))</f>
        <v>0</v>
      </c>
      <c r="F246" s="35">
        <f>IF(D246&lt;=0,0,D246*Darlehensrechner!$B$6/12)</f>
        <v>0</v>
      </c>
      <c r="G246" s="35">
        <f t="shared" si="27"/>
        <v>0</v>
      </c>
      <c r="H246" s="35">
        <f>IF(AND(Darlehensrechner!$B$13="Ja",B246=Darlehensrechner!$B$12,D246&gt;0),MIN(Darlehensrechner!$B$11,Darlehensrechner!$B$5*Darlehensrechner!$B$14,MAX(D246-G246,0)),0)</f>
        <v>0</v>
      </c>
      <c r="I246" s="36">
        <v>0</v>
      </c>
      <c r="J246" s="35">
        <f t="shared" si="28"/>
        <v>0</v>
      </c>
      <c r="K246" s="35">
        <f t="shared" si="29"/>
        <v>0</v>
      </c>
      <c r="L246" s="35">
        <f t="shared" si="30"/>
        <v>0</v>
      </c>
      <c r="M246" s="35">
        <f t="shared" si="35"/>
        <v>49467.399132907769</v>
      </c>
      <c r="N246" s="35">
        <f>IF(M246&lt;=0,0,M246*Darlehensrechner!$B$6/12)</f>
        <v>171.07475533463938</v>
      </c>
      <c r="O246" s="37">
        <f>MAX(M246-(MIN(Darlehensrechner!$E$5,M246+N246)-N246),0)</f>
        <v>48644.098888242406</v>
      </c>
    </row>
    <row r="247" spans="1:15" x14ac:dyDescent="0.25">
      <c r="A247" s="33">
        <f t="shared" si="31"/>
        <v>2046</v>
      </c>
      <c r="B247" s="34">
        <f t="shared" si="32"/>
        <v>11</v>
      </c>
      <c r="C247" s="34">
        <f t="shared" si="33"/>
        <v>246</v>
      </c>
      <c r="D247" s="35">
        <f t="shared" si="34"/>
        <v>0</v>
      </c>
      <c r="E247" s="35">
        <f>IF(D247&lt;=0,0,MIN(Darlehensrechner!$E$5,D247+F247))</f>
        <v>0</v>
      </c>
      <c r="F247" s="35">
        <f>IF(D247&lt;=0,0,D247*Darlehensrechner!$B$6/12)</f>
        <v>0</v>
      </c>
      <c r="G247" s="35">
        <f t="shared" si="27"/>
        <v>0</v>
      </c>
      <c r="H247" s="35">
        <f>IF(AND(Darlehensrechner!$B$13="Ja",B247=Darlehensrechner!$B$12,D247&gt;0),MIN(Darlehensrechner!$B$11,Darlehensrechner!$B$5*Darlehensrechner!$B$14,MAX(D247-G247,0)),0)</f>
        <v>0</v>
      </c>
      <c r="I247" s="36">
        <v>0</v>
      </c>
      <c r="J247" s="35">
        <f t="shared" si="28"/>
        <v>0</v>
      </c>
      <c r="K247" s="35">
        <f t="shared" si="29"/>
        <v>0</v>
      </c>
      <c r="L247" s="35">
        <f t="shared" si="30"/>
        <v>0</v>
      </c>
      <c r="M247" s="35">
        <f t="shared" si="35"/>
        <v>48644.098888242406</v>
      </c>
      <c r="N247" s="35">
        <f>IF(M247&lt;=0,0,M247*Darlehensrechner!$B$6/12)</f>
        <v>168.22750865517165</v>
      </c>
      <c r="O247" s="37">
        <f>MAX(M247-(MIN(Darlehensrechner!$E$5,M247+N247)-N247),0)</f>
        <v>47817.951396897581</v>
      </c>
    </row>
    <row r="248" spans="1:15" x14ac:dyDescent="0.25">
      <c r="A248" s="33">
        <f t="shared" si="31"/>
        <v>2046</v>
      </c>
      <c r="B248" s="34">
        <f t="shared" si="32"/>
        <v>12</v>
      </c>
      <c r="C248" s="34">
        <f t="shared" si="33"/>
        <v>247</v>
      </c>
      <c r="D248" s="35">
        <f t="shared" si="34"/>
        <v>0</v>
      </c>
      <c r="E248" s="35">
        <f>IF(D248&lt;=0,0,MIN(Darlehensrechner!$E$5,D248+F248))</f>
        <v>0</v>
      </c>
      <c r="F248" s="35">
        <f>IF(D248&lt;=0,0,D248*Darlehensrechner!$B$6/12)</f>
        <v>0</v>
      </c>
      <c r="G248" s="35">
        <f t="shared" si="27"/>
        <v>0</v>
      </c>
      <c r="H248" s="35">
        <f>IF(AND(Darlehensrechner!$B$13="Ja",B248=Darlehensrechner!$B$12,D248&gt;0),MIN(Darlehensrechner!$B$11,Darlehensrechner!$B$5*Darlehensrechner!$B$14,MAX(D248-G248,0)),0)</f>
        <v>0</v>
      </c>
      <c r="I248" s="36">
        <v>0</v>
      </c>
      <c r="J248" s="35">
        <f t="shared" si="28"/>
        <v>0</v>
      </c>
      <c r="K248" s="35">
        <f t="shared" si="29"/>
        <v>0</v>
      </c>
      <c r="L248" s="35">
        <f t="shared" si="30"/>
        <v>0</v>
      </c>
      <c r="M248" s="35">
        <f t="shared" si="35"/>
        <v>47817.951396897581</v>
      </c>
      <c r="N248" s="35">
        <f>IF(M248&lt;=0,0,M248*Darlehensrechner!$B$6/12)</f>
        <v>165.37041524760414</v>
      </c>
      <c r="O248" s="37">
        <f>MAX(M248-(MIN(Darlehensrechner!$E$5,M248+N248)-N248),0)</f>
        <v>46988.946812145186</v>
      </c>
    </row>
    <row r="249" spans="1:15" x14ac:dyDescent="0.25">
      <c r="A249" s="33">
        <f t="shared" si="31"/>
        <v>2047</v>
      </c>
      <c r="B249" s="34">
        <f t="shared" si="32"/>
        <v>1</v>
      </c>
      <c r="C249" s="34">
        <f t="shared" si="33"/>
        <v>248</v>
      </c>
      <c r="D249" s="35">
        <f t="shared" si="34"/>
        <v>0</v>
      </c>
      <c r="E249" s="35">
        <f>IF(D249&lt;=0,0,MIN(Darlehensrechner!$E$5,D249+F249))</f>
        <v>0</v>
      </c>
      <c r="F249" s="35">
        <f>IF(D249&lt;=0,0,D249*Darlehensrechner!$B$6/12)</f>
        <v>0</v>
      </c>
      <c r="G249" s="35">
        <f t="shared" si="27"/>
        <v>0</v>
      </c>
      <c r="H249" s="35">
        <f>IF(AND(Darlehensrechner!$B$13="Ja",B249=Darlehensrechner!$B$12,D249&gt;0),MIN(Darlehensrechner!$B$11,Darlehensrechner!$B$5*Darlehensrechner!$B$14,MAX(D249-G249,0)),0)</f>
        <v>0</v>
      </c>
      <c r="I249" s="36">
        <v>0</v>
      </c>
      <c r="J249" s="35">
        <f t="shared" si="28"/>
        <v>0</v>
      </c>
      <c r="K249" s="35">
        <f t="shared" si="29"/>
        <v>0</v>
      </c>
      <c r="L249" s="35">
        <f t="shared" si="30"/>
        <v>0</v>
      </c>
      <c r="M249" s="35">
        <f t="shared" si="35"/>
        <v>46988.946812145186</v>
      </c>
      <c r="N249" s="35">
        <f>IF(M249&lt;=0,0,M249*Darlehensrechner!$B$6/12)</f>
        <v>162.50344105866878</v>
      </c>
      <c r="O249" s="37">
        <f>MAX(M249-(MIN(Darlehensrechner!$E$5,M249+N249)-N249),0)</f>
        <v>46157.075253203853</v>
      </c>
    </row>
    <row r="250" spans="1:15" x14ac:dyDescent="0.25">
      <c r="A250" s="33">
        <f t="shared" si="31"/>
        <v>2047</v>
      </c>
      <c r="B250" s="34">
        <f t="shared" si="32"/>
        <v>2</v>
      </c>
      <c r="C250" s="34">
        <f t="shared" si="33"/>
        <v>249</v>
      </c>
      <c r="D250" s="35">
        <f t="shared" si="34"/>
        <v>0</v>
      </c>
      <c r="E250" s="35">
        <f>IF(D250&lt;=0,0,MIN(Darlehensrechner!$E$5,D250+F250))</f>
        <v>0</v>
      </c>
      <c r="F250" s="35">
        <f>IF(D250&lt;=0,0,D250*Darlehensrechner!$B$6/12)</f>
        <v>0</v>
      </c>
      <c r="G250" s="35">
        <f t="shared" si="27"/>
        <v>0</v>
      </c>
      <c r="H250" s="35">
        <f>IF(AND(Darlehensrechner!$B$13="Ja",B250=Darlehensrechner!$B$12,D250&gt;0),MIN(Darlehensrechner!$B$11,Darlehensrechner!$B$5*Darlehensrechner!$B$14,MAX(D250-G250,0)),0)</f>
        <v>0</v>
      </c>
      <c r="I250" s="36">
        <v>0</v>
      </c>
      <c r="J250" s="35">
        <f t="shared" si="28"/>
        <v>0</v>
      </c>
      <c r="K250" s="35">
        <f t="shared" si="29"/>
        <v>0</v>
      </c>
      <c r="L250" s="35">
        <f t="shared" si="30"/>
        <v>0</v>
      </c>
      <c r="M250" s="35">
        <f t="shared" si="35"/>
        <v>46157.075253203853</v>
      </c>
      <c r="N250" s="35">
        <f>IF(M250&lt;=0,0,M250*Darlehensrechner!$B$6/12)</f>
        <v>159.62655191733</v>
      </c>
      <c r="O250" s="37">
        <f>MAX(M250-(MIN(Darlehensrechner!$E$5,M250+N250)-N250),0)</f>
        <v>45322.326805121185</v>
      </c>
    </row>
    <row r="251" spans="1:15" x14ac:dyDescent="0.25">
      <c r="A251" s="33">
        <f t="shared" si="31"/>
        <v>2047</v>
      </c>
      <c r="B251" s="34">
        <f t="shared" si="32"/>
        <v>3</v>
      </c>
      <c r="C251" s="34">
        <f t="shared" si="33"/>
        <v>250</v>
      </c>
      <c r="D251" s="35">
        <f t="shared" si="34"/>
        <v>0</v>
      </c>
      <c r="E251" s="35">
        <f>IF(D251&lt;=0,0,MIN(Darlehensrechner!$E$5,D251+F251))</f>
        <v>0</v>
      </c>
      <c r="F251" s="35">
        <f>IF(D251&lt;=0,0,D251*Darlehensrechner!$B$6/12)</f>
        <v>0</v>
      </c>
      <c r="G251" s="35">
        <f t="shared" si="27"/>
        <v>0</v>
      </c>
      <c r="H251" s="35">
        <f>IF(AND(Darlehensrechner!$B$13="Ja",B251=Darlehensrechner!$B$12,D251&gt;0),MIN(Darlehensrechner!$B$11,Darlehensrechner!$B$5*Darlehensrechner!$B$14,MAX(D251-G251,0)),0)</f>
        <v>0</v>
      </c>
      <c r="I251" s="36">
        <v>0</v>
      </c>
      <c r="J251" s="35">
        <f t="shared" si="28"/>
        <v>0</v>
      </c>
      <c r="K251" s="35">
        <f t="shared" si="29"/>
        <v>0</v>
      </c>
      <c r="L251" s="35">
        <f t="shared" si="30"/>
        <v>0</v>
      </c>
      <c r="M251" s="35">
        <f t="shared" si="35"/>
        <v>45322.326805121185</v>
      </c>
      <c r="N251" s="35">
        <f>IF(M251&lt;=0,0,M251*Darlehensrechner!$B$6/12)</f>
        <v>156.73971353437744</v>
      </c>
      <c r="O251" s="37">
        <f>MAX(M251-(MIN(Darlehensrechner!$E$5,M251+N251)-N251),0)</f>
        <v>44484.691518655563</v>
      </c>
    </row>
    <row r="252" spans="1:15" x14ac:dyDescent="0.25">
      <c r="A252" s="33">
        <f t="shared" si="31"/>
        <v>2047</v>
      </c>
      <c r="B252" s="34">
        <f t="shared" si="32"/>
        <v>4</v>
      </c>
      <c r="C252" s="34">
        <f t="shared" si="33"/>
        <v>251</v>
      </c>
      <c r="D252" s="35">
        <f t="shared" si="34"/>
        <v>0</v>
      </c>
      <c r="E252" s="35">
        <f>IF(D252&lt;=0,0,MIN(Darlehensrechner!$E$5,D252+F252))</f>
        <v>0</v>
      </c>
      <c r="F252" s="35">
        <f>IF(D252&lt;=0,0,D252*Darlehensrechner!$B$6/12)</f>
        <v>0</v>
      </c>
      <c r="G252" s="35">
        <f t="shared" si="27"/>
        <v>0</v>
      </c>
      <c r="H252" s="35">
        <f>IF(AND(Darlehensrechner!$B$13="Ja",B252=Darlehensrechner!$B$12,D252&gt;0),MIN(Darlehensrechner!$B$11,Darlehensrechner!$B$5*Darlehensrechner!$B$14,MAX(D252-G252,0)),0)</f>
        <v>0</v>
      </c>
      <c r="I252" s="36">
        <v>0</v>
      </c>
      <c r="J252" s="35">
        <f t="shared" si="28"/>
        <v>0</v>
      </c>
      <c r="K252" s="35">
        <f t="shared" si="29"/>
        <v>0</v>
      </c>
      <c r="L252" s="35">
        <f t="shared" si="30"/>
        <v>0</v>
      </c>
      <c r="M252" s="35">
        <f t="shared" si="35"/>
        <v>44484.691518655563</v>
      </c>
      <c r="N252" s="35">
        <f>IF(M252&lt;=0,0,M252*Darlehensrechner!$B$6/12)</f>
        <v>153.84289150201718</v>
      </c>
      <c r="O252" s="37">
        <f>MAX(M252-(MIN(Darlehensrechner!$E$5,M252+N252)-N252),0)</f>
        <v>43644.159410157583</v>
      </c>
    </row>
    <row r="253" spans="1:15" x14ac:dyDescent="0.25">
      <c r="A253" s="33">
        <f t="shared" si="31"/>
        <v>2047</v>
      </c>
      <c r="B253" s="34">
        <f t="shared" si="32"/>
        <v>5</v>
      </c>
      <c r="C253" s="34">
        <f t="shared" si="33"/>
        <v>252</v>
      </c>
      <c r="D253" s="35">
        <f t="shared" si="34"/>
        <v>0</v>
      </c>
      <c r="E253" s="35">
        <f>IF(D253&lt;=0,0,MIN(Darlehensrechner!$E$5,D253+F253))</f>
        <v>0</v>
      </c>
      <c r="F253" s="35">
        <f>IF(D253&lt;=0,0,D253*Darlehensrechner!$B$6/12)</f>
        <v>0</v>
      </c>
      <c r="G253" s="35">
        <f t="shared" si="27"/>
        <v>0</v>
      </c>
      <c r="H253" s="35">
        <f>IF(AND(Darlehensrechner!$B$13="Ja",B253=Darlehensrechner!$B$12,D253&gt;0),MIN(Darlehensrechner!$B$11,Darlehensrechner!$B$5*Darlehensrechner!$B$14,MAX(D253-G253,0)),0)</f>
        <v>0</v>
      </c>
      <c r="I253" s="36">
        <v>0</v>
      </c>
      <c r="J253" s="35">
        <f t="shared" si="28"/>
        <v>0</v>
      </c>
      <c r="K253" s="35">
        <f t="shared" si="29"/>
        <v>0</v>
      </c>
      <c r="L253" s="35">
        <f t="shared" si="30"/>
        <v>0</v>
      </c>
      <c r="M253" s="35">
        <f t="shared" si="35"/>
        <v>43644.159410157583</v>
      </c>
      <c r="N253" s="35">
        <f>IF(M253&lt;=0,0,M253*Darlehensrechner!$B$6/12)</f>
        <v>150.93605129346165</v>
      </c>
      <c r="O253" s="37">
        <f>MAX(M253-(MIN(Darlehensrechner!$E$5,M253+N253)-N253),0)</f>
        <v>42800.720461451041</v>
      </c>
    </row>
    <row r="254" spans="1:15" x14ac:dyDescent="0.25">
      <c r="A254" s="33">
        <f t="shared" si="31"/>
        <v>2047</v>
      </c>
      <c r="B254" s="34">
        <f t="shared" si="32"/>
        <v>6</v>
      </c>
      <c r="C254" s="34">
        <f t="shared" si="33"/>
        <v>253</v>
      </c>
      <c r="D254" s="35">
        <f t="shared" si="34"/>
        <v>0</v>
      </c>
      <c r="E254" s="35">
        <f>IF(D254&lt;=0,0,MIN(Darlehensrechner!$E$5,D254+F254))</f>
        <v>0</v>
      </c>
      <c r="F254" s="35">
        <f>IF(D254&lt;=0,0,D254*Darlehensrechner!$B$6/12)</f>
        <v>0</v>
      </c>
      <c r="G254" s="35">
        <f t="shared" si="27"/>
        <v>0</v>
      </c>
      <c r="H254" s="35">
        <f>IF(AND(Darlehensrechner!$B$13="Ja",B254=Darlehensrechner!$B$12,D254&gt;0),MIN(Darlehensrechner!$B$11,Darlehensrechner!$B$5*Darlehensrechner!$B$14,MAX(D254-G254,0)),0)</f>
        <v>0</v>
      </c>
      <c r="I254" s="36">
        <v>0</v>
      </c>
      <c r="J254" s="35">
        <f t="shared" si="28"/>
        <v>0</v>
      </c>
      <c r="K254" s="35">
        <f t="shared" si="29"/>
        <v>0</v>
      </c>
      <c r="L254" s="35">
        <f t="shared" si="30"/>
        <v>0</v>
      </c>
      <c r="M254" s="35">
        <f t="shared" si="35"/>
        <v>42800.720461451041</v>
      </c>
      <c r="N254" s="35">
        <f>IF(M254&lt;=0,0,M254*Darlehensrechner!$B$6/12)</f>
        <v>148.01915826251818</v>
      </c>
      <c r="O254" s="37">
        <f>MAX(M254-(MIN(Darlehensrechner!$E$5,M254+N254)-N254),0)</f>
        <v>41954.36461971356</v>
      </c>
    </row>
    <row r="255" spans="1:15" x14ac:dyDescent="0.25">
      <c r="A255" s="33">
        <f t="shared" si="31"/>
        <v>2047</v>
      </c>
      <c r="B255" s="34">
        <f t="shared" si="32"/>
        <v>7</v>
      </c>
      <c r="C255" s="34">
        <f t="shared" si="33"/>
        <v>254</v>
      </c>
      <c r="D255" s="35">
        <f t="shared" si="34"/>
        <v>0</v>
      </c>
      <c r="E255" s="35">
        <f>IF(D255&lt;=0,0,MIN(Darlehensrechner!$E$5,D255+F255))</f>
        <v>0</v>
      </c>
      <c r="F255" s="35">
        <f>IF(D255&lt;=0,0,D255*Darlehensrechner!$B$6/12)</f>
        <v>0</v>
      </c>
      <c r="G255" s="35">
        <f t="shared" si="27"/>
        <v>0</v>
      </c>
      <c r="H255" s="35">
        <f>IF(AND(Darlehensrechner!$B$13="Ja",B255=Darlehensrechner!$B$12,D255&gt;0),MIN(Darlehensrechner!$B$11,Darlehensrechner!$B$5*Darlehensrechner!$B$14,MAX(D255-G255,0)),0)</f>
        <v>0</v>
      </c>
      <c r="I255" s="36">
        <v>0</v>
      </c>
      <c r="J255" s="35">
        <f t="shared" si="28"/>
        <v>0</v>
      </c>
      <c r="K255" s="35">
        <f t="shared" si="29"/>
        <v>0</v>
      </c>
      <c r="L255" s="35">
        <f t="shared" si="30"/>
        <v>0</v>
      </c>
      <c r="M255" s="35">
        <f t="shared" si="35"/>
        <v>41954.36461971356</v>
      </c>
      <c r="N255" s="35">
        <f>IF(M255&lt;=0,0,M255*Darlehensrechner!$B$6/12)</f>
        <v>145.09217764317609</v>
      </c>
      <c r="O255" s="37">
        <f>MAX(M255-(MIN(Darlehensrechner!$E$5,M255+N255)-N255),0)</f>
        <v>41105.081797356739</v>
      </c>
    </row>
    <row r="256" spans="1:15" x14ac:dyDescent="0.25">
      <c r="A256" s="33">
        <f t="shared" si="31"/>
        <v>2047</v>
      </c>
      <c r="B256" s="34">
        <f t="shared" si="32"/>
        <v>8</v>
      </c>
      <c r="C256" s="34">
        <f t="shared" si="33"/>
        <v>255</v>
      </c>
      <c r="D256" s="35">
        <f t="shared" si="34"/>
        <v>0</v>
      </c>
      <c r="E256" s="35">
        <f>IF(D256&lt;=0,0,MIN(Darlehensrechner!$E$5,D256+F256))</f>
        <v>0</v>
      </c>
      <c r="F256" s="35">
        <f>IF(D256&lt;=0,0,D256*Darlehensrechner!$B$6/12)</f>
        <v>0</v>
      </c>
      <c r="G256" s="35">
        <f t="shared" si="27"/>
        <v>0</v>
      </c>
      <c r="H256" s="35">
        <f>IF(AND(Darlehensrechner!$B$13="Ja",B256=Darlehensrechner!$B$12,D256&gt;0),MIN(Darlehensrechner!$B$11,Darlehensrechner!$B$5*Darlehensrechner!$B$14,MAX(D256-G256,0)),0)</f>
        <v>0</v>
      </c>
      <c r="I256" s="36">
        <v>0</v>
      </c>
      <c r="J256" s="35">
        <f t="shared" si="28"/>
        <v>0</v>
      </c>
      <c r="K256" s="35">
        <f t="shared" si="29"/>
        <v>0</v>
      </c>
      <c r="L256" s="35">
        <f t="shared" si="30"/>
        <v>0</v>
      </c>
      <c r="M256" s="35">
        <f t="shared" si="35"/>
        <v>41105.081797356739</v>
      </c>
      <c r="N256" s="35">
        <f>IF(M256&lt;=0,0,M256*Darlehensrechner!$B$6/12)</f>
        <v>142.15507454919205</v>
      </c>
      <c r="O256" s="37">
        <f>MAX(M256-(MIN(Darlehensrechner!$E$5,M256+N256)-N256),0)</f>
        <v>40252.86187190593</v>
      </c>
    </row>
    <row r="257" spans="1:15" x14ac:dyDescent="0.25">
      <c r="A257" s="33">
        <f t="shared" si="31"/>
        <v>2047</v>
      </c>
      <c r="B257" s="34">
        <f t="shared" si="32"/>
        <v>9</v>
      </c>
      <c r="C257" s="34">
        <f t="shared" si="33"/>
        <v>256</v>
      </c>
      <c r="D257" s="35">
        <f t="shared" si="34"/>
        <v>0</v>
      </c>
      <c r="E257" s="35">
        <f>IF(D257&lt;=0,0,MIN(Darlehensrechner!$E$5,D257+F257))</f>
        <v>0</v>
      </c>
      <c r="F257" s="35">
        <f>IF(D257&lt;=0,0,D257*Darlehensrechner!$B$6/12)</f>
        <v>0</v>
      </c>
      <c r="G257" s="35">
        <f t="shared" si="27"/>
        <v>0</v>
      </c>
      <c r="H257" s="35">
        <f>IF(AND(Darlehensrechner!$B$13="Ja",B257=Darlehensrechner!$B$12,D257&gt;0),MIN(Darlehensrechner!$B$11,Darlehensrechner!$B$5*Darlehensrechner!$B$14,MAX(D257-G257,0)),0)</f>
        <v>0</v>
      </c>
      <c r="I257" s="36">
        <v>0</v>
      </c>
      <c r="J257" s="35">
        <f t="shared" si="28"/>
        <v>0</v>
      </c>
      <c r="K257" s="35">
        <f t="shared" si="29"/>
        <v>0</v>
      </c>
      <c r="L257" s="35">
        <f t="shared" si="30"/>
        <v>0</v>
      </c>
      <c r="M257" s="35">
        <f t="shared" si="35"/>
        <v>40252.86187190593</v>
      </c>
      <c r="N257" s="35">
        <f>IF(M257&lt;=0,0,M257*Darlehensrechner!$B$6/12)</f>
        <v>139.20781397367469</v>
      </c>
      <c r="O257" s="37">
        <f>MAX(M257-(MIN(Darlehensrechner!$E$5,M257+N257)-N257),0)</f>
        <v>39397.694685879607</v>
      </c>
    </row>
    <row r="258" spans="1:15" x14ac:dyDescent="0.25">
      <c r="A258" s="33">
        <f t="shared" si="31"/>
        <v>2047</v>
      </c>
      <c r="B258" s="34">
        <f t="shared" si="32"/>
        <v>10</v>
      </c>
      <c r="C258" s="34">
        <f t="shared" si="33"/>
        <v>257</v>
      </c>
      <c r="D258" s="35">
        <f t="shared" si="34"/>
        <v>0</v>
      </c>
      <c r="E258" s="35">
        <f>IF(D258&lt;=0,0,MIN(Darlehensrechner!$E$5,D258+F258))</f>
        <v>0</v>
      </c>
      <c r="F258" s="35">
        <f>IF(D258&lt;=0,0,D258*Darlehensrechner!$B$6/12)</f>
        <v>0</v>
      </c>
      <c r="G258" s="35">
        <f t="shared" ref="G258:G321" si="36">MAX(E258-F258,0)</f>
        <v>0</v>
      </c>
      <c r="H258" s="35">
        <f>IF(AND(Darlehensrechner!$B$13="Ja",B258=Darlehensrechner!$B$12,D258&gt;0),MIN(Darlehensrechner!$B$11,Darlehensrechner!$B$5*Darlehensrechner!$B$14,MAX(D258-G258,0)),0)</f>
        <v>0</v>
      </c>
      <c r="I258" s="36">
        <v>0</v>
      </c>
      <c r="J258" s="35">
        <f t="shared" ref="J258:J321" si="37">IF(D258&lt;=0,0,MIN(I258,MAX(D258-G258-H258,0)))</f>
        <v>0</v>
      </c>
      <c r="K258" s="35">
        <f t="shared" ref="K258:K321" si="38">E258+H258+J258</f>
        <v>0</v>
      </c>
      <c r="L258" s="35">
        <f t="shared" ref="L258:L321" si="39">MAX(D258-G258-H258-J258,0)</f>
        <v>0</v>
      </c>
      <c r="M258" s="35">
        <f t="shared" si="35"/>
        <v>39397.694685879607</v>
      </c>
      <c r="N258" s="35">
        <f>IF(M258&lt;=0,0,M258*Darlehensrechner!$B$6/12)</f>
        <v>136.250360788667</v>
      </c>
      <c r="O258" s="37">
        <f>MAX(M258-(MIN(Darlehensrechner!$E$5,M258+N258)-N258),0)</f>
        <v>38539.570046668276</v>
      </c>
    </row>
    <row r="259" spans="1:15" x14ac:dyDescent="0.25">
      <c r="A259" s="33">
        <f t="shared" ref="A259:A322" si="40">IF(B258=12,A258+1,A258)</f>
        <v>2047</v>
      </c>
      <c r="B259" s="34">
        <f t="shared" ref="B259:B322" si="41">IF(B258=12,1,B258+1)</f>
        <v>11</v>
      </c>
      <c r="C259" s="34">
        <f t="shared" ref="C259:C322" si="42">C258+1</f>
        <v>258</v>
      </c>
      <c r="D259" s="35">
        <f t="shared" ref="D259:D322" si="43">L258</f>
        <v>0</v>
      </c>
      <c r="E259" s="35">
        <f>IF(D259&lt;=0,0,MIN(Darlehensrechner!$E$5,D259+F259))</f>
        <v>0</v>
      </c>
      <c r="F259" s="35">
        <f>IF(D259&lt;=0,0,D259*Darlehensrechner!$B$6/12)</f>
        <v>0</v>
      </c>
      <c r="G259" s="35">
        <f t="shared" si="36"/>
        <v>0</v>
      </c>
      <c r="H259" s="35">
        <f>IF(AND(Darlehensrechner!$B$13="Ja",B259=Darlehensrechner!$B$12,D259&gt;0),MIN(Darlehensrechner!$B$11,Darlehensrechner!$B$5*Darlehensrechner!$B$14,MAX(D259-G259,0)),0)</f>
        <v>0</v>
      </c>
      <c r="I259" s="36">
        <v>0</v>
      </c>
      <c r="J259" s="35">
        <f t="shared" si="37"/>
        <v>0</v>
      </c>
      <c r="K259" s="35">
        <f t="shared" si="38"/>
        <v>0</v>
      </c>
      <c r="L259" s="35">
        <f t="shared" si="39"/>
        <v>0</v>
      </c>
      <c r="M259" s="35">
        <f t="shared" ref="M259:M322" si="44">O258</f>
        <v>38539.570046668276</v>
      </c>
      <c r="N259" s="35">
        <f>IF(M259&lt;=0,0,M259*Darlehensrechner!$B$6/12)</f>
        <v>133.2826797447278</v>
      </c>
      <c r="O259" s="37">
        <f>MAX(M259-(MIN(Darlehensrechner!$E$5,M259+N259)-N259),0)</f>
        <v>37678.477726413003</v>
      </c>
    </row>
    <row r="260" spans="1:15" x14ac:dyDescent="0.25">
      <c r="A260" s="33">
        <f t="shared" si="40"/>
        <v>2047</v>
      </c>
      <c r="B260" s="34">
        <f t="shared" si="41"/>
        <v>12</v>
      </c>
      <c r="C260" s="34">
        <f t="shared" si="42"/>
        <v>259</v>
      </c>
      <c r="D260" s="35">
        <f t="shared" si="43"/>
        <v>0</v>
      </c>
      <c r="E260" s="35">
        <f>IF(D260&lt;=0,0,MIN(Darlehensrechner!$E$5,D260+F260))</f>
        <v>0</v>
      </c>
      <c r="F260" s="35">
        <f>IF(D260&lt;=0,0,D260*Darlehensrechner!$B$6/12)</f>
        <v>0</v>
      </c>
      <c r="G260" s="35">
        <f t="shared" si="36"/>
        <v>0</v>
      </c>
      <c r="H260" s="35">
        <f>IF(AND(Darlehensrechner!$B$13="Ja",B260=Darlehensrechner!$B$12,D260&gt;0),MIN(Darlehensrechner!$B$11,Darlehensrechner!$B$5*Darlehensrechner!$B$14,MAX(D260-G260,0)),0)</f>
        <v>0</v>
      </c>
      <c r="I260" s="36">
        <v>0</v>
      </c>
      <c r="J260" s="35">
        <f t="shared" si="37"/>
        <v>0</v>
      </c>
      <c r="K260" s="35">
        <f t="shared" si="38"/>
        <v>0</v>
      </c>
      <c r="L260" s="35">
        <f t="shared" si="39"/>
        <v>0</v>
      </c>
      <c r="M260" s="35">
        <f t="shared" si="44"/>
        <v>37678.477726413003</v>
      </c>
      <c r="N260" s="35">
        <f>IF(M260&lt;=0,0,M260*Darlehensrechner!$B$6/12)</f>
        <v>130.30473547051164</v>
      </c>
      <c r="O260" s="37">
        <f>MAX(M260-(MIN(Darlehensrechner!$E$5,M260+N260)-N260),0)</f>
        <v>36814.407461883515</v>
      </c>
    </row>
    <row r="261" spans="1:15" x14ac:dyDescent="0.25">
      <c r="A261" s="33">
        <f t="shared" si="40"/>
        <v>2048</v>
      </c>
      <c r="B261" s="34">
        <f t="shared" si="41"/>
        <v>1</v>
      </c>
      <c r="C261" s="34">
        <f t="shared" si="42"/>
        <v>260</v>
      </c>
      <c r="D261" s="35">
        <f t="shared" si="43"/>
        <v>0</v>
      </c>
      <c r="E261" s="35">
        <f>IF(D261&lt;=0,0,MIN(Darlehensrechner!$E$5,D261+F261))</f>
        <v>0</v>
      </c>
      <c r="F261" s="35">
        <f>IF(D261&lt;=0,0,D261*Darlehensrechner!$B$6/12)</f>
        <v>0</v>
      </c>
      <c r="G261" s="35">
        <f t="shared" si="36"/>
        <v>0</v>
      </c>
      <c r="H261" s="35">
        <f>IF(AND(Darlehensrechner!$B$13="Ja",B261=Darlehensrechner!$B$12,D261&gt;0),MIN(Darlehensrechner!$B$11,Darlehensrechner!$B$5*Darlehensrechner!$B$14,MAX(D261-G261,0)),0)</f>
        <v>0</v>
      </c>
      <c r="I261" s="36">
        <v>0</v>
      </c>
      <c r="J261" s="35">
        <f t="shared" si="37"/>
        <v>0</v>
      </c>
      <c r="K261" s="35">
        <f t="shared" si="38"/>
        <v>0</v>
      </c>
      <c r="L261" s="35">
        <f t="shared" si="39"/>
        <v>0</v>
      </c>
      <c r="M261" s="35">
        <f t="shared" si="44"/>
        <v>36814.407461883515</v>
      </c>
      <c r="N261" s="35">
        <f>IF(M261&lt;=0,0,M261*Darlehensrechner!$B$6/12)</f>
        <v>127.31649247234715</v>
      </c>
      <c r="O261" s="37">
        <f>MAX(M261-(MIN(Darlehensrechner!$E$5,M261+N261)-N261),0)</f>
        <v>35947.348954355861</v>
      </c>
    </row>
    <row r="262" spans="1:15" x14ac:dyDescent="0.25">
      <c r="A262" s="33">
        <f t="shared" si="40"/>
        <v>2048</v>
      </c>
      <c r="B262" s="34">
        <f t="shared" si="41"/>
        <v>2</v>
      </c>
      <c r="C262" s="34">
        <f t="shared" si="42"/>
        <v>261</v>
      </c>
      <c r="D262" s="35">
        <f t="shared" si="43"/>
        <v>0</v>
      </c>
      <c r="E262" s="35">
        <f>IF(D262&lt;=0,0,MIN(Darlehensrechner!$E$5,D262+F262))</f>
        <v>0</v>
      </c>
      <c r="F262" s="35">
        <f>IF(D262&lt;=0,0,D262*Darlehensrechner!$B$6/12)</f>
        <v>0</v>
      </c>
      <c r="G262" s="35">
        <f t="shared" si="36"/>
        <v>0</v>
      </c>
      <c r="H262" s="35">
        <f>IF(AND(Darlehensrechner!$B$13="Ja",B262=Darlehensrechner!$B$12,D262&gt;0),MIN(Darlehensrechner!$B$11,Darlehensrechner!$B$5*Darlehensrechner!$B$14,MAX(D262-G262,0)),0)</f>
        <v>0</v>
      </c>
      <c r="I262" s="36">
        <v>0</v>
      </c>
      <c r="J262" s="35">
        <f t="shared" si="37"/>
        <v>0</v>
      </c>
      <c r="K262" s="35">
        <f t="shared" si="38"/>
        <v>0</v>
      </c>
      <c r="L262" s="35">
        <f t="shared" si="39"/>
        <v>0</v>
      </c>
      <c r="M262" s="35">
        <f t="shared" si="44"/>
        <v>35947.348954355861</v>
      </c>
      <c r="N262" s="35">
        <f>IF(M262&lt;=0,0,M262*Darlehensrechner!$B$6/12)</f>
        <v>124.31791513381403</v>
      </c>
      <c r="O262" s="37">
        <f>MAX(M262-(MIN(Darlehensrechner!$E$5,M262+N262)-N262),0)</f>
        <v>35077.291869489673</v>
      </c>
    </row>
    <row r="263" spans="1:15" x14ac:dyDescent="0.25">
      <c r="A263" s="33">
        <f t="shared" si="40"/>
        <v>2048</v>
      </c>
      <c r="B263" s="34">
        <f t="shared" si="41"/>
        <v>3</v>
      </c>
      <c r="C263" s="34">
        <f t="shared" si="42"/>
        <v>262</v>
      </c>
      <c r="D263" s="35">
        <f t="shared" si="43"/>
        <v>0</v>
      </c>
      <c r="E263" s="35">
        <f>IF(D263&lt;=0,0,MIN(Darlehensrechner!$E$5,D263+F263))</f>
        <v>0</v>
      </c>
      <c r="F263" s="35">
        <f>IF(D263&lt;=0,0,D263*Darlehensrechner!$B$6/12)</f>
        <v>0</v>
      </c>
      <c r="G263" s="35">
        <f t="shared" si="36"/>
        <v>0</v>
      </c>
      <c r="H263" s="35">
        <f>IF(AND(Darlehensrechner!$B$13="Ja",B263=Darlehensrechner!$B$12,D263&gt;0),MIN(Darlehensrechner!$B$11,Darlehensrechner!$B$5*Darlehensrechner!$B$14,MAX(D263-G263,0)),0)</f>
        <v>0</v>
      </c>
      <c r="I263" s="36">
        <v>0</v>
      </c>
      <c r="J263" s="35">
        <f t="shared" si="37"/>
        <v>0</v>
      </c>
      <c r="K263" s="35">
        <f t="shared" si="38"/>
        <v>0</v>
      </c>
      <c r="L263" s="35">
        <f t="shared" si="39"/>
        <v>0</v>
      </c>
      <c r="M263" s="35">
        <f t="shared" si="44"/>
        <v>35077.291869489673</v>
      </c>
      <c r="N263" s="35">
        <f>IF(M263&lt;=0,0,M263*Darlehensrechner!$B$6/12)</f>
        <v>121.30896771531845</v>
      </c>
      <c r="O263" s="37">
        <f>MAX(M263-(MIN(Darlehensrechner!$E$5,M263+N263)-N263),0)</f>
        <v>34204.225837204991</v>
      </c>
    </row>
    <row r="264" spans="1:15" x14ac:dyDescent="0.25">
      <c r="A264" s="33">
        <f t="shared" si="40"/>
        <v>2048</v>
      </c>
      <c r="B264" s="34">
        <f t="shared" si="41"/>
        <v>4</v>
      </c>
      <c r="C264" s="34">
        <f t="shared" si="42"/>
        <v>263</v>
      </c>
      <c r="D264" s="35">
        <f t="shared" si="43"/>
        <v>0</v>
      </c>
      <c r="E264" s="35">
        <f>IF(D264&lt;=0,0,MIN(Darlehensrechner!$E$5,D264+F264))</f>
        <v>0</v>
      </c>
      <c r="F264" s="35">
        <f>IF(D264&lt;=0,0,D264*Darlehensrechner!$B$6/12)</f>
        <v>0</v>
      </c>
      <c r="G264" s="35">
        <f t="shared" si="36"/>
        <v>0</v>
      </c>
      <c r="H264" s="35">
        <f>IF(AND(Darlehensrechner!$B$13="Ja",B264=Darlehensrechner!$B$12,D264&gt;0),MIN(Darlehensrechner!$B$11,Darlehensrechner!$B$5*Darlehensrechner!$B$14,MAX(D264-G264,0)),0)</f>
        <v>0</v>
      </c>
      <c r="I264" s="36">
        <v>0</v>
      </c>
      <c r="J264" s="35">
        <f t="shared" si="37"/>
        <v>0</v>
      </c>
      <c r="K264" s="35">
        <f t="shared" si="38"/>
        <v>0</v>
      </c>
      <c r="L264" s="35">
        <f t="shared" si="39"/>
        <v>0</v>
      </c>
      <c r="M264" s="35">
        <f t="shared" si="44"/>
        <v>34204.225837204991</v>
      </c>
      <c r="N264" s="35">
        <f>IF(M264&lt;=0,0,M264*Darlehensrechner!$B$6/12)</f>
        <v>118.28961435366728</v>
      </c>
      <c r="O264" s="37">
        <f>MAX(M264-(MIN(Darlehensrechner!$E$5,M264+N264)-N264),0)</f>
        <v>33328.140451558662</v>
      </c>
    </row>
    <row r="265" spans="1:15" x14ac:dyDescent="0.25">
      <c r="A265" s="33">
        <f t="shared" si="40"/>
        <v>2048</v>
      </c>
      <c r="B265" s="34">
        <f t="shared" si="41"/>
        <v>5</v>
      </c>
      <c r="C265" s="34">
        <f t="shared" si="42"/>
        <v>264</v>
      </c>
      <c r="D265" s="35">
        <f t="shared" si="43"/>
        <v>0</v>
      </c>
      <c r="E265" s="35">
        <f>IF(D265&lt;=0,0,MIN(Darlehensrechner!$E$5,D265+F265))</f>
        <v>0</v>
      </c>
      <c r="F265" s="35">
        <f>IF(D265&lt;=0,0,D265*Darlehensrechner!$B$6/12)</f>
        <v>0</v>
      </c>
      <c r="G265" s="35">
        <f t="shared" si="36"/>
        <v>0</v>
      </c>
      <c r="H265" s="35">
        <f>IF(AND(Darlehensrechner!$B$13="Ja",B265=Darlehensrechner!$B$12,D265&gt;0),MIN(Darlehensrechner!$B$11,Darlehensrechner!$B$5*Darlehensrechner!$B$14,MAX(D265-G265,0)),0)</f>
        <v>0</v>
      </c>
      <c r="I265" s="36">
        <v>0</v>
      </c>
      <c r="J265" s="35">
        <f t="shared" si="37"/>
        <v>0</v>
      </c>
      <c r="K265" s="35">
        <f t="shared" si="38"/>
        <v>0</v>
      </c>
      <c r="L265" s="35">
        <f t="shared" si="39"/>
        <v>0</v>
      </c>
      <c r="M265" s="35">
        <f t="shared" si="44"/>
        <v>33328.140451558662</v>
      </c>
      <c r="N265" s="35">
        <f>IF(M265&lt;=0,0,M265*Darlehensrechner!$B$6/12)</f>
        <v>115.25981906164037</v>
      </c>
      <c r="O265" s="37">
        <f>MAX(M265-(MIN(Darlehensrechner!$E$5,M265+N265)-N265),0)</f>
        <v>32449.025270620303</v>
      </c>
    </row>
    <row r="266" spans="1:15" x14ac:dyDescent="0.25">
      <c r="A266" s="33">
        <f t="shared" si="40"/>
        <v>2048</v>
      </c>
      <c r="B266" s="34">
        <f t="shared" si="41"/>
        <v>6</v>
      </c>
      <c r="C266" s="34">
        <f t="shared" si="42"/>
        <v>265</v>
      </c>
      <c r="D266" s="35">
        <f t="shared" si="43"/>
        <v>0</v>
      </c>
      <c r="E266" s="35">
        <f>IF(D266&lt;=0,0,MIN(Darlehensrechner!$E$5,D266+F266))</f>
        <v>0</v>
      </c>
      <c r="F266" s="35">
        <f>IF(D266&lt;=0,0,D266*Darlehensrechner!$B$6/12)</f>
        <v>0</v>
      </c>
      <c r="G266" s="35">
        <f t="shared" si="36"/>
        <v>0</v>
      </c>
      <c r="H266" s="35">
        <f>IF(AND(Darlehensrechner!$B$13="Ja",B266=Darlehensrechner!$B$12,D266&gt;0),MIN(Darlehensrechner!$B$11,Darlehensrechner!$B$5*Darlehensrechner!$B$14,MAX(D266-G266,0)),0)</f>
        <v>0</v>
      </c>
      <c r="I266" s="36">
        <v>0</v>
      </c>
      <c r="J266" s="35">
        <f t="shared" si="37"/>
        <v>0</v>
      </c>
      <c r="K266" s="35">
        <f t="shared" si="38"/>
        <v>0</v>
      </c>
      <c r="L266" s="35">
        <f t="shared" si="39"/>
        <v>0</v>
      </c>
      <c r="M266" s="35">
        <f t="shared" si="44"/>
        <v>32449.025270620303</v>
      </c>
      <c r="N266" s="35">
        <f>IF(M266&lt;=0,0,M266*Darlehensrechner!$B$6/12)</f>
        <v>112.21954572756188</v>
      </c>
      <c r="O266" s="37">
        <f>MAX(M266-(MIN(Darlehensrechner!$E$5,M266+N266)-N266),0)</f>
        <v>31566.869816347866</v>
      </c>
    </row>
    <row r="267" spans="1:15" x14ac:dyDescent="0.25">
      <c r="A267" s="33">
        <f t="shared" si="40"/>
        <v>2048</v>
      </c>
      <c r="B267" s="34">
        <f t="shared" si="41"/>
        <v>7</v>
      </c>
      <c r="C267" s="34">
        <f t="shared" si="42"/>
        <v>266</v>
      </c>
      <c r="D267" s="35">
        <f t="shared" si="43"/>
        <v>0</v>
      </c>
      <c r="E267" s="35">
        <f>IF(D267&lt;=0,0,MIN(Darlehensrechner!$E$5,D267+F267))</f>
        <v>0</v>
      </c>
      <c r="F267" s="35">
        <f>IF(D267&lt;=0,0,D267*Darlehensrechner!$B$6/12)</f>
        <v>0</v>
      </c>
      <c r="G267" s="35">
        <f t="shared" si="36"/>
        <v>0</v>
      </c>
      <c r="H267" s="35">
        <f>IF(AND(Darlehensrechner!$B$13="Ja",B267=Darlehensrechner!$B$12,D267&gt;0),MIN(Darlehensrechner!$B$11,Darlehensrechner!$B$5*Darlehensrechner!$B$14,MAX(D267-G267,0)),0)</f>
        <v>0</v>
      </c>
      <c r="I267" s="36">
        <v>0</v>
      </c>
      <c r="J267" s="35">
        <f t="shared" si="37"/>
        <v>0</v>
      </c>
      <c r="K267" s="35">
        <f t="shared" si="38"/>
        <v>0</v>
      </c>
      <c r="L267" s="35">
        <f t="shared" si="39"/>
        <v>0</v>
      </c>
      <c r="M267" s="35">
        <f t="shared" si="44"/>
        <v>31566.869816347866</v>
      </c>
      <c r="N267" s="35">
        <f>IF(M267&lt;=0,0,M267*Darlehensrechner!$B$6/12)</f>
        <v>109.1687581148697</v>
      </c>
      <c r="O267" s="37">
        <f>MAX(M267-(MIN(Darlehensrechner!$E$5,M267+N267)-N267),0)</f>
        <v>30681.663574462735</v>
      </c>
    </row>
    <row r="268" spans="1:15" x14ac:dyDescent="0.25">
      <c r="A268" s="33">
        <f t="shared" si="40"/>
        <v>2048</v>
      </c>
      <c r="B268" s="34">
        <f t="shared" si="41"/>
        <v>8</v>
      </c>
      <c r="C268" s="34">
        <f t="shared" si="42"/>
        <v>267</v>
      </c>
      <c r="D268" s="35">
        <f t="shared" si="43"/>
        <v>0</v>
      </c>
      <c r="E268" s="35">
        <f>IF(D268&lt;=0,0,MIN(Darlehensrechner!$E$5,D268+F268))</f>
        <v>0</v>
      </c>
      <c r="F268" s="35">
        <f>IF(D268&lt;=0,0,D268*Darlehensrechner!$B$6/12)</f>
        <v>0</v>
      </c>
      <c r="G268" s="35">
        <f t="shared" si="36"/>
        <v>0</v>
      </c>
      <c r="H268" s="35">
        <f>IF(AND(Darlehensrechner!$B$13="Ja",B268=Darlehensrechner!$B$12,D268&gt;0),MIN(Darlehensrechner!$B$11,Darlehensrechner!$B$5*Darlehensrechner!$B$14,MAX(D268-G268,0)),0)</f>
        <v>0</v>
      </c>
      <c r="I268" s="36">
        <v>0</v>
      </c>
      <c r="J268" s="35">
        <f t="shared" si="37"/>
        <v>0</v>
      </c>
      <c r="K268" s="35">
        <f t="shared" si="38"/>
        <v>0</v>
      </c>
      <c r="L268" s="35">
        <f t="shared" si="39"/>
        <v>0</v>
      </c>
      <c r="M268" s="35">
        <f t="shared" si="44"/>
        <v>30681.663574462735</v>
      </c>
      <c r="N268" s="35">
        <f>IF(M268&lt;=0,0,M268*Darlehensrechner!$B$6/12)</f>
        <v>106.10741986168364</v>
      </c>
      <c r="O268" s="37">
        <f>MAX(M268-(MIN(Darlehensrechner!$E$5,M268+N268)-N268),0)</f>
        <v>29793.395994324419</v>
      </c>
    </row>
    <row r="269" spans="1:15" x14ac:dyDescent="0.25">
      <c r="A269" s="33">
        <f t="shared" si="40"/>
        <v>2048</v>
      </c>
      <c r="B269" s="34">
        <f t="shared" si="41"/>
        <v>9</v>
      </c>
      <c r="C269" s="34">
        <f t="shared" si="42"/>
        <v>268</v>
      </c>
      <c r="D269" s="35">
        <f t="shared" si="43"/>
        <v>0</v>
      </c>
      <c r="E269" s="35">
        <f>IF(D269&lt;=0,0,MIN(Darlehensrechner!$E$5,D269+F269))</f>
        <v>0</v>
      </c>
      <c r="F269" s="35">
        <f>IF(D269&lt;=0,0,D269*Darlehensrechner!$B$6/12)</f>
        <v>0</v>
      </c>
      <c r="G269" s="35">
        <f t="shared" si="36"/>
        <v>0</v>
      </c>
      <c r="H269" s="35">
        <f>IF(AND(Darlehensrechner!$B$13="Ja",B269=Darlehensrechner!$B$12,D269&gt;0),MIN(Darlehensrechner!$B$11,Darlehensrechner!$B$5*Darlehensrechner!$B$14,MAX(D269-G269,0)),0)</f>
        <v>0</v>
      </c>
      <c r="I269" s="36">
        <v>0</v>
      </c>
      <c r="J269" s="35">
        <f t="shared" si="37"/>
        <v>0</v>
      </c>
      <c r="K269" s="35">
        <f t="shared" si="38"/>
        <v>0</v>
      </c>
      <c r="L269" s="35">
        <f t="shared" si="39"/>
        <v>0</v>
      </c>
      <c r="M269" s="35">
        <f t="shared" si="44"/>
        <v>29793.395994324419</v>
      </c>
      <c r="N269" s="35">
        <f>IF(M269&lt;=0,0,M269*Darlehensrechner!$B$6/12)</f>
        <v>103.03549448037195</v>
      </c>
      <c r="O269" s="37">
        <f>MAX(M269-(MIN(Darlehensrechner!$E$5,M269+N269)-N269),0)</f>
        <v>28902.056488804792</v>
      </c>
    </row>
    <row r="270" spans="1:15" x14ac:dyDescent="0.25">
      <c r="A270" s="33">
        <f t="shared" si="40"/>
        <v>2048</v>
      </c>
      <c r="B270" s="34">
        <f t="shared" si="41"/>
        <v>10</v>
      </c>
      <c r="C270" s="34">
        <f t="shared" si="42"/>
        <v>269</v>
      </c>
      <c r="D270" s="35">
        <f t="shared" si="43"/>
        <v>0</v>
      </c>
      <c r="E270" s="35">
        <f>IF(D270&lt;=0,0,MIN(Darlehensrechner!$E$5,D270+F270))</f>
        <v>0</v>
      </c>
      <c r="F270" s="35">
        <f>IF(D270&lt;=0,0,D270*Darlehensrechner!$B$6/12)</f>
        <v>0</v>
      </c>
      <c r="G270" s="35">
        <f t="shared" si="36"/>
        <v>0</v>
      </c>
      <c r="H270" s="35">
        <f>IF(AND(Darlehensrechner!$B$13="Ja",B270=Darlehensrechner!$B$12,D270&gt;0),MIN(Darlehensrechner!$B$11,Darlehensrechner!$B$5*Darlehensrechner!$B$14,MAX(D270-G270,0)),0)</f>
        <v>0</v>
      </c>
      <c r="I270" s="36">
        <v>0</v>
      </c>
      <c r="J270" s="35">
        <f t="shared" si="37"/>
        <v>0</v>
      </c>
      <c r="K270" s="35">
        <f t="shared" si="38"/>
        <v>0</v>
      </c>
      <c r="L270" s="35">
        <f t="shared" si="39"/>
        <v>0</v>
      </c>
      <c r="M270" s="35">
        <f t="shared" si="44"/>
        <v>28902.056488804792</v>
      </c>
      <c r="N270" s="35">
        <f>IF(M270&lt;=0,0,M270*Darlehensrechner!$B$6/12)</f>
        <v>99.952945357116576</v>
      </c>
      <c r="O270" s="37">
        <f>MAX(M270-(MIN(Darlehensrechner!$E$5,M270+N270)-N270),0)</f>
        <v>28007.634434161908</v>
      </c>
    </row>
    <row r="271" spans="1:15" x14ac:dyDescent="0.25">
      <c r="A271" s="33">
        <f t="shared" si="40"/>
        <v>2048</v>
      </c>
      <c r="B271" s="34">
        <f t="shared" si="41"/>
        <v>11</v>
      </c>
      <c r="C271" s="34">
        <f t="shared" si="42"/>
        <v>270</v>
      </c>
      <c r="D271" s="35">
        <f t="shared" si="43"/>
        <v>0</v>
      </c>
      <c r="E271" s="35">
        <f>IF(D271&lt;=0,0,MIN(Darlehensrechner!$E$5,D271+F271))</f>
        <v>0</v>
      </c>
      <c r="F271" s="35">
        <f>IF(D271&lt;=0,0,D271*Darlehensrechner!$B$6/12)</f>
        <v>0</v>
      </c>
      <c r="G271" s="35">
        <f t="shared" si="36"/>
        <v>0</v>
      </c>
      <c r="H271" s="35">
        <f>IF(AND(Darlehensrechner!$B$13="Ja",B271=Darlehensrechner!$B$12,D271&gt;0),MIN(Darlehensrechner!$B$11,Darlehensrechner!$B$5*Darlehensrechner!$B$14,MAX(D271-G271,0)),0)</f>
        <v>0</v>
      </c>
      <c r="I271" s="36">
        <v>0</v>
      </c>
      <c r="J271" s="35">
        <f t="shared" si="37"/>
        <v>0</v>
      </c>
      <c r="K271" s="35">
        <f t="shared" si="38"/>
        <v>0</v>
      </c>
      <c r="L271" s="35">
        <f t="shared" si="39"/>
        <v>0</v>
      </c>
      <c r="M271" s="35">
        <f t="shared" si="44"/>
        <v>28007.634434161908</v>
      </c>
      <c r="N271" s="35">
        <f>IF(M271&lt;=0,0,M271*Darlehensrechner!$B$6/12)</f>
        <v>96.859735751476606</v>
      </c>
      <c r="O271" s="37">
        <f>MAX(M271-(MIN(Darlehensrechner!$E$5,M271+N271)-N271),0)</f>
        <v>27110.119169913385</v>
      </c>
    </row>
    <row r="272" spans="1:15" x14ac:dyDescent="0.25">
      <c r="A272" s="33">
        <f t="shared" si="40"/>
        <v>2048</v>
      </c>
      <c r="B272" s="34">
        <f t="shared" si="41"/>
        <v>12</v>
      </c>
      <c r="C272" s="34">
        <f t="shared" si="42"/>
        <v>271</v>
      </c>
      <c r="D272" s="35">
        <f t="shared" si="43"/>
        <v>0</v>
      </c>
      <c r="E272" s="35">
        <f>IF(D272&lt;=0,0,MIN(Darlehensrechner!$E$5,D272+F272))</f>
        <v>0</v>
      </c>
      <c r="F272" s="35">
        <f>IF(D272&lt;=0,0,D272*Darlehensrechner!$B$6/12)</f>
        <v>0</v>
      </c>
      <c r="G272" s="35">
        <f t="shared" si="36"/>
        <v>0</v>
      </c>
      <c r="H272" s="35">
        <f>IF(AND(Darlehensrechner!$B$13="Ja",B272=Darlehensrechner!$B$12,D272&gt;0),MIN(Darlehensrechner!$B$11,Darlehensrechner!$B$5*Darlehensrechner!$B$14,MAX(D272-G272,0)),0)</f>
        <v>0</v>
      </c>
      <c r="I272" s="36">
        <v>0</v>
      </c>
      <c r="J272" s="35">
        <f t="shared" si="37"/>
        <v>0</v>
      </c>
      <c r="K272" s="35">
        <f t="shared" si="38"/>
        <v>0</v>
      </c>
      <c r="L272" s="35">
        <f t="shared" si="39"/>
        <v>0</v>
      </c>
      <c r="M272" s="35">
        <f t="shared" si="44"/>
        <v>27110.119169913385</v>
      </c>
      <c r="N272" s="35">
        <f>IF(M272&lt;=0,0,M272*Darlehensrechner!$B$6/12)</f>
        <v>93.75582879595045</v>
      </c>
      <c r="O272" s="37">
        <f>MAX(M272-(MIN(Darlehensrechner!$E$5,M272+N272)-N272),0)</f>
        <v>26209.499998709336</v>
      </c>
    </row>
    <row r="273" spans="1:15" x14ac:dyDescent="0.25">
      <c r="A273" s="33">
        <f t="shared" si="40"/>
        <v>2049</v>
      </c>
      <c r="B273" s="34">
        <f t="shared" si="41"/>
        <v>1</v>
      </c>
      <c r="C273" s="34">
        <f t="shared" si="42"/>
        <v>272</v>
      </c>
      <c r="D273" s="35">
        <f t="shared" si="43"/>
        <v>0</v>
      </c>
      <c r="E273" s="35">
        <f>IF(D273&lt;=0,0,MIN(Darlehensrechner!$E$5,D273+F273))</f>
        <v>0</v>
      </c>
      <c r="F273" s="35">
        <f>IF(D273&lt;=0,0,D273*Darlehensrechner!$B$6/12)</f>
        <v>0</v>
      </c>
      <c r="G273" s="35">
        <f t="shared" si="36"/>
        <v>0</v>
      </c>
      <c r="H273" s="35">
        <f>IF(AND(Darlehensrechner!$B$13="Ja",B273=Darlehensrechner!$B$12,D273&gt;0),MIN(Darlehensrechner!$B$11,Darlehensrechner!$B$5*Darlehensrechner!$B$14,MAX(D273-G273,0)),0)</f>
        <v>0</v>
      </c>
      <c r="I273" s="36">
        <v>0</v>
      </c>
      <c r="J273" s="35">
        <f t="shared" si="37"/>
        <v>0</v>
      </c>
      <c r="K273" s="35">
        <f t="shared" si="38"/>
        <v>0</v>
      </c>
      <c r="L273" s="35">
        <f t="shared" si="39"/>
        <v>0</v>
      </c>
      <c r="M273" s="35">
        <f t="shared" si="44"/>
        <v>26209.499998709336</v>
      </c>
      <c r="N273" s="35">
        <f>IF(M273&lt;=0,0,M273*Darlehensrechner!$B$6/12)</f>
        <v>90.641187495536471</v>
      </c>
      <c r="O273" s="37">
        <f>MAX(M273-(MIN(Darlehensrechner!$E$5,M273+N273)-N273),0)</f>
        <v>25305.766186204874</v>
      </c>
    </row>
    <row r="274" spans="1:15" x14ac:dyDescent="0.25">
      <c r="A274" s="33">
        <f t="shared" si="40"/>
        <v>2049</v>
      </c>
      <c r="B274" s="34">
        <f t="shared" si="41"/>
        <v>2</v>
      </c>
      <c r="C274" s="34">
        <f t="shared" si="42"/>
        <v>273</v>
      </c>
      <c r="D274" s="35">
        <f t="shared" si="43"/>
        <v>0</v>
      </c>
      <c r="E274" s="35">
        <f>IF(D274&lt;=0,0,MIN(Darlehensrechner!$E$5,D274+F274))</f>
        <v>0</v>
      </c>
      <c r="F274" s="35">
        <f>IF(D274&lt;=0,0,D274*Darlehensrechner!$B$6/12)</f>
        <v>0</v>
      </c>
      <c r="G274" s="35">
        <f t="shared" si="36"/>
        <v>0</v>
      </c>
      <c r="H274" s="35">
        <f>IF(AND(Darlehensrechner!$B$13="Ja",B274=Darlehensrechner!$B$12,D274&gt;0),MIN(Darlehensrechner!$B$11,Darlehensrechner!$B$5*Darlehensrechner!$B$14,MAX(D274-G274,0)),0)</f>
        <v>0</v>
      </c>
      <c r="I274" s="36">
        <v>0</v>
      </c>
      <c r="J274" s="35">
        <f t="shared" si="37"/>
        <v>0</v>
      </c>
      <c r="K274" s="35">
        <f t="shared" si="38"/>
        <v>0</v>
      </c>
      <c r="L274" s="35">
        <f t="shared" si="39"/>
        <v>0</v>
      </c>
      <c r="M274" s="35">
        <f t="shared" si="44"/>
        <v>25305.766186204874</v>
      </c>
      <c r="N274" s="35">
        <f>IF(M274&lt;=0,0,M274*Darlehensrechner!$B$6/12)</f>
        <v>87.515774727291856</v>
      </c>
      <c r="O274" s="37">
        <f>MAX(M274-(MIN(Darlehensrechner!$E$5,M274+N274)-N274),0)</f>
        <v>24398.906960932167</v>
      </c>
    </row>
    <row r="275" spans="1:15" x14ac:dyDescent="0.25">
      <c r="A275" s="33">
        <f t="shared" si="40"/>
        <v>2049</v>
      </c>
      <c r="B275" s="34">
        <f t="shared" si="41"/>
        <v>3</v>
      </c>
      <c r="C275" s="34">
        <f t="shared" si="42"/>
        <v>274</v>
      </c>
      <c r="D275" s="35">
        <f t="shared" si="43"/>
        <v>0</v>
      </c>
      <c r="E275" s="35">
        <f>IF(D275&lt;=0,0,MIN(Darlehensrechner!$E$5,D275+F275))</f>
        <v>0</v>
      </c>
      <c r="F275" s="35">
        <f>IF(D275&lt;=0,0,D275*Darlehensrechner!$B$6/12)</f>
        <v>0</v>
      </c>
      <c r="G275" s="35">
        <f t="shared" si="36"/>
        <v>0</v>
      </c>
      <c r="H275" s="35">
        <f>IF(AND(Darlehensrechner!$B$13="Ja",B275=Darlehensrechner!$B$12,D275&gt;0),MIN(Darlehensrechner!$B$11,Darlehensrechner!$B$5*Darlehensrechner!$B$14,MAX(D275-G275,0)),0)</f>
        <v>0</v>
      </c>
      <c r="I275" s="36">
        <v>0</v>
      </c>
      <c r="J275" s="35">
        <f t="shared" si="37"/>
        <v>0</v>
      </c>
      <c r="K275" s="35">
        <f t="shared" si="38"/>
        <v>0</v>
      </c>
      <c r="L275" s="35">
        <f t="shared" si="39"/>
        <v>0</v>
      </c>
      <c r="M275" s="35">
        <f t="shared" si="44"/>
        <v>24398.906960932167</v>
      </c>
      <c r="N275" s="35">
        <f>IF(M275&lt;=0,0,M275*Darlehensrechner!$B$6/12)</f>
        <v>84.379553239890413</v>
      </c>
      <c r="O275" s="37">
        <f>MAX(M275-(MIN(Darlehensrechner!$E$5,M275+N275)-N275),0)</f>
        <v>23488.911514172058</v>
      </c>
    </row>
    <row r="276" spans="1:15" x14ac:dyDescent="0.25">
      <c r="A276" s="33">
        <f t="shared" si="40"/>
        <v>2049</v>
      </c>
      <c r="B276" s="34">
        <f t="shared" si="41"/>
        <v>4</v>
      </c>
      <c r="C276" s="34">
        <f t="shared" si="42"/>
        <v>275</v>
      </c>
      <c r="D276" s="35">
        <f t="shared" si="43"/>
        <v>0</v>
      </c>
      <c r="E276" s="35">
        <f>IF(D276&lt;=0,0,MIN(Darlehensrechner!$E$5,D276+F276))</f>
        <v>0</v>
      </c>
      <c r="F276" s="35">
        <f>IF(D276&lt;=0,0,D276*Darlehensrechner!$B$6/12)</f>
        <v>0</v>
      </c>
      <c r="G276" s="35">
        <f t="shared" si="36"/>
        <v>0</v>
      </c>
      <c r="H276" s="35">
        <f>IF(AND(Darlehensrechner!$B$13="Ja",B276=Darlehensrechner!$B$12,D276&gt;0),MIN(Darlehensrechner!$B$11,Darlehensrechner!$B$5*Darlehensrechner!$B$14,MAX(D276-G276,0)),0)</f>
        <v>0</v>
      </c>
      <c r="I276" s="36">
        <v>0</v>
      </c>
      <c r="J276" s="35">
        <f t="shared" si="37"/>
        <v>0</v>
      </c>
      <c r="K276" s="35">
        <f t="shared" si="38"/>
        <v>0</v>
      </c>
      <c r="L276" s="35">
        <f t="shared" si="39"/>
        <v>0</v>
      </c>
      <c r="M276" s="35">
        <f t="shared" si="44"/>
        <v>23488.911514172058</v>
      </c>
      <c r="N276" s="35">
        <f>IF(M276&lt;=0,0,M276*Darlehensrechner!$B$6/12)</f>
        <v>81.232485653178372</v>
      </c>
      <c r="O276" s="37">
        <f>MAX(M276-(MIN(Darlehensrechner!$E$5,M276+N276)-N276),0)</f>
        <v>22575.768999825235</v>
      </c>
    </row>
    <row r="277" spans="1:15" x14ac:dyDescent="0.25">
      <c r="A277" s="33">
        <f t="shared" si="40"/>
        <v>2049</v>
      </c>
      <c r="B277" s="34">
        <f t="shared" si="41"/>
        <v>5</v>
      </c>
      <c r="C277" s="34">
        <f t="shared" si="42"/>
        <v>276</v>
      </c>
      <c r="D277" s="35">
        <f t="shared" si="43"/>
        <v>0</v>
      </c>
      <c r="E277" s="35">
        <f>IF(D277&lt;=0,0,MIN(Darlehensrechner!$E$5,D277+F277))</f>
        <v>0</v>
      </c>
      <c r="F277" s="35">
        <f>IF(D277&lt;=0,0,D277*Darlehensrechner!$B$6/12)</f>
        <v>0</v>
      </c>
      <c r="G277" s="35">
        <f t="shared" si="36"/>
        <v>0</v>
      </c>
      <c r="H277" s="35">
        <f>IF(AND(Darlehensrechner!$B$13="Ja",B277=Darlehensrechner!$B$12,D277&gt;0),MIN(Darlehensrechner!$B$11,Darlehensrechner!$B$5*Darlehensrechner!$B$14,MAX(D277-G277,0)),0)</f>
        <v>0</v>
      </c>
      <c r="I277" s="36">
        <v>0</v>
      </c>
      <c r="J277" s="35">
        <f t="shared" si="37"/>
        <v>0</v>
      </c>
      <c r="K277" s="35">
        <f t="shared" si="38"/>
        <v>0</v>
      </c>
      <c r="L277" s="35">
        <f t="shared" si="39"/>
        <v>0</v>
      </c>
      <c r="M277" s="35">
        <f t="shared" si="44"/>
        <v>22575.768999825235</v>
      </c>
      <c r="N277" s="35">
        <f>IF(M277&lt;=0,0,M277*Darlehensrechner!$B$6/12)</f>
        <v>78.074534457728944</v>
      </c>
      <c r="O277" s="37">
        <f>MAX(M277-(MIN(Darlehensrechner!$E$5,M277+N277)-N277),0)</f>
        <v>21659.468534282965</v>
      </c>
    </row>
    <row r="278" spans="1:15" x14ac:dyDescent="0.25">
      <c r="A278" s="33">
        <f t="shared" si="40"/>
        <v>2049</v>
      </c>
      <c r="B278" s="34">
        <f t="shared" si="41"/>
        <v>6</v>
      </c>
      <c r="C278" s="34">
        <f t="shared" si="42"/>
        <v>277</v>
      </c>
      <c r="D278" s="35">
        <f t="shared" si="43"/>
        <v>0</v>
      </c>
      <c r="E278" s="35">
        <f>IF(D278&lt;=0,0,MIN(Darlehensrechner!$E$5,D278+F278))</f>
        <v>0</v>
      </c>
      <c r="F278" s="35">
        <f>IF(D278&lt;=0,0,D278*Darlehensrechner!$B$6/12)</f>
        <v>0</v>
      </c>
      <c r="G278" s="35">
        <f t="shared" si="36"/>
        <v>0</v>
      </c>
      <c r="H278" s="35">
        <f>IF(AND(Darlehensrechner!$B$13="Ja",B278=Darlehensrechner!$B$12,D278&gt;0),MIN(Darlehensrechner!$B$11,Darlehensrechner!$B$5*Darlehensrechner!$B$14,MAX(D278-G278,0)),0)</f>
        <v>0</v>
      </c>
      <c r="I278" s="36">
        <v>0</v>
      </c>
      <c r="J278" s="35">
        <f t="shared" si="37"/>
        <v>0</v>
      </c>
      <c r="K278" s="35">
        <f t="shared" si="38"/>
        <v>0</v>
      </c>
      <c r="L278" s="35">
        <f t="shared" si="39"/>
        <v>0</v>
      </c>
      <c r="M278" s="35">
        <f t="shared" si="44"/>
        <v>21659.468534282965</v>
      </c>
      <c r="N278" s="35">
        <f>IF(M278&lt;=0,0,M278*Darlehensrechner!$B$6/12)</f>
        <v>74.905662014395261</v>
      </c>
      <c r="O278" s="37">
        <f>MAX(M278-(MIN(Darlehensrechner!$E$5,M278+N278)-N278),0)</f>
        <v>20739.999196297362</v>
      </c>
    </row>
    <row r="279" spans="1:15" x14ac:dyDescent="0.25">
      <c r="A279" s="33">
        <f t="shared" si="40"/>
        <v>2049</v>
      </c>
      <c r="B279" s="34">
        <f t="shared" si="41"/>
        <v>7</v>
      </c>
      <c r="C279" s="34">
        <f t="shared" si="42"/>
        <v>278</v>
      </c>
      <c r="D279" s="35">
        <f t="shared" si="43"/>
        <v>0</v>
      </c>
      <c r="E279" s="35">
        <f>IF(D279&lt;=0,0,MIN(Darlehensrechner!$E$5,D279+F279))</f>
        <v>0</v>
      </c>
      <c r="F279" s="35">
        <f>IF(D279&lt;=0,0,D279*Darlehensrechner!$B$6/12)</f>
        <v>0</v>
      </c>
      <c r="G279" s="35">
        <f t="shared" si="36"/>
        <v>0</v>
      </c>
      <c r="H279" s="35">
        <f>IF(AND(Darlehensrechner!$B$13="Ja",B279=Darlehensrechner!$B$12,D279&gt;0),MIN(Darlehensrechner!$B$11,Darlehensrechner!$B$5*Darlehensrechner!$B$14,MAX(D279-G279,0)),0)</f>
        <v>0</v>
      </c>
      <c r="I279" s="36">
        <v>0</v>
      </c>
      <c r="J279" s="35">
        <f t="shared" si="37"/>
        <v>0</v>
      </c>
      <c r="K279" s="35">
        <f t="shared" si="38"/>
        <v>0</v>
      </c>
      <c r="L279" s="35">
        <f t="shared" si="39"/>
        <v>0</v>
      </c>
      <c r="M279" s="35">
        <f t="shared" si="44"/>
        <v>20739.999196297362</v>
      </c>
      <c r="N279" s="35">
        <f>IF(M279&lt;=0,0,M279*Darlehensrechner!$B$6/12)</f>
        <v>71.725830553861712</v>
      </c>
      <c r="O279" s="37">
        <f>MAX(M279-(MIN(Darlehensrechner!$E$5,M279+N279)-N279),0)</f>
        <v>19817.350026851222</v>
      </c>
    </row>
    <row r="280" spans="1:15" x14ac:dyDescent="0.25">
      <c r="A280" s="33">
        <f t="shared" si="40"/>
        <v>2049</v>
      </c>
      <c r="B280" s="34">
        <f t="shared" si="41"/>
        <v>8</v>
      </c>
      <c r="C280" s="34">
        <f t="shared" si="42"/>
        <v>279</v>
      </c>
      <c r="D280" s="35">
        <f t="shared" si="43"/>
        <v>0</v>
      </c>
      <c r="E280" s="35">
        <f>IF(D280&lt;=0,0,MIN(Darlehensrechner!$E$5,D280+F280))</f>
        <v>0</v>
      </c>
      <c r="F280" s="35">
        <f>IF(D280&lt;=0,0,D280*Darlehensrechner!$B$6/12)</f>
        <v>0</v>
      </c>
      <c r="G280" s="35">
        <f t="shared" si="36"/>
        <v>0</v>
      </c>
      <c r="H280" s="35">
        <f>IF(AND(Darlehensrechner!$B$13="Ja",B280=Darlehensrechner!$B$12,D280&gt;0),MIN(Darlehensrechner!$B$11,Darlehensrechner!$B$5*Darlehensrechner!$B$14,MAX(D280-G280,0)),0)</f>
        <v>0</v>
      </c>
      <c r="I280" s="36">
        <v>0</v>
      </c>
      <c r="J280" s="35">
        <f t="shared" si="37"/>
        <v>0</v>
      </c>
      <c r="K280" s="35">
        <f t="shared" si="38"/>
        <v>0</v>
      </c>
      <c r="L280" s="35">
        <f t="shared" si="39"/>
        <v>0</v>
      </c>
      <c r="M280" s="35">
        <f t="shared" si="44"/>
        <v>19817.350026851222</v>
      </c>
      <c r="N280" s="35">
        <f>IF(M280&lt;=0,0,M280*Darlehensrechner!$B$6/12)</f>
        <v>68.535002176193814</v>
      </c>
      <c r="O280" s="37">
        <f>MAX(M280-(MIN(Darlehensrechner!$E$5,M280+N280)-N280),0)</f>
        <v>18891.510029027417</v>
      </c>
    </row>
    <row r="281" spans="1:15" x14ac:dyDescent="0.25">
      <c r="A281" s="33">
        <f t="shared" si="40"/>
        <v>2049</v>
      </c>
      <c r="B281" s="34">
        <f t="shared" si="41"/>
        <v>9</v>
      </c>
      <c r="C281" s="34">
        <f t="shared" si="42"/>
        <v>280</v>
      </c>
      <c r="D281" s="35">
        <f t="shared" si="43"/>
        <v>0</v>
      </c>
      <c r="E281" s="35">
        <f>IF(D281&lt;=0,0,MIN(Darlehensrechner!$E$5,D281+F281))</f>
        <v>0</v>
      </c>
      <c r="F281" s="35">
        <f>IF(D281&lt;=0,0,D281*Darlehensrechner!$B$6/12)</f>
        <v>0</v>
      </c>
      <c r="G281" s="35">
        <f t="shared" si="36"/>
        <v>0</v>
      </c>
      <c r="H281" s="35">
        <f>IF(AND(Darlehensrechner!$B$13="Ja",B281=Darlehensrechner!$B$12,D281&gt;0),MIN(Darlehensrechner!$B$11,Darlehensrechner!$B$5*Darlehensrechner!$B$14,MAX(D281-G281,0)),0)</f>
        <v>0</v>
      </c>
      <c r="I281" s="36">
        <v>0</v>
      </c>
      <c r="J281" s="35">
        <f t="shared" si="37"/>
        <v>0</v>
      </c>
      <c r="K281" s="35">
        <f t="shared" si="38"/>
        <v>0</v>
      </c>
      <c r="L281" s="35">
        <f t="shared" si="39"/>
        <v>0</v>
      </c>
      <c r="M281" s="35">
        <f t="shared" si="44"/>
        <v>18891.510029027417</v>
      </c>
      <c r="N281" s="35">
        <f>IF(M281&lt;=0,0,M281*Darlehensrechner!$B$6/12)</f>
        <v>65.33313885038649</v>
      </c>
      <c r="O281" s="37">
        <f>MAX(M281-(MIN(Darlehensrechner!$E$5,M281+N281)-N281),0)</f>
        <v>17962.468167877803</v>
      </c>
    </row>
    <row r="282" spans="1:15" x14ac:dyDescent="0.25">
      <c r="A282" s="33">
        <f t="shared" si="40"/>
        <v>2049</v>
      </c>
      <c r="B282" s="34">
        <f t="shared" si="41"/>
        <v>10</v>
      </c>
      <c r="C282" s="34">
        <f t="shared" si="42"/>
        <v>281</v>
      </c>
      <c r="D282" s="35">
        <f t="shared" si="43"/>
        <v>0</v>
      </c>
      <c r="E282" s="35">
        <f>IF(D282&lt;=0,0,MIN(Darlehensrechner!$E$5,D282+F282))</f>
        <v>0</v>
      </c>
      <c r="F282" s="35">
        <f>IF(D282&lt;=0,0,D282*Darlehensrechner!$B$6/12)</f>
        <v>0</v>
      </c>
      <c r="G282" s="35">
        <f t="shared" si="36"/>
        <v>0</v>
      </c>
      <c r="H282" s="35">
        <f>IF(AND(Darlehensrechner!$B$13="Ja",B282=Darlehensrechner!$B$12,D282&gt;0),MIN(Darlehensrechner!$B$11,Darlehensrechner!$B$5*Darlehensrechner!$B$14,MAX(D282-G282,0)),0)</f>
        <v>0</v>
      </c>
      <c r="I282" s="36">
        <v>0</v>
      </c>
      <c r="J282" s="35">
        <f t="shared" si="37"/>
        <v>0</v>
      </c>
      <c r="K282" s="35">
        <f t="shared" si="38"/>
        <v>0</v>
      </c>
      <c r="L282" s="35">
        <f t="shared" si="39"/>
        <v>0</v>
      </c>
      <c r="M282" s="35">
        <f t="shared" si="44"/>
        <v>17962.468167877803</v>
      </c>
      <c r="N282" s="35">
        <f>IF(M282&lt;=0,0,M282*Darlehensrechner!$B$6/12)</f>
        <v>62.120202413910739</v>
      </c>
      <c r="O282" s="37">
        <f>MAX(M282-(MIN(Darlehensrechner!$E$5,M282+N282)-N282),0)</f>
        <v>17030.213370291713</v>
      </c>
    </row>
    <row r="283" spans="1:15" x14ac:dyDescent="0.25">
      <c r="A283" s="33">
        <f t="shared" si="40"/>
        <v>2049</v>
      </c>
      <c r="B283" s="34">
        <f t="shared" si="41"/>
        <v>11</v>
      </c>
      <c r="C283" s="34">
        <f t="shared" si="42"/>
        <v>282</v>
      </c>
      <c r="D283" s="35">
        <f t="shared" si="43"/>
        <v>0</v>
      </c>
      <c r="E283" s="35">
        <f>IF(D283&lt;=0,0,MIN(Darlehensrechner!$E$5,D283+F283))</f>
        <v>0</v>
      </c>
      <c r="F283" s="35">
        <f>IF(D283&lt;=0,0,D283*Darlehensrechner!$B$6/12)</f>
        <v>0</v>
      </c>
      <c r="G283" s="35">
        <f t="shared" si="36"/>
        <v>0</v>
      </c>
      <c r="H283" s="35">
        <f>IF(AND(Darlehensrechner!$B$13="Ja",B283=Darlehensrechner!$B$12,D283&gt;0),MIN(Darlehensrechner!$B$11,Darlehensrechner!$B$5*Darlehensrechner!$B$14,MAX(D283-G283,0)),0)</f>
        <v>0</v>
      </c>
      <c r="I283" s="36">
        <v>0</v>
      </c>
      <c r="J283" s="35">
        <f t="shared" si="37"/>
        <v>0</v>
      </c>
      <c r="K283" s="35">
        <f t="shared" si="38"/>
        <v>0</v>
      </c>
      <c r="L283" s="35">
        <f t="shared" si="39"/>
        <v>0</v>
      </c>
      <c r="M283" s="35">
        <f t="shared" si="44"/>
        <v>17030.213370291713</v>
      </c>
      <c r="N283" s="35">
        <f>IF(M283&lt;=0,0,M283*Darlehensrechner!$B$6/12)</f>
        <v>58.896154572258844</v>
      </c>
      <c r="O283" s="37">
        <f>MAX(M283-(MIN(Darlehensrechner!$E$5,M283+N283)-N283),0)</f>
        <v>16094.734524863972</v>
      </c>
    </row>
    <row r="284" spans="1:15" x14ac:dyDescent="0.25">
      <c r="A284" s="33">
        <f t="shared" si="40"/>
        <v>2049</v>
      </c>
      <c r="B284" s="34">
        <f t="shared" si="41"/>
        <v>12</v>
      </c>
      <c r="C284" s="34">
        <f t="shared" si="42"/>
        <v>283</v>
      </c>
      <c r="D284" s="35">
        <f t="shared" si="43"/>
        <v>0</v>
      </c>
      <c r="E284" s="35">
        <f>IF(D284&lt;=0,0,MIN(Darlehensrechner!$E$5,D284+F284))</f>
        <v>0</v>
      </c>
      <c r="F284" s="35">
        <f>IF(D284&lt;=0,0,D284*Darlehensrechner!$B$6/12)</f>
        <v>0</v>
      </c>
      <c r="G284" s="35">
        <f t="shared" si="36"/>
        <v>0</v>
      </c>
      <c r="H284" s="35">
        <f>IF(AND(Darlehensrechner!$B$13="Ja",B284=Darlehensrechner!$B$12,D284&gt;0),MIN(Darlehensrechner!$B$11,Darlehensrechner!$B$5*Darlehensrechner!$B$14,MAX(D284-G284,0)),0)</f>
        <v>0</v>
      </c>
      <c r="I284" s="36">
        <v>0</v>
      </c>
      <c r="J284" s="35">
        <f t="shared" si="37"/>
        <v>0</v>
      </c>
      <c r="K284" s="35">
        <f t="shared" si="38"/>
        <v>0</v>
      </c>
      <c r="L284" s="35">
        <f t="shared" si="39"/>
        <v>0</v>
      </c>
      <c r="M284" s="35">
        <f t="shared" si="44"/>
        <v>16094.734524863972</v>
      </c>
      <c r="N284" s="35">
        <f>IF(M284&lt;=0,0,M284*Darlehensrechner!$B$6/12)</f>
        <v>55.66095689848791</v>
      </c>
      <c r="O284" s="37">
        <f>MAX(M284-(MIN(Darlehensrechner!$E$5,M284+N284)-N284),0)</f>
        <v>15156.02048176246</v>
      </c>
    </row>
    <row r="285" spans="1:15" x14ac:dyDescent="0.25">
      <c r="A285" s="33">
        <f t="shared" si="40"/>
        <v>2050</v>
      </c>
      <c r="B285" s="34">
        <f t="shared" si="41"/>
        <v>1</v>
      </c>
      <c r="C285" s="34">
        <f t="shared" si="42"/>
        <v>284</v>
      </c>
      <c r="D285" s="35">
        <f t="shared" si="43"/>
        <v>0</v>
      </c>
      <c r="E285" s="35">
        <f>IF(D285&lt;=0,0,MIN(Darlehensrechner!$E$5,D285+F285))</f>
        <v>0</v>
      </c>
      <c r="F285" s="35">
        <f>IF(D285&lt;=0,0,D285*Darlehensrechner!$B$6/12)</f>
        <v>0</v>
      </c>
      <c r="G285" s="35">
        <f t="shared" si="36"/>
        <v>0</v>
      </c>
      <c r="H285" s="35">
        <f>IF(AND(Darlehensrechner!$B$13="Ja",B285=Darlehensrechner!$B$12,D285&gt;0),MIN(Darlehensrechner!$B$11,Darlehensrechner!$B$5*Darlehensrechner!$B$14,MAX(D285-G285,0)),0)</f>
        <v>0</v>
      </c>
      <c r="I285" s="36">
        <v>0</v>
      </c>
      <c r="J285" s="35">
        <f t="shared" si="37"/>
        <v>0</v>
      </c>
      <c r="K285" s="35">
        <f t="shared" si="38"/>
        <v>0</v>
      </c>
      <c r="L285" s="35">
        <f t="shared" si="39"/>
        <v>0</v>
      </c>
      <c r="M285" s="35">
        <f t="shared" si="44"/>
        <v>15156.02048176246</v>
      </c>
      <c r="N285" s="35">
        <f>IF(M285&lt;=0,0,M285*Darlehensrechner!$B$6/12)</f>
        <v>52.414570832761846</v>
      </c>
      <c r="O285" s="37">
        <f>MAX(M285-(MIN(Darlehensrechner!$E$5,M285+N285)-N285),0)</f>
        <v>14214.060052595221</v>
      </c>
    </row>
    <row r="286" spans="1:15" x14ac:dyDescent="0.25">
      <c r="A286" s="33">
        <f t="shared" si="40"/>
        <v>2050</v>
      </c>
      <c r="B286" s="34">
        <f t="shared" si="41"/>
        <v>2</v>
      </c>
      <c r="C286" s="34">
        <f t="shared" si="42"/>
        <v>285</v>
      </c>
      <c r="D286" s="35">
        <f t="shared" si="43"/>
        <v>0</v>
      </c>
      <c r="E286" s="35">
        <f>IF(D286&lt;=0,0,MIN(Darlehensrechner!$E$5,D286+F286))</f>
        <v>0</v>
      </c>
      <c r="F286" s="35">
        <f>IF(D286&lt;=0,0,D286*Darlehensrechner!$B$6/12)</f>
        <v>0</v>
      </c>
      <c r="G286" s="35">
        <f t="shared" si="36"/>
        <v>0</v>
      </c>
      <c r="H286" s="35">
        <f>IF(AND(Darlehensrechner!$B$13="Ja",B286=Darlehensrechner!$B$12,D286&gt;0),MIN(Darlehensrechner!$B$11,Darlehensrechner!$B$5*Darlehensrechner!$B$14,MAX(D286-G286,0)),0)</f>
        <v>0</v>
      </c>
      <c r="I286" s="36">
        <v>0</v>
      </c>
      <c r="J286" s="35">
        <f t="shared" si="37"/>
        <v>0</v>
      </c>
      <c r="K286" s="35">
        <f t="shared" si="38"/>
        <v>0</v>
      </c>
      <c r="L286" s="35">
        <f t="shared" si="39"/>
        <v>0</v>
      </c>
      <c r="M286" s="35">
        <f t="shared" si="44"/>
        <v>14214.060052595221</v>
      </c>
      <c r="N286" s="35">
        <f>IF(M286&lt;=0,0,M286*Darlehensrechner!$B$6/12)</f>
        <v>49.156957681891811</v>
      </c>
      <c r="O286" s="37">
        <f>MAX(M286-(MIN(Darlehensrechner!$E$5,M286+N286)-N286),0)</f>
        <v>13268.842010277112</v>
      </c>
    </row>
    <row r="287" spans="1:15" x14ac:dyDescent="0.25">
      <c r="A287" s="33">
        <f t="shared" si="40"/>
        <v>2050</v>
      </c>
      <c r="B287" s="34">
        <f t="shared" si="41"/>
        <v>3</v>
      </c>
      <c r="C287" s="34">
        <f t="shared" si="42"/>
        <v>286</v>
      </c>
      <c r="D287" s="35">
        <f t="shared" si="43"/>
        <v>0</v>
      </c>
      <c r="E287" s="35">
        <f>IF(D287&lt;=0,0,MIN(Darlehensrechner!$E$5,D287+F287))</f>
        <v>0</v>
      </c>
      <c r="F287" s="35">
        <f>IF(D287&lt;=0,0,D287*Darlehensrechner!$B$6/12)</f>
        <v>0</v>
      </c>
      <c r="G287" s="35">
        <f t="shared" si="36"/>
        <v>0</v>
      </c>
      <c r="H287" s="35">
        <f>IF(AND(Darlehensrechner!$B$13="Ja",B287=Darlehensrechner!$B$12,D287&gt;0),MIN(Darlehensrechner!$B$11,Darlehensrechner!$B$5*Darlehensrechner!$B$14,MAX(D287-G287,0)),0)</f>
        <v>0</v>
      </c>
      <c r="I287" s="36">
        <v>0</v>
      </c>
      <c r="J287" s="35">
        <f t="shared" si="37"/>
        <v>0</v>
      </c>
      <c r="K287" s="35">
        <f t="shared" si="38"/>
        <v>0</v>
      </c>
      <c r="L287" s="35">
        <f t="shared" si="39"/>
        <v>0</v>
      </c>
      <c r="M287" s="35">
        <f t="shared" si="44"/>
        <v>13268.842010277112</v>
      </c>
      <c r="N287" s="35">
        <f>IF(M287&lt;=0,0,M287*Darlehensrechner!$B$6/12)</f>
        <v>45.888078618875021</v>
      </c>
      <c r="O287" s="37">
        <f>MAX(M287-(MIN(Darlehensrechner!$E$5,M287+N287)-N287),0)</f>
        <v>12320.355088895987</v>
      </c>
    </row>
    <row r="288" spans="1:15" x14ac:dyDescent="0.25">
      <c r="A288" s="33">
        <f t="shared" si="40"/>
        <v>2050</v>
      </c>
      <c r="B288" s="34">
        <f t="shared" si="41"/>
        <v>4</v>
      </c>
      <c r="C288" s="34">
        <f t="shared" si="42"/>
        <v>287</v>
      </c>
      <c r="D288" s="35">
        <f t="shared" si="43"/>
        <v>0</v>
      </c>
      <c r="E288" s="35">
        <f>IF(D288&lt;=0,0,MIN(Darlehensrechner!$E$5,D288+F288))</f>
        <v>0</v>
      </c>
      <c r="F288" s="35">
        <f>IF(D288&lt;=0,0,D288*Darlehensrechner!$B$6/12)</f>
        <v>0</v>
      </c>
      <c r="G288" s="35">
        <f t="shared" si="36"/>
        <v>0</v>
      </c>
      <c r="H288" s="35">
        <f>IF(AND(Darlehensrechner!$B$13="Ja",B288=Darlehensrechner!$B$12,D288&gt;0),MIN(Darlehensrechner!$B$11,Darlehensrechner!$B$5*Darlehensrechner!$B$14,MAX(D288-G288,0)),0)</f>
        <v>0</v>
      </c>
      <c r="I288" s="36">
        <v>0</v>
      </c>
      <c r="J288" s="35">
        <f t="shared" si="37"/>
        <v>0</v>
      </c>
      <c r="K288" s="35">
        <f t="shared" si="38"/>
        <v>0</v>
      </c>
      <c r="L288" s="35">
        <f t="shared" si="39"/>
        <v>0</v>
      </c>
      <c r="M288" s="35">
        <f t="shared" si="44"/>
        <v>12320.355088895987</v>
      </c>
      <c r="N288" s="35">
        <f>IF(M288&lt;=0,0,M288*Darlehensrechner!$B$6/12)</f>
        <v>42.607894682431954</v>
      </c>
      <c r="O288" s="37">
        <f>MAX(M288-(MIN(Darlehensrechner!$E$5,M288+N288)-N288),0)</f>
        <v>11368.58798357842</v>
      </c>
    </row>
    <row r="289" spans="1:15" x14ac:dyDescent="0.25">
      <c r="A289" s="33">
        <f t="shared" si="40"/>
        <v>2050</v>
      </c>
      <c r="B289" s="34">
        <f t="shared" si="41"/>
        <v>5</v>
      </c>
      <c r="C289" s="34">
        <f t="shared" si="42"/>
        <v>288</v>
      </c>
      <c r="D289" s="35">
        <f t="shared" si="43"/>
        <v>0</v>
      </c>
      <c r="E289" s="35">
        <f>IF(D289&lt;=0,0,MIN(Darlehensrechner!$E$5,D289+F289))</f>
        <v>0</v>
      </c>
      <c r="F289" s="35">
        <f>IF(D289&lt;=0,0,D289*Darlehensrechner!$B$6/12)</f>
        <v>0</v>
      </c>
      <c r="G289" s="35">
        <f t="shared" si="36"/>
        <v>0</v>
      </c>
      <c r="H289" s="35">
        <f>IF(AND(Darlehensrechner!$B$13="Ja",B289=Darlehensrechner!$B$12,D289&gt;0),MIN(Darlehensrechner!$B$11,Darlehensrechner!$B$5*Darlehensrechner!$B$14,MAX(D289-G289,0)),0)</f>
        <v>0</v>
      </c>
      <c r="I289" s="36">
        <v>0</v>
      </c>
      <c r="J289" s="35">
        <f t="shared" si="37"/>
        <v>0</v>
      </c>
      <c r="K289" s="35">
        <f t="shared" si="38"/>
        <v>0</v>
      </c>
      <c r="L289" s="35">
        <f t="shared" si="39"/>
        <v>0</v>
      </c>
      <c r="M289" s="35">
        <f t="shared" si="44"/>
        <v>11368.58798357842</v>
      </c>
      <c r="N289" s="35">
        <f>IF(M289&lt;=0,0,M289*Darlehensrechner!$B$6/12)</f>
        <v>39.316366776542033</v>
      </c>
      <c r="O289" s="37">
        <f>MAX(M289-(MIN(Darlehensrechner!$E$5,M289+N289)-N289),0)</f>
        <v>10413.529350354962</v>
      </c>
    </row>
    <row r="290" spans="1:15" x14ac:dyDescent="0.25">
      <c r="A290" s="33">
        <f t="shared" si="40"/>
        <v>2050</v>
      </c>
      <c r="B290" s="34">
        <f t="shared" si="41"/>
        <v>6</v>
      </c>
      <c r="C290" s="34">
        <f t="shared" si="42"/>
        <v>289</v>
      </c>
      <c r="D290" s="35">
        <f t="shared" si="43"/>
        <v>0</v>
      </c>
      <c r="E290" s="35">
        <f>IF(D290&lt;=0,0,MIN(Darlehensrechner!$E$5,D290+F290))</f>
        <v>0</v>
      </c>
      <c r="F290" s="35">
        <f>IF(D290&lt;=0,0,D290*Darlehensrechner!$B$6/12)</f>
        <v>0</v>
      </c>
      <c r="G290" s="35">
        <f t="shared" si="36"/>
        <v>0</v>
      </c>
      <c r="H290" s="35">
        <f>IF(AND(Darlehensrechner!$B$13="Ja",B290=Darlehensrechner!$B$12,D290&gt;0),MIN(Darlehensrechner!$B$11,Darlehensrechner!$B$5*Darlehensrechner!$B$14,MAX(D290-G290,0)),0)</f>
        <v>0</v>
      </c>
      <c r="I290" s="36">
        <v>0</v>
      </c>
      <c r="J290" s="35">
        <f t="shared" si="37"/>
        <v>0</v>
      </c>
      <c r="K290" s="35">
        <f t="shared" si="38"/>
        <v>0</v>
      </c>
      <c r="L290" s="35">
        <f t="shared" si="39"/>
        <v>0</v>
      </c>
      <c r="M290" s="35">
        <f t="shared" si="44"/>
        <v>10413.529350354962</v>
      </c>
      <c r="N290" s="35">
        <f>IF(M290&lt;=0,0,M290*Darlehensrechner!$B$6/12)</f>
        <v>36.013455669977581</v>
      </c>
      <c r="O290" s="37">
        <f>MAX(M290-(MIN(Darlehensrechner!$E$5,M290+N290)-N290),0)</f>
        <v>9455.1678060249396</v>
      </c>
    </row>
    <row r="291" spans="1:15" x14ac:dyDescent="0.25">
      <c r="A291" s="33">
        <f t="shared" si="40"/>
        <v>2050</v>
      </c>
      <c r="B291" s="34">
        <f t="shared" si="41"/>
        <v>7</v>
      </c>
      <c r="C291" s="34">
        <f t="shared" si="42"/>
        <v>290</v>
      </c>
      <c r="D291" s="35">
        <f t="shared" si="43"/>
        <v>0</v>
      </c>
      <c r="E291" s="35">
        <f>IF(D291&lt;=0,0,MIN(Darlehensrechner!$E$5,D291+F291))</f>
        <v>0</v>
      </c>
      <c r="F291" s="35">
        <f>IF(D291&lt;=0,0,D291*Darlehensrechner!$B$6/12)</f>
        <v>0</v>
      </c>
      <c r="G291" s="35">
        <f t="shared" si="36"/>
        <v>0</v>
      </c>
      <c r="H291" s="35">
        <f>IF(AND(Darlehensrechner!$B$13="Ja",B291=Darlehensrechner!$B$12,D291&gt;0),MIN(Darlehensrechner!$B$11,Darlehensrechner!$B$5*Darlehensrechner!$B$14,MAX(D291-G291,0)),0)</f>
        <v>0</v>
      </c>
      <c r="I291" s="36">
        <v>0</v>
      </c>
      <c r="J291" s="35">
        <f t="shared" si="37"/>
        <v>0</v>
      </c>
      <c r="K291" s="35">
        <f t="shared" si="38"/>
        <v>0</v>
      </c>
      <c r="L291" s="35">
        <f t="shared" si="39"/>
        <v>0</v>
      </c>
      <c r="M291" s="35">
        <f t="shared" si="44"/>
        <v>9455.1678060249396</v>
      </c>
      <c r="N291" s="35">
        <f>IF(M291&lt;=0,0,M291*Darlehensrechner!$B$6/12)</f>
        <v>32.699121995836251</v>
      </c>
      <c r="O291" s="37">
        <f>MAX(M291-(MIN(Darlehensrechner!$E$5,M291+N291)-N291),0)</f>
        <v>8493.491928020776</v>
      </c>
    </row>
    <row r="292" spans="1:15" x14ac:dyDescent="0.25">
      <c r="A292" s="33">
        <f t="shared" si="40"/>
        <v>2050</v>
      </c>
      <c r="B292" s="34">
        <f t="shared" si="41"/>
        <v>8</v>
      </c>
      <c r="C292" s="34">
        <f t="shared" si="42"/>
        <v>291</v>
      </c>
      <c r="D292" s="35">
        <f t="shared" si="43"/>
        <v>0</v>
      </c>
      <c r="E292" s="35">
        <f>IF(D292&lt;=0,0,MIN(Darlehensrechner!$E$5,D292+F292))</f>
        <v>0</v>
      </c>
      <c r="F292" s="35">
        <f>IF(D292&lt;=0,0,D292*Darlehensrechner!$B$6/12)</f>
        <v>0</v>
      </c>
      <c r="G292" s="35">
        <f t="shared" si="36"/>
        <v>0</v>
      </c>
      <c r="H292" s="35">
        <f>IF(AND(Darlehensrechner!$B$13="Ja",B292=Darlehensrechner!$B$12,D292&gt;0),MIN(Darlehensrechner!$B$11,Darlehensrechner!$B$5*Darlehensrechner!$B$14,MAX(D292-G292,0)),0)</f>
        <v>0</v>
      </c>
      <c r="I292" s="36">
        <v>0</v>
      </c>
      <c r="J292" s="35">
        <f t="shared" si="37"/>
        <v>0</v>
      </c>
      <c r="K292" s="35">
        <f t="shared" si="38"/>
        <v>0</v>
      </c>
      <c r="L292" s="35">
        <f t="shared" si="39"/>
        <v>0</v>
      </c>
      <c r="M292" s="35">
        <f t="shared" si="44"/>
        <v>8493.491928020776</v>
      </c>
      <c r="N292" s="35">
        <f>IF(M292&lt;=0,0,M292*Darlehensrechner!$B$6/12)</f>
        <v>29.373326251071848</v>
      </c>
      <c r="O292" s="37">
        <f>MAX(M292-(MIN(Darlehensrechner!$E$5,M292+N292)-N292),0)</f>
        <v>7528.4902542718482</v>
      </c>
    </row>
    <row r="293" spans="1:15" x14ac:dyDescent="0.25">
      <c r="A293" s="33">
        <f t="shared" si="40"/>
        <v>2050</v>
      </c>
      <c r="B293" s="34">
        <f t="shared" si="41"/>
        <v>9</v>
      </c>
      <c r="C293" s="34">
        <f t="shared" si="42"/>
        <v>292</v>
      </c>
      <c r="D293" s="35">
        <f t="shared" si="43"/>
        <v>0</v>
      </c>
      <c r="E293" s="35">
        <f>IF(D293&lt;=0,0,MIN(Darlehensrechner!$E$5,D293+F293))</f>
        <v>0</v>
      </c>
      <c r="F293" s="35">
        <f>IF(D293&lt;=0,0,D293*Darlehensrechner!$B$6/12)</f>
        <v>0</v>
      </c>
      <c r="G293" s="35">
        <f t="shared" si="36"/>
        <v>0</v>
      </c>
      <c r="H293" s="35">
        <f>IF(AND(Darlehensrechner!$B$13="Ja",B293=Darlehensrechner!$B$12,D293&gt;0),MIN(Darlehensrechner!$B$11,Darlehensrechner!$B$5*Darlehensrechner!$B$14,MAX(D293-G293,0)),0)</f>
        <v>0</v>
      </c>
      <c r="I293" s="36">
        <v>0</v>
      </c>
      <c r="J293" s="35">
        <f t="shared" si="37"/>
        <v>0</v>
      </c>
      <c r="K293" s="35">
        <f t="shared" si="38"/>
        <v>0</v>
      </c>
      <c r="L293" s="35">
        <f t="shared" si="39"/>
        <v>0</v>
      </c>
      <c r="M293" s="35">
        <f t="shared" si="44"/>
        <v>7528.4902542718482</v>
      </c>
      <c r="N293" s="35">
        <f>IF(M293&lt;=0,0,M293*Darlehensrechner!$B$6/12)</f>
        <v>26.036028796023476</v>
      </c>
      <c r="O293" s="37">
        <f>MAX(M293-(MIN(Darlehensrechner!$E$5,M293+N293)-N293),0)</f>
        <v>6560.1512830678721</v>
      </c>
    </row>
    <row r="294" spans="1:15" x14ac:dyDescent="0.25">
      <c r="A294" s="33">
        <f t="shared" si="40"/>
        <v>2050</v>
      </c>
      <c r="B294" s="34">
        <f t="shared" si="41"/>
        <v>10</v>
      </c>
      <c r="C294" s="34">
        <f t="shared" si="42"/>
        <v>293</v>
      </c>
      <c r="D294" s="35">
        <f t="shared" si="43"/>
        <v>0</v>
      </c>
      <c r="E294" s="35">
        <f>IF(D294&lt;=0,0,MIN(Darlehensrechner!$E$5,D294+F294))</f>
        <v>0</v>
      </c>
      <c r="F294" s="35">
        <f>IF(D294&lt;=0,0,D294*Darlehensrechner!$B$6/12)</f>
        <v>0</v>
      </c>
      <c r="G294" s="35">
        <f t="shared" si="36"/>
        <v>0</v>
      </c>
      <c r="H294" s="35">
        <f>IF(AND(Darlehensrechner!$B$13="Ja",B294=Darlehensrechner!$B$12,D294&gt;0),MIN(Darlehensrechner!$B$11,Darlehensrechner!$B$5*Darlehensrechner!$B$14,MAX(D294-G294,0)),0)</f>
        <v>0</v>
      </c>
      <c r="I294" s="36">
        <v>0</v>
      </c>
      <c r="J294" s="35">
        <f t="shared" si="37"/>
        <v>0</v>
      </c>
      <c r="K294" s="35">
        <f t="shared" si="38"/>
        <v>0</v>
      </c>
      <c r="L294" s="35">
        <f t="shared" si="39"/>
        <v>0</v>
      </c>
      <c r="M294" s="35">
        <f t="shared" si="44"/>
        <v>6560.1512830678721</v>
      </c>
      <c r="N294" s="35">
        <f>IF(M294&lt;=0,0,M294*Darlehensrechner!$B$6/12)</f>
        <v>22.687189853943057</v>
      </c>
      <c r="O294" s="37">
        <f>MAX(M294-(MIN(Darlehensrechner!$E$5,M294+N294)-N294),0)</f>
        <v>5588.4634729218151</v>
      </c>
    </row>
    <row r="295" spans="1:15" x14ac:dyDescent="0.25">
      <c r="A295" s="33">
        <f t="shared" si="40"/>
        <v>2050</v>
      </c>
      <c r="B295" s="34">
        <f t="shared" si="41"/>
        <v>11</v>
      </c>
      <c r="C295" s="34">
        <f t="shared" si="42"/>
        <v>294</v>
      </c>
      <c r="D295" s="35">
        <f t="shared" si="43"/>
        <v>0</v>
      </c>
      <c r="E295" s="35">
        <f>IF(D295&lt;=0,0,MIN(Darlehensrechner!$E$5,D295+F295))</f>
        <v>0</v>
      </c>
      <c r="F295" s="35">
        <f>IF(D295&lt;=0,0,D295*Darlehensrechner!$B$6/12)</f>
        <v>0</v>
      </c>
      <c r="G295" s="35">
        <f t="shared" si="36"/>
        <v>0</v>
      </c>
      <c r="H295" s="35">
        <f>IF(AND(Darlehensrechner!$B$13="Ja",B295=Darlehensrechner!$B$12,D295&gt;0),MIN(Darlehensrechner!$B$11,Darlehensrechner!$B$5*Darlehensrechner!$B$14,MAX(D295-G295,0)),0)</f>
        <v>0</v>
      </c>
      <c r="I295" s="36">
        <v>0</v>
      </c>
      <c r="J295" s="35">
        <f t="shared" si="37"/>
        <v>0</v>
      </c>
      <c r="K295" s="35">
        <f t="shared" si="38"/>
        <v>0</v>
      </c>
      <c r="L295" s="35">
        <f t="shared" si="39"/>
        <v>0</v>
      </c>
      <c r="M295" s="35">
        <f t="shared" si="44"/>
        <v>5588.4634729218151</v>
      </c>
      <c r="N295" s="35">
        <f>IF(M295&lt;=0,0,M295*Darlehensrechner!$B$6/12)</f>
        <v>19.326769510521277</v>
      </c>
      <c r="O295" s="37">
        <f>MAX(M295-(MIN(Darlehensrechner!$E$5,M295+N295)-N295),0)</f>
        <v>4613.4152424323365</v>
      </c>
    </row>
    <row r="296" spans="1:15" x14ac:dyDescent="0.25">
      <c r="A296" s="33">
        <f t="shared" si="40"/>
        <v>2050</v>
      </c>
      <c r="B296" s="34">
        <f t="shared" si="41"/>
        <v>12</v>
      </c>
      <c r="C296" s="34">
        <f t="shared" si="42"/>
        <v>295</v>
      </c>
      <c r="D296" s="35">
        <f t="shared" si="43"/>
        <v>0</v>
      </c>
      <c r="E296" s="35">
        <f>IF(D296&lt;=0,0,MIN(Darlehensrechner!$E$5,D296+F296))</f>
        <v>0</v>
      </c>
      <c r="F296" s="35">
        <f>IF(D296&lt;=0,0,D296*Darlehensrechner!$B$6/12)</f>
        <v>0</v>
      </c>
      <c r="G296" s="35">
        <f t="shared" si="36"/>
        <v>0</v>
      </c>
      <c r="H296" s="35">
        <f>IF(AND(Darlehensrechner!$B$13="Ja",B296=Darlehensrechner!$B$12,D296&gt;0),MIN(Darlehensrechner!$B$11,Darlehensrechner!$B$5*Darlehensrechner!$B$14,MAX(D296-G296,0)),0)</f>
        <v>0</v>
      </c>
      <c r="I296" s="36">
        <v>0</v>
      </c>
      <c r="J296" s="35">
        <f t="shared" si="37"/>
        <v>0</v>
      </c>
      <c r="K296" s="35">
        <f t="shared" si="38"/>
        <v>0</v>
      </c>
      <c r="L296" s="35">
        <f t="shared" si="39"/>
        <v>0</v>
      </c>
      <c r="M296" s="35">
        <f t="shared" si="44"/>
        <v>4613.4152424323365</v>
      </c>
      <c r="N296" s="35">
        <f>IF(M296&lt;=0,0,M296*Darlehensrechner!$B$6/12)</f>
        <v>15.954727713411833</v>
      </c>
      <c r="O296" s="37">
        <f>MAX(M296-(MIN(Darlehensrechner!$E$5,M296+N296)-N296),0)</f>
        <v>3634.9949701457481</v>
      </c>
    </row>
    <row r="297" spans="1:15" x14ac:dyDescent="0.25">
      <c r="A297" s="33">
        <f t="shared" si="40"/>
        <v>2051</v>
      </c>
      <c r="B297" s="34">
        <f t="shared" si="41"/>
        <v>1</v>
      </c>
      <c r="C297" s="34">
        <f t="shared" si="42"/>
        <v>296</v>
      </c>
      <c r="D297" s="35">
        <f t="shared" si="43"/>
        <v>0</v>
      </c>
      <c r="E297" s="35">
        <f>IF(D297&lt;=0,0,MIN(Darlehensrechner!$E$5,D297+F297))</f>
        <v>0</v>
      </c>
      <c r="F297" s="35">
        <f>IF(D297&lt;=0,0,D297*Darlehensrechner!$B$6/12)</f>
        <v>0</v>
      </c>
      <c r="G297" s="35">
        <f t="shared" si="36"/>
        <v>0</v>
      </c>
      <c r="H297" s="35">
        <f>IF(AND(Darlehensrechner!$B$13="Ja",B297=Darlehensrechner!$B$12,D297&gt;0),MIN(Darlehensrechner!$B$11,Darlehensrechner!$B$5*Darlehensrechner!$B$14,MAX(D297-G297,0)),0)</f>
        <v>0</v>
      </c>
      <c r="I297" s="36">
        <v>0</v>
      </c>
      <c r="J297" s="35">
        <f t="shared" si="37"/>
        <v>0</v>
      </c>
      <c r="K297" s="35">
        <f t="shared" si="38"/>
        <v>0</v>
      </c>
      <c r="L297" s="35">
        <f t="shared" si="39"/>
        <v>0</v>
      </c>
      <c r="M297" s="35">
        <f t="shared" si="44"/>
        <v>3634.9949701457481</v>
      </c>
      <c r="N297" s="35">
        <f>IF(M297&lt;=0,0,M297*Darlehensrechner!$B$6/12)</f>
        <v>12.571024271754046</v>
      </c>
      <c r="O297" s="37">
        <f>MAX(M297-(MIN(Darlehensrechner!$E$5,M297+N297)-N297),0)</f>
        <v>2653.1909944175022</v>
      </c>
    </row>
    <row r="298" spans="1:15" x14ac:dyDescent="0.25">
      <c r="A298" s="33">
        <f t="shared" si="40"/>
        <v>2051</v>
      </c>
      <c r="B298" s="34">
        <f t="shared" si="41"/>
        <v>2</v>
      </c>
      <c r="C298" s="34">
        <f t="shared" si="42"/>
        <v>297</v>
      </c>
      <c r="D298" s="35">
        <f t="shared" si="43"/>
        <v>0</v>
      </c>
      <c r="E298" s="35">
        <f>IF(D298&lt;=0,0,MIN(Darlehensrechner!$E$5,D298+F298))</f>
        <v>0</v>
      </c>
      <c r="F298" s="35">
        <f>IF(D298&lt;=0,0,D298*Darlehensrechner!$B$6/12)</f>
        <v>0</v>
      </c>
      <c r="G298" s="35">
        <f t="shared" si="36"/>
        <v>0</v>
      </c>
      <c r="H298" s="35">
        <f>IF(AND(Darlehensrechner!$B$13="Ja",B298=Darlehensrechner!$B$12,D298&gt;0),MIN(Darlehensrechner!$B$11,Darlehensrechner!$B$5*Darlehensrechner!$B$14,MAX(D298-G298,0)),0)</f>
        <v>0</v>
      </c>
      <c r="I298" s="36">
        <v>0</v>
      </c>
      <c r="J298" s="35">
        <f t="shared" si="37"/>
        <v>0</v>
      </c>
      <c r="K298" s="35">
        <f t="shared" si="38"/>
        <v>0</v>
      </c>
      <c r="L298" s="35">
        <f t="shared" si="39"/>
        <v>0</v>
      </c>
      <c r="M298" s="35">
        <f t="shared" si="44"/>
        <v>2653.1909944175022</v>
      </c>
      <c r="N298" s="35">
        <f>IF(M298&lt;=0,0,M298*Darlehensrechner!$B$6/12)</f>
        <v>9.1756188556938625</v>
      </c>
      <c r="O298" s="37">
        <f>MAX(M298-(MIN(Darlehensrechner!$E$5,M298+N298)-N298),0)</f>
        <v>1667.991613273196</v>
      </c>
    </row>
    <row r="299" spans="1:15" x14ac:dyDescent="0.25">
      <c r="A299" s="33">
        <f t="shared" si="40"/>
        <v>2051</v>
      </c>
      <c r="B299" s="34">
        <f t="shared" si="41"/>
        <v>3</v>
      </c>
      <c r="C299" s="34">
        <f t="shared" si="42"/>
        <v>298</v>
      </c>
      <c r="D299" s="35">
        <f t="shared" si="43"/>
        <v>0</v>
      </c>
      <c r="E299" s="35">
        <f>IF(D299&lt;=0,0,MIN(Darlehensrechner!$E$5,D299+F299))</f>
        <v>0</v>
      </c>
      <c r="F299" s="35">
        <f>IF(D299&lt;=0,0,D299*Darlehensrechner!$B$6/12)</f>
        <v>0</v>
      </c>
      <c r="G299" s="35">
        <f t="shared" si="36"/>
        <v>0</v>
      </c>
      <c r="H299" s="35">
        <f>IF(AND(Darlehensrechner!$B$13="Ja",B299=Darlehensrechner!$B$12,D299&gt;0),MIN(Darlehensrechner!$B$11,Darlehensrechner!$B$5*Darlehensrechner!$B$14,MAX(D299-G299,0)),0)</f>
        <v>0</v>
      </c>
      <c r="I299" s="36">
        <v>0</v>
      </c>
      <c r="J299" s="35">
        <f t="shared" si="37"/>
        <v>0</v>
      </c>
      <c r="K299" s="35">
        <f t="shared" si="38"/>
        <v>0</v>
      </c>
      <c r="L299" s="35">
        <f t="shared" si="39"/>
        <v>0</v>
      </c>
      <c r="M299" s="35">
        <f t="shared" si="44"/>
        <v>1667.991613273196</v>
      </c>
      <c r="N299" s="35">
        <f>IF(M299&lt;=0,0,M299*Darlehensrechner!$B$6/12)</f>
        <v>5.7684709959031366</v>
      </c>
      <c r="O299" s="37">
        <f>MAX(M299-(MIN(Darlehensrechner!$E$5,M299+N299)-N299),0)</f>
        <v>679.38508426909914</v>
      </c>
    </row>
    <row r="300" spans="1:15" x14ac:dyDescent="0.25">
      <c r="A300" s="33">
        <f t="shared" si="40"/>
        <v>2051</v>
      </c>
      <c r="B300" s="34">
        <f t="shared" si="41"/>
        <v>4</v>
      </c>
      <c r="C300" s="34">
        <f t="shared" si="42"/>
        <v>299</v>
      </c>
      <c r="D300" s="35">
        <f t="shared" si="43"/>
        <v>0</v>
      </c>
      <c r="E300" s="35">
        <f>IF(D300&lt;=0,0,MIN(Darlehensrechner!$E$5,D300+F300))</f>
        <v>0</v>
      </c>
      <c r="F300" s="35">
        <f>IF(D300&lt;=0,0,D300*Darlehensrechner!$B$6/12)</f>
        <v>0</v>
      </c>
      <c r="G300" s="35">
        <f t="shared" si="36"/>
        <v>0</v>
      </c>
      <c r="H300" s="35">
        <f>IF(AND(Darlehensrechner!$B$13="Ja",B300=Darlehensrechner!$B$12,D300&gt;0),MIN(Darlehensrechner!$B$11,Darlehensrechner!$B$5*Darlehensrechner!$B$14,MAX(D300-G300,0)),0)</f>
        <v>0</v>
      </c>
      <c r="I300" s="36">
        <v>0</v>
      </c>
      <c r="J300" s="35">
        <f t="shared" si="37"/>
        <v>0</v>
      </c>
      <c r="K300" s="35">
        <f t="shared" si="38"/>
        <v>0</v>
      </c>
      <c r="L300" s="35">
        <f t="shared" si="39"/>
        <v>0</v>
      </c>
      <c r="M300" s="35">
        <f t="shared" si="44"/>
        <v>679.38508426909914</v>
      </c>
      <c r="N300" s="35">
        <f>IF(M300&lt;=0,0,M300*Darlehensrechner!$B$6/12)</f>
        <v>2.3495400830973012</v>
      </c>
      <c r="O300" s="37">
        <f>MAX(M300-(MIN(Darlehensrechner!$E$5,M300+N300)-N300),0)</f>
        <v>0</v>
      </c>
    </row>
    <row r="301" spans="1:15" x14ac:dyDescent="0.25">
      <c r="A301" s="33">
        <f t="shared" si="40"/>
        <v>2051</v>
      </c>
      <c r="B301" s="34">
        <f t="shared" si="41"/>
        <v>5</v>
      </c>
      <c r="C301" s="34">
        <f t="shared" si="42"/>
        <v>300</v>
      </c>
      <c r="D301" s="35">
        <f t="shared" si="43"/>
        <v>0</v>
      </c>
      <c r="E301" s="35">
        <f>IF(D301&lt;=0,0,MIN(Darlehensrechner!$E$5,D301+F301))</f>
        <v>0</v>
      </c>
      <c r="F301" s="35">
        <f>IF(D301&lt;=0,0,D301*Darlehensrechner!$B$6/12)</f>
        <v>0</v>
      </c>
      <c r="G301" s="35">
        <f t="shared" si="36"/>
        <v>0</v>
      </c>
      <c r="H301" s="35">
        <f>IF(AND(Darlehensrechner!$B$13="Ja",B301=Darlehensrechner!$B$12,D301&gt;0),MIN(Darlehensrechner!$B$11,Darlehensrechner!$B$5*Darlehensrechner!$B$14,MAX(D301-G301,0)),0)</f>
        <v>0</v>
      </c>
      <c r="I301" s="36">
        <v>0</v>
      </c>
      <c r="J301" s="35">
        <f t="shared" si="37"/>
        <v>0</v>
      </c>
      <c r="K301" s="35">
        <f t="shared" si="38"/>
        <v>0</v>
      </c>
      <c r="L301" s="35">
        <f t="shared" si="39"/>
        <v>0</v>
      </c>
      <c r="M301" s="35">
        <f t="shared" si="44"/>
        <v>0</v>
      </c>
      <c r="N301" s="35">
        <f>IF(M301&lt;=0,0,M301*Darlehensrechner!$B$6/12)</f>
        <v>0</v>
      </c>
      <c r="O301" s="37">
        <f>MAX(M301-(MIN(Darlehensrechner!$E$5,M301+N301)-N301),0)</f>
        <v>0</v>
      </c>
    </row>
    <row r="302" spans="1:15" x14ac:dyDescent="0.25">
      <c r="A302" s="33">
        <f t="shared" si="40"/>
        <v>2051</v>
      </c>
      <c r="B302" s="34">
        <f t="shared" si="41"/>
        <v>6</v>
      </c>
      <c r="C302" s="34">
        <f t="shared" si="42"/>
        <v>301</v>
      </c>
      <c r="D302" s="35">
        <f t="shared" si="43"/>
        <v>0</v>
      </c>
      <c r="E302" s="35">
        <f>IF(D302&lt;=0,0,MIN(Darlehensrechner!$E$5,D302+F302))</f>
        <v>0</v>
      </c>
      <c r="F302" s="35">
        <f>IF(D302&lt;=0,0,D302*Darlehensrechner!$B$6/12)</f>
        <v>0</v>
      </c>
      <c r="G302" s="35">
        <f t="shared" si="36"/>
        <v>0</v>
      </c>
      <c r="H302" s="35">
        <f>IF(AND(Darlehensrechner!$B$13="Ja",B302=Darlehensrechner!$B$12,D302&gt;0),MIN(Darlehensrechner!$B$11,Darlehensrechner!$B$5*Darlehensrechner!$B$14,MAX(D302-G302,0)),0)</f>
        <v>0</v>
      </c>
      <c r="I302" s="36">
        <v>0</v>
      </c>
      <c r="J302" s="35">
        <f t="shared" si="37"/>
        <v>0</v>
      </c>
      <c r="K302" s="35">
        <f t="shared" si="38"/>
        <v>0</v>
      </c>
      <c r="L302" s="35">
        <f t="shared" si="39"/>
        <v>0</v>
      </c>
      <c r="M302" s="35">
        <f t="shared" si="44"/>
        <v>0</v>
      </c>
      <c r="N302" s="35">
        <f>IF(M302&lt;=0,0,M302*Darlehensrechner!$B$6/12)</f>
        <v>0</v>
      </c>
      <c r="O302" s="37">
        <f>MAX(M302-(MIN(Darlehensrechner!$E$5,M302+N302)-N302),0)</f>
        <v>0</v>
      </c>
    </row>
    <row r="303" spans="1:15" x14ac:dyDescent="0.25">
      <c r="A303" s="33">
        <f t="shared" si="40"/>
        <v>2051</v>
      </c>
      <c r="B303" s="34">
        <f t="shared" si="41"/>
        <v>7</v>
      </c>
      <c r="C303" s="34">
        <f t="shared" si="42"/>
        <v>302</v>
      </c>
      <c r="D303" s="35">
        <f t="shared" si="43"/>
        <v>0</v>
      </c>
      <c r="E303" s="35">
        <f>IF(D303&lt;=0,0,MIN(Darlehensrechner!$E$5,D303+F303))</f>
        <v>0</v>
      </c>
      <c r="F303" s="35">
        <f>IF(D303&lt;=0,0,D303*Darlehensrechner!$B$6/12)</f>
        <v>0</v>
      </c>
      <c r="G303" s="35">
        <f t="shared" si="36"/>
        <v>0</v>
      </c>
      <c r="H303" s="35">
        <f>IF(AND(Darlehensrechner!$B$13="Ja",B303=Darlehensrechner!$B$12,D303&gt;0),MIN(Darlehensrechner!$B$11,Darlehensrechner!$B$5*Darlehensrechner!$B$14,MAX(D303-G303,0)),0)</f>
        <v>0</v>
      </c>
      <c r="I303" s="36">
        <v>0</v>
      </c>
      <c r="J303" s="35">
        <f t="shared" si="37"/>
        <v>0</v>
      </c>
      <c r="K303" s="35">
        <f t="shared" si="38"/>
        <v>0</v>
      </c>
      <c r="L303" s="35">
        <f t="shared" si="39"/>
        <v>0</v>
      </c>
      <c r="M303" s="35">
        <f t="shared" si="44"/>
        <v>0</v>
      </c>
      <c r="N303" s="35">
        <f>IF(M303&lt;=0,0,M303*Darlehensrechner!$B$6/12)</f>
        <v>0</v>
      </c>
      <c r="O303" s="37">
        <f>MAX(M303-(MIN(Darlehensrechner!$E$5,M303+N303)-N303),0)</f>
        <v>0</v>
      </c>
    </row>
    <row r="304" spans="1:15" x14ac:dyDescent="0.25">
      <c r="A304" s="33">
        <f t="shared" si="40"/>
        <v>2051</v>
      </c>
      <c r="B304" s="34">
        <f t="shared" si="41"/>
        <v>8</v>
      </c>
      <c r="C304" s="34">
        <f t="shared" si="42"/>
        <v>303</v>
      </c>
      <c r="D304" s="35">
        <f t="shared" si="43"/>
        <v>0</v>
      </c>
      <c r="E304" s="35">
        <f>IF(D304&lt;=0,0,MIN(Darlehensrechner!$E$5,D304+F304))</f>
        <v>0</v>
      </c>
      <c r="F304" s="35">
        <f>IF(D304&lt;=0,0,D304*Darlehensrechner!$B$6/12)</f>
        <v>0</v>
      </c>
      <c r="G304" s="35">
        <f t="shared" si="36"/>
        <v>0</v>
      </c>
      <c r="H304" s="35">
        <f>IF(AND(Darlehensrechner!$B$13="Ja",B304=Darlehensrechner!$B$12,D304&gt;0),MIN(Darlehensrechner!$B$11,Darlehensrechner!$B$5*Darlehensrechner!$B$14,MAX(D304-G304,0)),0)</f>
        <v>0</v>
      </c>
      <c r="I304" s="36">
        <v>0</v>
      </c>
      <c r="J304" s="35">
        <f t="shared" si="37"/>
        <v>0</v>
      </c>
      <c r="K304" s="35">
        <f t="shared" si="38"/>
        <v>0</v>
      </c>
      <c r="L304" s="35">
        <f t="shared" si="39"/>
        <v>0</v>
      </c>
      <c r="M304" s="35">
        <f t="shared" si="44"/>
        <v>0</v>
      </c>
      <c r="N304" s="35">
        <f>IF(M304&lt;=0,0,M304*Darlehensrechner!$B$6/12)</f>
        <v>0</v>
      </c>
      <c r="O304" s="37">
        <f>MAX(M304-(MIN(Darlehensrechner!$E$5,M304+N304)-N304),0)</f>
        <v>0</v>
      </c>
    </row>
    <row r="305" spans="1:15" x14ac:dyDescent="0.25">
      <c r="A305" s="33">
        <f t="shared" si="40"/>
        <v>2051</v>
      </c>
      <c r="B305" s="34">
        <f t="shared" si="41"/>
        <v>9</v>
      </c>
      <c r="C305" s="34">
        <f t="shared" si="42"/>
        <v>304</v>
      </c>
      <c r="D305" s="35">
        <f t="shared" si="43"/>
        <v>0</v>
      </c>
      <c r="E305" s="35">
        <f>IF(D305&lt;=0,0,MIN(Darlehensrechner!$E$5,D305+F305))</f>
        <v>0</v>
      </c>
      <c r="F305" s="35">
        <f>IF(D305&lt;=0,0,D305*Darlehensrechner!$B$6/12)</f>
        <v>0</v>
      </c>
      <c r="G305" s="35">
        <f t="shared" si="36"/>
        <v>0</v>
      </c>
      <c r="H305" s="35">
        <f>IF(AND(Darlehensrechner!$B$13="Ja",B305=Darlehensrechner!$B$12,D305&gt;0),MIN(Darlehensrechner!$B$11,Darlehensrechner!$B$5*Darlehensrechner!$B$14,MAX(D305-G305,0)),0)</f>
        <v>0</v>
      </c>
      <c r="I305" s="36">
        <v>0</v>
      </c>
      <c r="J305" s="35">
        <f t="shared" si="37"/>
        <v>0</v>
      </c>
      <c r="K305" s="35">
        <f t="shared" si="38"/>
        <v>0</v>
      </c>
      <c r="L305" s="35">
        <f t="shared" si="39"/>
        <v>0</v>
      </c>
      <c r="M305" s="35">
        <f t="shared" si="44"/>
        <v>0</v>
      </c>
      <c r="N305" s="35">
        <f>IF(M305&lt;=0,0,M305*Darlehensrechner!$B$6/12)</f>
        <v>0</v>
      </c>
      <c r="O305" s="37">
        <f>MAX(M305-(MIN(Darlehensrechner!$E$5,M305+N305)-N305),0)</f>
        <v>0</v>
      </c>
    </row>
    <row r="306" spans="1:15" x14ac:dyDescent="0.25">
      <c r="A306" s="33">
        <f t="shared" si="40"/>
        <v>2051</v>
      </c>
      <c r="B306" s="34">
        <f t="shared" si="41"/>
        <v>10</v>
      </c>
      <c r="C306" s="34">
        <f t="shared" si="42"/>
        <v>305</v>
      </c>
      <c r="D306" s="35">
        <f t="shared" si="43"/>
        <v>0</v>
      </c>
      <c r="E306" s="35">
        <f>IF(D306&lt;=0,0,MIN(Darlehensrechner!$E$5,D306+F306))</f>
        <v>0</v>
      </c>
      <c r="F306" s="35">
        <f>IF(D306&lt;=0,0,D306*Darlehensrechner!$B$6/12)</f>
        <v>0</v>
      </c>
      <c r="G306" s="35">
        <f t="shared" si="36"/>
        <v>0</v>
      </c>
      <c r="H306" s="35">
        <f>IF(AND(Darlehensrechner!$B$13="Ja",B306=Darlehensrechner!$B$12,D306&gt;0),MIN(Darlehensrechner!$B$11,Darlehensrechner!$B$5*Darlehensrechner!$B$14,MAX(D306-G306,0)),0)</f>
        <v>0</v>
      </c>
      <c r="I306" s="36">
        <v>0</v>
      </c>
      <c r="J306" s="35">
        <f t="shared" si="37"/>
        <v>0</v>
      </c>
      <c r="K306" s="35">
        <f t="shared" si="38"/>
        <v>0</v>
      </c>
      <c r="L306" s="35">
        <f t="shared" si="39"/>
        <v>0</v>
      </c>
      <c r="M306" s="35">
        <f t="shared" si="44"/>
        <v>0</v>
      </c>
      <c r="N306" s="35">
        <f>IF(M306&lt;=0,0,M306*Darlehensrechner!$B$6/12)</f>
        <v>0</v>
      </c>
      <c r="O306" s="37">
        <f>MAX(M306-(MIN(Darlehensrechner!$E$5,M306+N306)-N306),0)</f>
        <v>0</v>
      </c>
    </row>
    <row r="307" spans="1:15" x14ac:dyDescent="0.25">
      <c r="A307" s="33">
        <f t="shared" si="40"/>
        <v>2051</v>
      </c>
      <c r="B307" s="34">
        <f t="shared" si="41"/>
        <v>11</v>
      </c>
      <c r="C307" s="34">
        <f t="shared" si="42"/>
        <v>306</v>
      </c>
      <c r="D307" s="35">
        <f t="shared" si="43"/>
        <v>0</v>
      </c>
      <c r="E307" s="35">
        <f>IF(D307&lt;=0,0,MIN(Darlehensrechner!$E$5,D307+F307))</f>
        <v>0</v>
      </c>
      <c r="F307" s="35">
        <f>IF(D307&lt;=0,0,D307*Darlehensrechner!$B$6/12)</f>
        <v>0</v>
      </c>
      <c r="G307" s="35">
        <f t="shared" si="36"/>
        <v>0</v>
      </c>
      <c r="H307" s="35">
        <f>IF(AND(Darlehensrechner!$B$13="Ja",B307=Darlehensrechner!$B$12,D307&gt;0),MIN(Darlehensrechner!$B$11,Darlehensrechner!$B$5*Darlehensrechner!$B$14,MAX(D307-G307,0)),0)</f>
        <v>0</v>
      </c>
      <c r="I307" s="36">
        <v>0</v>
      </c>
      <c r="J307" s="35">
        <f t="shared" si="37"/>
        <v>0</v>
      </c>
      <c r="K307" s="35">
        <f t="shared" si="38"/>
        <v>0</v>
      </c>
      <c r="L307" s="35">
        <f t="shared" si="39"/>
        <v>0</v>
      </c>
      <c r="M307" s="35">
        <f t="shared" si="44"/>
        <v>0</v>
      </c>
      <c r="N307" s="35">
        <f>IF(M307&lt;=0,0,M307*Darlehensrechner!$B$6/12)</f>
        <v>0</v>
      </c>
      <c r="O307" s="37">
        <f>MAX(M307-(MIN(Darlehensrechner!$E$5,M307+N307)-N307),0)</f>
        <v>0</v>
      </c>
    </row>
    <row r="308" spans="1:15" x14ac:dyDescent="0.25">
      <c r="A308" s="33">
        <f t="shared" si="40"/>
        <v>2051</v>
      </c>
      <c r="B308" s="34">
        <f t="shared" si="41"/>
        <v>12</v>
      </c>
      <c r="C308" s="34">
        <f t="shared" si="42"/>
        <v>307</v>
      </c>
      <c r="D308" s="35">
        <f t="shared" si="43"/>
        <v>0</v>
      </c>
      <c r="E308" s="35">
        <f>IF(D308&lt;=0,0,MIN(Darlehensrechner!$E$5,D308+F308))</f>
        <v>0</v>
      </c>
      <c r="F308" s="35">
        <f>IF(D308&lt;=0,0,D308*Darlehensrechner!$B$6/12)</f>
        <v>0</v>
      </c>
      <c r="G308" s="35">
        <f t="shared" si="36"/>
        <v>0</v>
      </c>
      <c r="H308" s="35">
        <f>IF(AND(Darlehensrechner!$B$13="Ja",B308=Darlehensrechner!$B$12,D308&gt;0),MIN(Darlehensrechner!$B$11,Darlehensrechner!$B$5*Darlehensrechner!$B$14,MAX(D308-G308,0)),0)</f>
        <v>0</v>
      </c>
      <c r="I308" s="36">
        <v>0</v>
      </c>
      <c r="J308" s="35">
        <f t="shared" si="37"/>
        <v>0</v>
      </c>
      <c r="K308" s="35">
        <f t="shared" si="38"/>
        <v>0</v>
      </c>
      <c r="L308" s="35">
        <f t="shared" si="39"/>
        <v>0</v>
      </c>
      <c r="M308" s="35">
        <f t="shared" si="44"/>
        <v>0</v>
      </c>
      <c r="N308" s="35">
        <f>IF(M308&lt;=0,0,M308*Darlehensrechner!$B$6/12)</f>
        <v>0</v>
      </c>
      <c r="O308" s="37">
        <f>MAX(M308-(MIN(Darlehensrechner!$E$5,M308+N308)-N308),0)</f>
        <v>0</v>
      </c>
    </row>
    <row r="309" spans="1:15" x14ac:dyDescent="0.25">
      <c r="A309" s="33">
        <f t="shared" si="40"/>
        <v>2052</v>
      </c>
      <c r="B309" s="34">
        <f t="shared" si="41"/>
        <v>1</v>
      </c>
      <c r="C309" s="34">
        <f t="shared" si="42"/>
        <v>308</v>
      </c>
      <c r="D309" s="35">
        <f t="shared" si="43"/>
        <v>0</v>
      </c>
      <c r="E309" s="35">
        <f>IF(D309&lt;=0,0,MIN(Darlehensrechner!$E$5,D309+F309))</f>
        <v>0</v>
      </c>
      <c r="F309" s="35">
        <f>IF(D309&lt;=0,0,D309*Darlehensrechner!$B$6/12)</f>
        <v>0</v>
      </c>
      <c r="G309" s="35">
        <f t="shared" si="36"/>
        <v>0</v>
      </c>
      <c r="H309" s="35">
        <f>IF(AND(Darlehensrechner!$B$13="Ja",B309=Darlehensrechner!$B$12,D309&gt;0),MIN(Darlehensrechner!$B$11,Darlehensrechner!$B$5*Darlehensrechner!$B$14,MAX(D309-G309,0)),0)</f>
        <v>0</v>
      </c>
      <c r="I309" s="36">
        <v>0</v>
      </c>
      <c r="J309" s="35">
        <f t="shared" si="37"/>
        <v>0</v>
      </c>
      <c r="K309" s="35">
        <f t="shared" si="38"/>
        <v>0</v>
      </c>
      <c r="L309" s="35">
        <f t="shared" si="39"/>
        <v>0</v>
      </c>
      <c r="M309" s="35">
        <f t="shared" si="44"/>
        <v>0</v>
      </c>
      <c r="N309" s="35">
        <f>IF(M309&lt;=0,0,M309*Darlehensrechner!$B$6/12)</f>
        <v>0</v>
      </c>
      <c r="O309" s="37">
        <f>MAX(M309-(MIN(Darlehensrechner!$E$5,M309+N309)-N309),0)</f>
        <v>0</v>
      </c>
    </row>
    <row r="310" spans="1:15" x14ac:dyDescent="0.25">
      <c r="A310" s="33">
        <f t="shared" si="40"/>
        <v>2052</v>
      </c>
      <c r="B310" s="34">
        <f t="shared" si="41"/>
        <v>2</v>
      </c>
      <c r="C310" s="34">
        <f t="shared" si="42"/>
        <v>309</v>
      </c>
      <c r="D310" s="35">
        <f t="shared" si="43"/>
        <v>0</v>
      </c>
      <c r="E310" s="35">
        <f>IF(D310&lt;=0,0,MIN(Darlehensrechner!$E$5,D310+F310))</f>
        <v>0</v>
      </c>
      <c r="F310" s="35">
        <f>IF(D310&lt;=0,0,D310*Darlehensrechner!$B$6/12)</f>
        <v>0</v>
      </c>
      <c r="G310" s="35">
        <f t="shared" si="36"/>
        <v>0</v>
      </c>
      <c r="H310" s="35">
        <f>IF(AND(Darlehensrechner!$B$13="Ja",B310=Darlehensrechner!$B$12,D310&gt;0),MIN(Darlehensrechner!$B$11,Darlehensrechner!$B$5*Darlehensrechner!$B$14,MAX(D310-G310,0)),0)</f>
        <v>0</v>
      </c>
      <c r="I310" s="36">
        <v>0</v>
      </c>
      <c r="J310" s="35">
        <f t="shared" si="37"/>
        <v>0</v>
      </c>
      <c r="K310" s="35">
        <f t="shared" si="38"/>
        <v>0</v>
      </c>
      <c r="L310" s="35">
        <f t="shared" si="39"/>
        <v>0</v>
      </c>
      <c r="M310" s="35">
        <f t="shared" si="44"/>
        <v>0</v>
      </c>
      <c r="N310" s="35">
        <f>IF(M310&lt;=0,0,M310*Darlehensrechner!$B$6/12)</f>
        <v>0</v>
      </c>
      <c r="O310" s="37">
        <f>MAX(M310-(MIN(Darlehensrechner!$E$5,M310+N310)-N310),0)</f>
        <v>0</v>
      </c>
    </row>
    <row r="311" spans="1:15" x14ac:dyDescent="0.25">
      <c r="A311" s="33">
        <f t="shared" si="40"/>
        <v>2052</v>
      </c>
      <c r="B311" s="34">
        <f t="shared" si="41"/>
        <v>3</v>
      </c>
      <c r="C311" s="34">
        <f t="shared" si="42"/>
        <v>310</v>
      </c>
      <c r="D311" s="35">
        <f t="shared" si="43"/>
        <v>0</v>
      </c>
      <c r="E311" s="35">
        <f>IF(D311&lt;=0,0,MIN(Darlehensrechner!$E$5,D311+F311))</f>
        <v>0</v>
      </c>
      <c r="F311" s="35">
        <f>IF(D311&lt;=0,0,D311*Darlehensrechner!$B$6/12)</f>
        <v>0</v>
      </c>
      <c r="G311" s="35">
        <f t="shared" si="36"/>
        <v>0</v>
      </c>
      <c r="H311" s="35">
        <f>IF(AND(Darlehensrechner!$B$13="Ja",B311=Darlehensrechner!$B$12,D311&gt;0),MIN(Darlehensrechner!$B$11,Darlehensrechner!$B$5*Darlehensrechner!$B$14,MAX(D311-G311,0)),0)</f>
        <v>0</v>
      </c>
      <c r="I311" s="36">
        <v>0</v>
      </c>
      <c r="J311" s="35">
        <f t="shared" si="37"/>
        <v>0</v>
      </c>
      <c r="K311" s="35">
        <f t="shared" si="38"/>
        <v>0</v>
      </c>
      <c r="L311" s="35">
        <f t="shared" si="39"/>
        <v>0</v>
      </c>
      <c r="M311" s="35">
        <f t="shared" si="44"/>
        <v>0</v>
      </c>
      <c r="N311" s="35">
        <f>IF(M311&lt;=0,0,M311*Darlehensrechner!$B$6/12)</f>
        <v>0</v>
      </c>
      <c r="O311" s="37">
        <f>MAX(M311-(MIN(Darlehensrechner!$E$5,M311+N311)-N311),0)</f>
        <v>0</v>
      </c>
    </row>
    <row r="312" spans="1:15" x14ac:dyDescent="0.25">
      <c r="A312" s="33">
        <f t="shared" si="40"/>
        <v>2052</v>
      </c>
      <c r="B312" s="34">
        <f t="shared" si="41"/>
        <v>4</v>
      </c>
      <c r="C312" s="34">
        <f t="shared" si="42"/>
        <v>311</v>
      </c>
      <c r="D312" s="35">
        <f t="shared" si="43"/>
        <v>0</v>
      </c>
      <c r="E312" s="35">
        <f>IF(D312&lt;=0,0,MIN(Darlehensrechner!$E$5,D312+F312))</f>
        <v>0</v>
      </c>
      <c r="F312" s="35">
        <f>IF(D312&lt;=0,0,D312*Darlehensrechner!$B$6/12)</f>
        <v>0</v>
      </c>
      <c r="G312" s="35">
        <f t="shared" si="36"/>
        <v>0</v>
      </c>
      <c r="H312" s="35">
        <f>IF(AND(Darlehensrechner!$B$13="Ja",B312=Darlehensrechner!$B$12,D312&gt;0),MIN(Darlehensrechner!$B$11,Darlehensrechner!$B$5*Darlehensrechner!$B$14,MAX(D312-G312,0)),0)</f>
        <v>0</v>
      </c>
      <c r="I312" s="36">
        <v>0</v>
      </c>
      <c r="J312" s="35">
        <f t="shared" si="37"/>
        <v>0</v>
      </c>
      <c r="K312" s="35">
        <f t="shared" si="38"/>
        <v>0</v>
      </c>
      <c r="L312" s="35">
        <f t="shared" si="39"/>
        <v>0</v>
      </c>
      <c r="M312" s="35">
        <f t="shared" si="44"/>
        <v>0</v>
      </c>
      <c r="N312" s="35">
        <f>IF(M312&lt;=0,0,M312*Darlehensrechner!$B$6/12)</f>
        <v>0</v>
      </c>
      <c r="O312" s="37">
        <f>MAX(M312-(MIN(Darlehensrechner!$E$5,M312+N312)-N312),0)</f>
        <v>0</v>
      </c>
    </row>
    <row r="313" spans="1:15" x14ac:dyDescent="0.25">
      <c r="A313" s="33">
        <f t="shared" si="40"/>
        <v>2052</v>
      </c>
      <c r="B313" s="34">
        <f t="shared" si="41"/>
        <v>5</v>
      </c>
      <c r="C313" s="34">
        <f t="shared" si="42"/>
        <v>312</v>
      </c>
      <c r="D313" s="35">
        <f t="shared" si="43"/>
        <v>0</v>
      </c>
      <c r="E313" s="35">
        <f>IF(D313&lt;=0,0,MIN(Darlehensrechner!$E$5,D313+F313))</f>
        <v>0</v>
      </c>
      <c r="F313" s="35">
        <f>IF(D313&lt;=0,0,D313*Darlehensrechner!$B$6/12)</f>
        <v>0</v>
      </c>
      <c r="G313" s="35">
        <f t="shared" si="36"/>
        <v>0</v>
      </c>
      <c r="H313" s="35">
        <f>IF(AND(Darlehensrechner!$B$13="Ja",B313=Darlehensrechner!$B$12,D313&gt;0),MIN(Darlehensrechner!$B$11,Darlehensrechner!$B$5*Darlehensrechner!$B$14,MAX(D313-G313,0)),0)</f>
        <v>0</v>
      </c>
      <c r="I313" s="36">
        <v>0</v>
      </c>
      <c r="J313" s="35">
        <f t="shared" si="37"/>
        <v>0</v>
      </c>
      <c r="K313" s="35">
        <f t="shared" si="38"/>
        <v>0</v>
      </c>
      <c r="L313" s="35">
        <f t="shared" si="39"/>
        <v>0</v>
      </c>
      <c r="M313" s="35">
        <f t="shared" si="44"/>
        <v>0</v>
      </c>
      <c r="N313" s="35">
        <f>IF(M313&lt;=0,0,M313*Darlehensrechner!$B$6/12)</f>
        <v>0</v>
      </c>
      <c r="O313" s="37">
        <f>MAX(M313-(MIN(Darlehensrechner!$E$5,M313+N313)-N313),0)</f>
        <v>0</v>
      </c>
    </row>
    <row r="314" spans="1:15" x14ac:dyDescent="0.25">
      <c r="A314" s="33">
        <f t="shared" si="40"/>
        <v>2052</v>
      </c>
      <c r="B314" s="34">
        <f t="shared" si="41"/>
        <v>6</v>
      </c>
      <c r="C314" s="34">
        <f t="shared" si="42"/>
        <v>313</v>
      </c>
      <c r="D314" s="35">
        <f t="shared" si="43"/>
        <v>0</v>
      </c>
      <c r="E314" s="35">
        <f>IF(D314&lt;=0,0,MIN(Darlehensrechner!$E$5,D314+F314))</f>
        <v>0</v>
      </c>
      <c r="F314" s="35">
        <f>IF(D314&lt;=0,0,D314*Darlehensrechner!$B$6/12)</f>
        <v>0</v>
      </c>
      <c r="G314" s="35">
        <f t="shared" si="36"/>
        <v>0</v>
      </c>
      <c r="H314" s="35">
        <f>IF(AND(Darlehensrechner!$B$13="Ja",B314=Darlehensrechner!$B$12,D314&gt;0),MIN(Darlehensrechner!$B$11,Darlehensrechner!$B$5*Darlehensrechner!$B$14,MAX(D314-G314,0)),0)</f>
        <v>0</v>
      </c>
      <c r="I314" s="36">
        <v>0</v>
      </c>
      <c r="J314" s="35">
        <f t="shared" si="37"/>
        <v>0</v>
      </c>
      <c r="K314" s="35">
        <f t="shared" si="38"/>
        <v>0</v>
      </c>
      <c r="L314" s="35">
        <f t="shared" si="39"/>
        <v>0</v>
      </c>
      <c r="M314" s="35">
        <f t="shared" si="44"/>
        <v>0</v>
      </c>
      <c r="N314" s="35">
        <f>IF(M314&lt;=0,0,M314*Darlehensrechner!$B$6/12)</f>
        <v>0</v>
      </c>
      <c r="O314" s="37">
        <f>MAX(M314-(MIN(Darlehensrechner!$E$5,M314+N314)-N314),0)</f>
        <v>0</v>
      </c>
    </row>
    <row r="315" spans="1:15" x14ac:dyDescent="0.25">
      <c r="A315" s="33">
        <f t="shared" si="40"/>
        <v>2052</v>
      </c>
      <c r="B315" s="34">
        <f t="shared" si="41"/>
        <v>7</v>
      </c>
      <c r="C315" s="34">
        <f t="shared" si="42"/>
        <v>314</v>
      </c>
      <c r="D315" s="35">
        <f t="shared" si="43"/>
        <v>0</v>
      </c>
      <c r="E315" s="35">
        <f>IF(D315&lt;=0,0,MIN(Darlehensrechner!$E$5,D315+F315))</f>
        <v>0</v>
      </c>
      <c r="F315" s="35">
        <f>IF(D315&lt;=0,0,D315*Darlehensrechner!$B$6/12)</f>
        <v>0</v>
      </c>
      <c r="G315" s="35">
        <f t="shared" si="36"/>
        <v>0</v>
      </c>
      <c r="H315" s="35">
        <f>IF(AND(Darlehensrechner!$B$13="Ja",B315=Darlehensrechner!$B$12,D315&gt;0),MIN(Darlehensrechner!$B$11,Darlehensrechner!$B$5*Darlehensrechner!$B$14,MAX(D315-G315,0)),0)</f>
        <v>0</v>
      </c>
      <c r="I315" s="36">
        <v>0</v>
      </c>
      <c r="J315" s="35">
        <f t="shared" si="37"/>
        <v>0</v>
      </c>
      <c r="K315" s="35">
        <f t="shared" si="38"/>
        <v>0</v>
      </c>
      <c r="L315" s="35">
        <f t="shared" si="39"/>
        <v>0</v>
      </c>
      <c r="M315" s="35">
        <f t="shared" si="44"/>
        <v>0</v>
      </c>
      <c r="N315" s="35">
        <f>IF(M315&lt;=0,0,M315*Darlehensrechner!$B$6/12)</f>
        <v>0</v>
      </c>
      <c r="O315" s="37">
        <f>MAX(M315-(MIN(Darlehensrechner!$E$5,M315+N315)-N315),0)</f>
        <v>0</v>
      </c>
    </row>
    <row r="316" spans="1:15" x14ac:dyDescent="0.25">
      <c r="A316" s="33">
        <f t="shared" si="40"/>
        <v>2052</v>
      </c>
      <c r="B316" s="34">
        <f t="shared" si="41"/>
        <v>8</v>
      </c>
      <c r="C316" s="34">
        <f t="shared" si="42"/>
        <v>315</v>
      </c>
      <c r="D316" s="35">
        <f t="shared" si="43"/>
        <v>0</v>
      </c>
      <c r="E316" s="35">
        <f>IF(D316&lt;=0,0,MIN(Darlehensrechner!$E$5,D316+F316))</f>
        <v>0</v>
      </c>
      <c r="F316" s="35">
        <f>IF(D316&lt;=0,0,D316*Darlehensrechner!$B$6/12)</f>
        <v>0</v>
      </c>
      <c r="G316" s="35">
        <f t="shared" si="36"/>
        <v>0</v>
      </c>
      <c r="H316" s="35">
        <f>IF(AND(Darlehensrechner!$B$13="Ja",B316=Darlehensrechner!$B$12,D316&gt;0),MIN(Darlehensrechner!$B$11,Darlehensrechner!$B$5*Darlehensrechner!$B$14,MAX(D316-G316,0)),0)</f>
        <v>0</v>
      </c>
      <c r="I316" s="36">
        <v>0</v>
      </c>
      <c r="J316" s="35">
        <f t="shared" si="37"/>
        <v>0</v>
      </c>
      <c r="K316" s="35">
        <f t="shared" si="38"/>
        <v>0</v>
      </c>
      <c r="L316" s="35">
        <f t="shared" si="39"/>
        <v>0</v>
      </c>
      <c r="M316" s="35">
        <f t="shared" si="44"/>
        <v>0</v>
      </c>
      <c r="N316" s="35">
        <f>IF(M316&lt;=0,0,M316*Darlehensrechner!$B$6/12)</f>
        <v>0</v>
      </c>
      <c r="O316" s="37">
        <f>MAX(M316-(MIN(Darlehensrechner!$E$5,M316+N316)-N316),0)</f>
        <v>0</v>
      </c>
    </row>
    <row r="317" spans="1:15" x14ac:dyDescent="0.25">
      <c r="A317" s="33">
        <f t="shared" si="40"/>
        <v>2052</v>
      </c>
      <c r="B317" s="34">
        <f t="shared" si="41"/>
        <v>9</v>
      </c>
      <c r="C317" s="34">
        <f t="shared" si="42"/>
        <v>316</v>
      </c>
      <c r="D317" s="35">
        <f t="shared" si="43"/>
        <v>0</v>
      </c>
      <c r="E317" s="35">
        <f>IF(D317&lt;=0,0,MIN(Darlehensrechner!$E$5,D317+F317))</f>
        <v>0</v>
      </c>
      <c r="F317" s="35">
        <f>IF(D317&lt;=0,0,D317*Darlehensrechner!$B$6/12)</f>
        <v>0</v>
      </c>
      <c r="G317" s="35">
        <f t="shared" si="36"/>
        <v>0</v>
      </c>
      <c r="H317" s="35">
        <f>IF(AND(Darlehensrechner!$B$13="Ja",B317=Darlehensrechner!$B$12,D317&gt;0),MIN(Darlehensrechner!$B$11,Darlehensrechner!$B$5*Darlehensrechner!$B$14,MAX(D317-G317,0)),0)</f>
        <v>0</v>
      </c>
      <c r="I317" s="36">
        <v>0</v>
      </c>
      <c r="J317" s="35">
        <f t="shared" si="37"/>
        <v>0</v>
      </c>
      <c r="K317" s="35">
        <f t="shared" si="38"/>
        <v>0</v>
      </c>
      <c r="L317" s="35">
        <f t="shared" si="39"/>
        <v>0</v>
      </c>
      <c r="M317" s="35">
        <f t="shared" si="44"/>
        <v>0</v>
      </c>
      <c r="N317" s="35">
        <f>IF(M317&lt;=0,0,M317*Darlehensrechner!$B$6/12)</f>
        <v>0</v>
      </c>
      <c r="O317" s="37">
        <f>MAX(M317-(MIN(Darlehensrechner!$E$5,M317+N317)-N317),0)</f>
        <v>0</v>
      </c>
    </row>
    <row r="318" spans="1:15" x14ac:dyDescent="0.25">
      <c r="A318" s="33">
        <f t="shared" si="40"/>
        <v>2052</v>
      </c>
      <c r="B318" s="34">
        <f t="shared" si="41"/>
        <v>10</v>
      </c>
      <c r="C318" s="34">
        <f t="shared" si="42"/>
        <v>317</v>
      </c>
      <c r="D318" s="35">
        <f t="shared" si="43"/>
        <v>0</v>
      </c>
      <c r="E318" s="35">
        <f>IF(D318&lt;=0,0,MIN(Darlehensrechner!$E$5,D318+F318))</f>
        <v>0</v>
      </c>
      <c r="F318" s="35">
        <f>IF(D318&lt;=0,0,D318*Darlehensrechner!$B$6/12)</f>
        <v>0</v>
      </c>
      <c r="G318" s="35">
        <f t="shared" si="36"/>
        <v>0</v>
      </c>
      <c r="H318" s="35">
        <f>IF(AND(Darlehensrechner!$B$13="Ja",B318=Darlehensrechner!$B$12,D318&gt;0),MIN(Darlehensrechner!$B$11,Darlehensrechner!$B$5*Darlehensrechner!$B$14,MAX(D318-G318,0)),0)</f>
        <v>0</v>
      </c>
      <c r="I318" s="36">
        <v>0</v>
      </c>
      <c r="J318" s="35">
        <f t="shared" si="37"/>
        <v>0</v>
      </c>
      <c r="K318" s="35">
        <f t="shared" si="38"/>
        <v>0</v>
      </c>
      <c r="L318" s="35">
        <f t="shared" si="39"/>
        <v>0</v>
      </c>
      <c r="M318" s="35">
        <f t="shared" si="44"/>
        <v>0</v>
      </c>
      <c r="N318" s="35">
        <f>IF(M318&lt;=0,0,M318*Darlehensrechner!$B$6/12)</f>
        <v>0</v>
      </c>
      <c r="O318" s="37">
        <f>MAX(M318-(MIN(Darlehensrechner!$E$5,M318+N318)-N318),0)</f>
        <v>0</v>
      </c>
    </row>
    <row r="319" spans="1:15" x14ac:dyDescent="0.25">
      <c r="A319" s="33">
        <f t="shared" si="40"/>
        <v>2052</v>
      </c>
      <c r="B319" s="34">
        <f t="shared" si="41"/>
        <v>11</v>
      </c>
      <c r="C319" s="34">
        <f t="shared" si="42"/>
        <v>318</v>
      </c>
      <c r="D319" s="35">
        <f t="shared" si="43"/>
        <v>0</v>
      </c>
      <c r="E319" s="35">
        <f>IF(D319&lt;=0,0,MIN(Darlehensrechner!$E$5,D319+F319))</f>
        <v>0</v>
      </c>
      <c r="F319" s="35">
        <f>IF(D319&lt;=0,0,D319*Darlehensrechner!$B$6/12)</f>
        <v>0</v>
      </c>
      <c r="G319" s="35">
        <f t="shared" si="36"/>
        <v>0</v>
      </c>
      <c r="H319" s="35">
        <f>IF(AND(Darlehensrechner!$B$13="Ja",B319=Darlehensrechner!$B$12,D319&gt;0),MIN(Darlehensrechner!$B$11,Darlehensrechner!$B$5*Darlehensrechner!$B$14,MAX(D319-G319,0)),0)</f>
        <v>0</v>
      </c>
      <c r="I319" s="36">
        <v>0</v>
      </c>
      <c r="J319" s="35">
        <f t="shared" si="37"/>
        <v>0</v>
      </c>
      <c r="K319" s="35">
        <f t="shared" si="38"/>
        <v>0</v>
      </c>
      <c r="L319" s="35">
        <f t="shared" si="39"/>
        <v>0</v>
      </c>
      <c r="M319" s="35">
        <f t="shared" si="44"/>
        <v>0</v>
      </c>
      <c r="N319" s="35">
        <f>IF(M319&lt;=0,0,M319*Darlehensrechner!$B$6/12)</f>
        <v>0</v>
      </c>
      <c r="O319" s="37">
        <f>MAX(M319-(MIN(Darlehensrechner!$E$5,M319+N319)-N319),0)</f>
        <v>0</v>
      </c>
    </row>
    <row r="320" spans="1:15" x14ac:dyDescent="0.25">
      <c r="A320" s="33">
        <f t="shared" si="40"/>
        <v>2052</v>
      </c>
      <c r="B320" s="34">
        <f t="shared" si="41"/>
        <v>12</v>
      </c>
      <c r="C320" s="34">
        <f t="shared" si="42"/>
        <v>319</v>
      </c>
      <c r="D320" s="35">
        <f t="shared" si="43"/>
        <v>0</v>
      </c>
      <c r="E320" s="35">
        <f>IF(D320&lt;=0,0,MIN(Darlehensrechner!$E$5,D320+F320))</f>
        <v>0</v>
      </c>
      <c r="F320" s="35">
        <f>IF(D320&lt;=0,0,D320*Darlehensrechner!$B$6/12)</f>
        <v>0</v>
      </c>
      <c r="G320" s="35">
        <f t="shared" si="36"/>
        <v>0</v>
      </c>
      <c r="H320" s="35">
        <f>IF(AND(Darlehensrechner!$B$13="Ja",B320=Darlehensrechner!$B$12,D320&gt;0),MIN(Darlehensrechner!$B$11,Darlehensrechner!$B$5*Darlehensrechner!$B$14,MAX(D320-G320,0)),0)</f>
        <v>0</v>
      </c>
      <c r="I320" s="36">
        <v>0</v>
      </c>
      <c r="J320" s="35">
        <f t="shared" si="37"/>
        <v>0</v>
      </c>
      <c r="K320" s="35">
        <f t="shared" si="38"/>
        <v>0</v>
      </c>
      <c r="L320" s="35">
        <f t="shared" si="39"/>
        <v>0</v>
      </c>
      <c r="M320" s="35">
        <f t="shared" si="44"/>
        <v>0</v>
      </c>
      <c r="N320" s="35">
        <f>IF(M320&lt;=0,0,M320*Darlehensrechner!$B$6/12)</f>
        <v>0</v>
      </c>
      <c r="O320" s="37">
        <f>MAX(M320-(MIN(Darlehensrechner!$E$5,M320+N320)-N320),0)</f>
        <v>0</v>
      </c>
    </row>
    <row r="321" spans="1:15" x14ac:dyDescent="0.25">
      <c r="A321" s="33">
        <f t="shared" si="40"/>
        <v>2053</v>
      </c>
      <c r="B321" s="34">
        <f t="shared" si="41"/>
        <v>1</v>
      </c>
      <c r="C321" s="34">
        <f t="shared" si="42"/>
        <v>320</v>
      </c>
      <c r="D321" s="35">
        <f t="shared" si="43"/>
        <v>0</v>
      </c>
      <c r="E321" s="35">
        <f>IF(D321&lt;=0,0,MIN(Darlehensrechner!$E$5,D321+F321))</f>
        <v>0</v>
      </c>
      <c r="F321" s="35">
        <f>IF(D321&lt;=0,0,D321*Darlehensrechner!$B$6/12)</f>
        <v>0</v>
      </c>
      <c r="G321" s="35">
        <f t="shared" si="36"/>
        <v>0</v>
      </c>
      <c r="H321" s="35">
        <f>IF(AND(Darlehensrechner!$B$13="Ja",B321=Darlehensrechner!$B$12,D321&gt;0),MIN(Darlehensrechner!$B$11,Darlehensrechner!$B$5*Darlehensrechner!$B$14,MAX(D321-G321,0)),0)</f>
        <v>0</v>
      </c>
      <c r="I321" s="36">
        <v>0</v>
      </c>
      <c r="J321" s="35">
        <f t="shared" si="37"/>
        <v>0</v>
      </c>
      <c r="K321" s="35">
        <f t="shared" si="38"/>
        <v>0</v>
      </c>
      <c r="L321" s="35">
        <f t="shared" si="39"/>
        <v>0</v>
      </c>
      <c r="M321" s="35">
        <f t="shared" si="44"/>
        <v>0</v>
      </c>
      <c r="N321" s="35">
        <f>IF(M321&lt;=0,0,M321*Darlehensrechner!$B$6/12)</f>
        <v>0</v>
      </c>
      <c r="O321" s="37">
        <f>MAX(M321-(MIN(Darlehensrechner!$E$5,M321+N321)-N321),0)</f>
        <v>0</v>
      </c>
    </row>
    <row r="322" spans="1:15" x14ac:dyDescent="0.25">
      <c r="A322" s="33">
        <f t="shared" si="40"/>
        <v>2053</v>
      </c>
      <c r="B322" s="34">
        <f t="shared" si="41"/>
        <v>2</v>
      </c>
      <c r="C322" s="34">
        <f t="shared" si="42"/>
        <v>321</v>
      </c>
      <c r="D322" s="35">
        <f t="shared" si="43"/>
        <v>0</v>
      </c>
      <c r="E322" s="35">
        <f>IF(D322&lt;=0,0,MIN(Darlehensrechner!$E$5,D322+F322))</f>
        <v>0</v>
      </c>
      <c r="F322" s="35">
        <f>IF(D322&lt;=0,0,D322*Darlehensrechner!$B$6/12)</f>
        <v>0</v>
      </c>
      <c r="G322" s="35">
        <f t="shared" ref="G322:G385" si="45">MAX(E322-F322,0)</f>
        <v>0</v>
      </c>
      <c r="H322" s="35">
        <f>IF(AND(Darlehensrechner!$B$13="Ja",B322=Darlehensrechner!$B$12,D322&gt;0),MIN(Darlehensrechner!$B$11,Darlehensrechner!$B$5*Darlehensrechner!$B$14,MAX(D322-G322,0)),0)</f>
        <v>0</v>
      </c>
      <c r="I322" s="36">
        <v>0</v>
      </c>
      <c r="J322" s="35">
        <f t="shared" ref="J322:J385" si="46">IF(D322&lt;=0,0,MIN(I322,MAX(D322-G322-H322,0)))</f>
        <v>0</v>
      </c>
      <c r="K322" s="35">
        <f t="shared" ref="K322:K385" si="47">E322+H322+J322</f>
        <v>0</v>
      </c>
      <c r="L322" s="35">
        <f t="shared" ref="L322:L385" si="48">MAX(D322-G322-H322-J322,0)</f>
        <v>0</v>
      </c>
      <c r="M322" s="35">
        <f t="shared" si="44"/>
        <v>0</v>
      </c>
      <c r="N322" s="35">
        <f>IF(M322&lt;=0,0,M322*Darlehensrechner!$B$6/12)</f>
        <v>0</v>
      </c>
      <c r="O322" s="37">
        <f>MAX(M322-(MIN(Darlehensrechner!$E$5,M322+N322)-N322),0)</f>
        <v>0</v>
      </c>
    </row>
    <row r="323" spans="1:15" x14ac:dyDescent="0.25">
      <c r="A323" s="33">
        <f t="shared" ref="A323:A386" si="49">IF(B322=12,A322+1,A322)</f>
        <v>2053</v>
      </c>
      <c r="B323" s="34">
        <f t="shared" ref="B323:B386" si="50">IF(B322=12,1,B322+1)</f>
        <v>3</v>
      </c>
      <c r="C323" s="34">
        <f t="shared" ref="C323:C386" si="51">C322+1</f>
        <v>322</v>
      </c>
      <c r="D323" s="35">
        <f t="shared" ref="D323:D386" si="52">L322</f>
        <v>0</v>
      </c>
      <c r="E323" s="35">
        <f>IF(D323&lt;=0,0,MIN(Darlehensrechner!$E$5,D323+F323))</f>
        <v>0</v>
      </c>
      <c r="F323" s="35">
        <f>IF(D323&lt;=0,0,D323*Darlehensrechner!$B$6/12)</f>
        <v>0</v>
      </c>
      <c r="G323" s="35">
        <f t="shared" si="45"/>
        <v>0</v>
      </c>
      <c r="H323" s="35">
        <f>IF(AND(Darlehensrechner!$B$13="Ja",B323=Darlehensrechner!$B$12,D323&gt;0),MIN(Darlehensrechner!$B$11,Darlehensrechner!$B$5*Darlehensrechner!$B$14,MAX(D323-G323,0)),0)</f>
        <v>0</v>
      </c>
      <c r="I323" s="36">
        <v>0</v>
      </c>
      <c r="J323" s="35">
        <f t="shared" si="46"/>
        <v>0</v>
      </c>
      <c r="K323" s="35">
        <f t="shared" si="47"/>
        <v>0</v>
      </c>
      <c r="L323" s="35">
        <f t="shared" si="48"/>
        <v>0</v>
      </c>
      <c r="M323" s="35">
        <f t="shared" ref="M323:M386" si="53">O322</f>
        <v>0</v>
      </c>
      <c r="N323" s="35">
        <f>IF(M323&lt;=0,0,M323*Darlehensrechner!$B$6/12)</f>
        <v>0</v>
      </c>
      <c r="O323" s="37">
        <f>MAX(M323-(MIN(Darlehensrechner!$E$5,M323+N323)-N323),0)</f>
        <v>0</v>
      </c>
    </row>
    <row r="324" spans="1:15" x14ac:dyDescent="0.25">
      <c r="A324" s="33">
        <f t="shared" si="49"/>
        <v>2053</v>
      </c>
      <c r="B324" s="34">
        <f t="shared" si="50"/>
        <v>4</v>
      </c>
      <c r="C324" s="34">
        <f t="shared" si="51"/>
        <v>323</v>
      </c>
      <c r="D324" s="35">
        <f t="shared" si="52"/>
        <v>0</v>
      </c>
      <c r="E324" s="35">
        <f>IF(D324&lt;=0,0,MIN(Darlehensrechner!$E$5,D324+F324))</f>
        <v>0</v>
      </c>
      <c r="F324" s="35">
        <f>IF(D324&lt;=0,0,D324*Darlehensrechner!$B$6/12)</f>
        <v>0</v>
      </c>
      <c r="G324" s="35">
        <f t="shared" si="45"/>
        <v>0</v>
      </c>
      <c r="H324" s="35">
        <f>IF(AND(Darlehensrechner!$B$13="Ja",B324=Darlehensrechner!$B$12,D324&gt;0),MIN(Darlehensrechner!$B$11,Darlehensrechner!$B$5*Darlehensrechner!$B$14,MAX(D324-G324,0)),0)</f>
        <v>0</v>
      </c>
      <c r="I324" s="36">
        <v>0</v>
      </c>
      <c r="J324" s="35">
        <f t="shared" si="46"/>
        <v>0</v>
      </c>
      <c r="K324" s="35">
        <f t="shared" si="47"/>
        <v>0</v>
      </c>
      <c r="L324" s="35">
        <f t="shared" si="48"/>
        <v>0</v>
      </c>
      <c r="M324" s="35">
        <f t="shared" si="53"/>
        <v>0</v>
      </c>
      <c r="N324" s="35">
        <f>IF(M324&lt;=0,0,M324*Darlehensrechner!$B$6/12)</f>
        <v>0</v>
      </c>
      <c r="O324" s="37">
        <f>MAX(M324-(MIN(Darlehensrechner!$E$5,M324+N324)-N324),0)</f>
        <v>0</v>
      </c>
    </row>
    <row r="325" spans="1:15" x14ac:dyDescent="0.25">
      <c r="A325" s="33">
        <f t="shared" si="49"/>
        <v>2053</v>
      </c>
      <c r="B325" s="34">
        <f t="shared" si="50"/>
        <v>5</v>
      </c>
      <c r="C325" s="34">
        <f t="shared" si="51"/>
        <v>324</v>
      </c>
      <c r="D325" s="35">
        <f t="shared" si="52"/>
        <v>0</v>
      </c>
      <c r="E325" s="35">
        <f>IF(D325&lt;=0,0,MIN(Darlehensrechner!$E$5,D325+F325))</f>
        <v>0</v>
      </c>
      <c r="F325" s="35">
        <f>IF(D325&lt;=0,0,D325*Darlehensrechner!$B$6/12)</f>
        <v>0</v>
      </c>
      <c r="G325" s="35">
        <f t="shared" si="45"/>
        <v>0</v>
      </c>
      <c r="H325" s="35">
        <f>IF(AND(Darlehensrechner!$B$13="Ja",B325=Darlehensrechner!$B$12,D325&gt;0),MIN(Darlehensrechner!$B$11,Darlehensrechner!$B$5*Darlehensrechner!$B$14,MAX(D325-G325,0)),0)</f>
        <v>0</v>
      </c>
      <c r="I325" s="36">
        <v>0</v>
      </c>
      <c r="J325" s="35">
        <f t="shared" si="46"/>
        <v>0</v>
      </c>
      <c r="K325" s="35">
        <f t="shared" si="47"/>
        <v>0</v>
      </c>
      <c r="L325" s="35">
        <f t="shared" si="48"/>
        <v>0</v>
      </c>
      <c r="M325" s="35">
        <f t="shared" si="53"/>
        <v>0</v>
      </c>
      <c r="N325" s="35">
        <f>IF(M325&lt;=0,0,M325*Darlehensrechner!$B$6/12)</f>
        <v>0</v>
      </c>
      <c r="O325" s="37">
        <f>MAX(M325-(MIN(Darlehensrechner!$E$5,M325+N325)-N325),0)</f>
        <v>0</v>
      </c>
    </row>
    <row r="326" spans="1:15" x14ac:dyDescent="0.25">
      <c r="A326" s="33">
        <f t="shared" si="49"/>
        <v>2053</v>
      </c>
      <c r="B326" s="34">
        <f t="shared" si="50"/>
        <v>6</v>
      </c>
      <c r="C326" s="34">
        <f t="shared" si="51"/>
        <v>325</v>
      </c>
      <c r="D326" s="35">
        <f t="shared" si="52"/>
        <v>0</v>
      </c>
      <c r="E326" s="35">
        <f>IF(D326&lt;=0,0,MIN(Darlehensrechner!$E$5,D326+F326))</f>
        <v>0</v>
      </c>
      <c r="F326" s="35">
        <f>IF(D326&lt;=0,0,D326*Darlehensrechner!$B$6/12)</f>
        <v>0</v>
      </c>
      <c r="G326" s="35">
        <f t="shared" si="45"/>
        <v>0</v>
      </c>
      <c r="H326" s="35">
        <f>IF(AND(Darlehensrechner!$B$13="Ja",B326=Darlehensrechner!$B$12,D326&gt;0),MIN(Darlehensrechner!$B$11,Darlehensrechner!$B$5*Darlehensrechner!$B$14,MAX(D326-G326,0)),0)</f>
        <v>0</v>
      </c>
      <c r="I326" s="36">
        <v>0</v>
      </c>
      <c r="J326" s="35">
        <f t="shared" si="46"/>
        <v>0</v>
      </c>
      <c r="K326" s="35">
        <f t="shared" si="47"/>
        <v>0</v>
      </c>
      <c r="L326" s="35">
        <f t="shared" si="48"/>
        <v>0</v>
      </c>
      <c r="M326" s="35">
        <f t="shared" si="53"/>
        <v>0</v>
      </c>
      <c r="N326" s="35">
        <f>IF(M326&lt;=0,0,M326*Darlehensrechner!$B$6/12)</f>
        <v>0</v>
      </c>
      <c r="O326" s="37">
        <f>MAX(M326-(MIN(Darlehensrechner!$E$5,M326+N326)-N326),0)</f>
        <v>0</v>
      </c>
    </row>
    <row r="327" spans="1:15" x14ac:dyDescent="0.25">
      <c r="A327" s="33">
        <f t="shared" si="49"/>
        <v>2053</v>
      </c>
      <c r="B327" s="34">
        <f t="shared" si="50"/>
        <v>7</v>
      </c>
      <c r="C327" s="34">
        <f t="shared" si="51"/>
        <v>326</v>
      </c>
      <c r="D327" s="35">
        <f t="shared" si="52"/>
        <v>0</v>
      </c>
      <c r="E327" s="35">
        <f>IF(D327&lt;=0,0,MIN(Darlehensrechner!$E$5,D327+F327))</f>
        <v>0</v>
      </c>
      <c r="F327" s="35">
        <f>IF(D327&lt;=0,0,D327*Darlehensrechner!$B$6/12)</f>
        <v>0</v>
      </c>
      <c r="G327" s="35">
        <f t="shared" si="45"/>
        <v>0</v>
      </c>
      <c r="H327" s="35">
        <f>IF(AND(Darlehensrechner!$B$13="Ja",B327=Darlehensrechner!$B$12,D327&gt;0),MIN(Darlehensrechner!$B$11,Darlehensrechner!$B$5*Darlehensrechner!$B$14,MAX(D327-G327,0)),0)</f>
        <v>0</v>
      </c>
      <c r="I327" s="36">
        <v>0</v>
      </c>
      <c r="J327" s="35">
        <f t="shared" si="46"/>
        <v>0</v>
      </c>
      <c r="K327" s="35">
        <f t="shared" si="47"/>
        <v>0</v>
      </c>
      <c r="L327" s="35">
        <f t="shared" si="48"/>
        <v>0</v>
      </c>
      <c r="M327" s="35">
        <f t="shared" si="53"/>
        <v>0</v>
      </c>
      <c r="N327" s="35">
        <f>IF(M327&lt;=0,0,M327*Darlehensrechner!$B$6/12)</f>
        <v>0</v>
      </c>
      <c r="O327" s="37">
        <f>MAX(M327-(MIN(Darlehensrechner!$E$5,M327+N327)-N327),0)</f>
        <v>0</v>
      </c>
    </row>
    <row r="328" spans="1:15" x14ac:dyDescent="0.25">
      <c r="A328" s="33">
        <f t="shared" si="49"/>
        <v>2053</v>
      </c>
      <c r="B328" s="34">
        <f t="shared" si="50"/>
        <v>8</v>
      </c>
      <c r="C328" s="34">
        <f t="shared" si="51"/>
        <v>327</v>
      </c>
      <c r="D328" s="35">
        <f t="shared" si="52"/>
        <v>0</v>
      </c>
      <c r="E328" s="35">
        <f>IF(D328&lt;=0,0,MIN(Darlehensrechner!$E$5,D328+F328))</f>
        <v>0</v>
      </c>
      <c r="F328" s="35">
        <f>IF(D328&lt;=0,0,D328*Darlehensrechner!$B$6/12)</f>
        <v>0</v>
      </c>
      <c r="G328" s="35">
        <f t="shared" si="45"/>
        <v>0</v>
      </c>
      <c r="H328" s="35">
        <f>IF(AND(Darlehensrechner!$B$13="Ja",B328=Darlehensrechner!$B$12,D328&gt;0),MIN(Darlehensrechner!$B$11,Darlehensrechner!$B$5*Darlehensrechner!$B$14,MAX(D328-G328,0)),0)</f>
        <v>0</v>
      </c>
      <c r="I328" s="36">
        <v>0</v>
      </c>
      <c r="J328" s="35">
        <f t="shared" si="46"/>
        <v>0</v>
      </c>
      <c r="K328" s="35">
        <f t="shared" si="47"/>
        <v>0</v>
      </c>
      <c r="L328" s="35">
        <f t="shared" si="48"/>
        <v>0</v>
      </c>
      <c r="M328" s="35">
        <f t="shared" si="53"/>
        <v>0</v>
      </c>
      <c r="N328" s="35">
        <f>IF(M328&lt;=0,0,M328*Darlehensrechner!$B$6/12)</f>
        <v>0</v>
      </c>
      <c r="O328" s="37">
        <f>MAX(M328-(MIN(Darlehensrechner!$E$5,M328+N328)-N328),0)</f>
        <v>0</v>
      </c>
    </row>
    <row r="329" spans="1:15" x14ac:dyDescent="0.25">
      <c r="A329" s="33">
        <f t="shared" si="49"/>
        <v>2053</v>
      </c>
      <c r="B329" s="34">
        <f t="shared" si="50"/>
        <v>9</v>
      </c>
      <c r="C329" s="34">
        <f t="shared" si="51"/>
        <v>328</v>
      </c>
      <c r="D329" s="35">
        <f t="shared" si="52"/>
        <v>0</v>
      </c>
      <c r="E329" s="35">
        <f>IF(D329&lt;=0,0,MIN(Darlehensrechner!$E$5,D329+F329))</f>
        <v>0</v>
      </c>
      <c r="F329" s="35">
        <f>IF(D329&lt;=0,0,D329*Darlehensrechner!$B$6/12)</f>
        <v>0</v>
      </c>
      <c r="G329" s="35">
        <f t="shared" si="45"/>
        <v>0</v>
      </c>
      <c r="H329" s="35">
        <f>IF(AND(Darlehensrechner!$B$13="Ja",B329=Darlehensrechner!$B$12,D329&gt;0),MIN(Darlehensrechner!$B$11,Darlehensrechner!$B$5*Darlehensrechner!$B$14,MAX(D329-G329,0)),0)</f>
        <v>0</v>
      </c>
      <c r="I329" s="36">
        <v>0</v>
      </c>
      <c r="J329" s="35">
        <f t="shared" si="46"/>
        <v>0</v>
      </c>
      <c r="K329" s="35">
        <f t="shared" si="47"/>
        <v>0</v>
      </c>
      <c r="L329" s="35">
        <f t="shared" si="48"/>
        <v>0</v>
      </c>
      <c r="M329" s="35">
        <f t="shared" si="53"/>
        <v>0</v>
      </c>
      <c r="N329" s="35">
        <f>IF(M329&lt;=0,0,M329*Darlehensrechner!$B$6/12)</f>
        <v>0</v>
      </c>
      <c r="O329" s="37">
        <f>MAX(M329-(MIN(Darlehensrechner!$E$5,M329+N329)-N329),0)</f>
        <v>0</v>
      </c>
    </row>
    <row r="330" spans="1:15" x14ac:dyDescent="0.25">
      <c r="A330" s="33">
        <f t="shared" si="49"/>
        <v>2053</v>
      </c>
      <c r="B330" s="34">
        <f t="shared" si="50"/>
        <v>10</v>
      </c>
      <c r="C330" s="34">
        <f t="shared" si="51"/>
        <v>329</v>
      </c>
      <c r="D330" s="35">
        <f t="shared" si="52"/>
        <v>0</v>
      </c>
      <c r="E330" s="35">
        <f>IF(D330&lt;=0,0,MIN(Darlehensrechner!$E$5,D330+F330))</f>
        <v>0</v>
      </c>
      <c r="F330" s="35">
        <f>IF(D330&lt;=0,0,D330*Darlehensrechner!$B$6/12)</f>
        <v>0</v>
      </c>
      <c r="G330" s="35">
        <f t="shared" si="45"/>
        <v>0</v>
      </c>
      <c r="H330" s="35">
        <f>IF(AND(Darlehensrechner!$B$13="Ja",B330=Darlehensrechner!$B$12,D330&gt;0),MIN(Darlehensrechner!$B$11,Darlehensrechner!$B$5*Darlehensrechner!$B$14,MAX(D330-G330,0)),0)</f>
        <v>0</v>
      </c>
      <c r="I330" s="36">
        <v>0</v>
      </c>
      <c r="J330" s="35">
        <f t="shared" si="46"/>
        <v>0</v>
      </c>
      <c r="K330" s="35">
        <f t="shared" si="47"/>
        <v>0</v>
      </c>
      <c r="L330" s="35">
        <f t="shared" si="48"/>
        <v>0</v>
      </c>
      <c r="M330" s="35">
        <f t="shared" si="53"/>
        <v>0</v>
      </c>
      <c r="N330" s="35">
        <f>IF(M330&lt;=0,0,M330*Darlehensrechner!$B$6/12)</f>
        <v>0</v>
      </c>
      <c r="O330" s="37">
        <f>MAX(M330-(MIN(Darlehensrechner!$E$5,M330+N330)-N330),0)</f>
        <v>0</v>
      </c>
    </row>
    <row r="331" spans="1:15" x14ac:dyDescent="0.25">
      <c r="A331" s="33">
        <f t="shared" si="49"/>
        <v>2053</v>
      </c>
      <c r="B331" s="34">
        <f t="shared" si="50"/>
        <v>11</v>
      </c>
      <c r="C331" s="34">
        <f t="shared" si="51"/>
        <v>330</v>
      </c>
      <c r="D331" s="35">
        <f t="shared" si="52"/>
        <v>0</v>
      </c>
      <c r="E331" s="35">
        <f>IF(D331&lt;=0,0,MIN(Darlehensrechner!$E$5,D331+F331))</f>
        <v>0</v>
      </c>
      <c r="F331" s="35">
        <f>IF(D331&lt;=0,0,D331*Darlehensrechner!$B$6/12)</f>
        <v>0</v>
      </c>
      <c r="G331" s="35">
        <f t="shared" si="45"/>
        <v>0</v>
      </c>
      <c r="H331" s="35">
        <f>IF(AND(Darlehensrechner!$B$13="Ja",B331=Darlehensrechner!$B$12,D331&gt;0),MIN(Darlehensrechner!$B$11,Darlehensrechner!$B$5*Darlehensrechner!$B$14,MAX(D331-G331,0)),0)</f>
        <v>0</v>
      </c>
      <c r="I331" s="36">
        <v>0</v>
      </c>
      <c r="J331" s="35">
        <f t="shared" si="46"/>
        <v>0</v>
      </c>
      <c r="K331" s="35">
        <f t="shared" si="47"/>
        <v>0</v>
      </c>
      <c r="L331" s="35">
        <f t="shared" si="48"/>
        <v>0</v>
      </c>
      <c r="M331" s="35">
        <f t="shared" si="53"/>
        <v>0</v>
      </c>
      <c r="N331" s="35">
        <f>IF(M331&lt;=0,0,M331*Darlehensrechner!$B$6/12)</f>
        <v>0</v>
      </c>
      <c r="O331" s="37">
        <f>MAX(M331-(MIN(Darlehensrechner!$E$5,M331+N331)-N331),0)</f>
        <v>0</v>
      </c>
    </row>
    <row r="332" spans="1:15" x14ac:dyDescent="0.25">
      <c r="A332" s="33">
        <f t="shared" si="49"/>
        <v>2053</v>
      </c>
      <c r="B332" s="34">
        <f t="shared" si="50"/>
        <v>12</v>
      </c>
      <c r="C332" s="34">
        <f t="shared" si="51"/>
        <v>331</v>
      </c>
      <c r="D332" s="35">
        <f t="shared" si="52"/>
        <v>0</v>
      </c>
      <c r="E332" s="35">
        <f>IF(D332&lt;=0,0,MIN(Darlehensrechner!$E$5,D332+F332))</f>
        <v>0</v>
      </c>
      <c r="F332" s="35">
        <f>IF(D332&lt;=0,0,D332*Darlehensrechner!$B$6/12)</f>
        <v>0</v>
      </c>
      <c r="G332" s="35">
        <f t="shared" si="45"/>
        <v>0</v>
      </c>
      <c r="H332" s="35">
        <f>IF(AND(Darlehensrechner!$B$13="Ja",B332=Darlehensrechner!$B$12,D332&gt;0),MIN(Darlehensrechner!$B$11,Darlehensrechner!$B$5*Darlehensrechner!$B$14,MAX(D332-G332,0)),0)</f>
        <v>0</v>
      </c>
      <c r="I332" s="36">
        <v>0</v>
      </c>
      <c r="J332" s="35">
        <f t="shared" si="46"/>
        <v>0</v>
      </c>
      <c r="K332" s="35">
        <f t="shared" si="47"/>
        <v>0</v>
      </c>
      <c r="L332" s="35">
        <f t="shared" si="48"/>
        <v>0</v>
      </c>
      <c r="M332" s="35">
        <f t="shared" si="53"/>
        <v>0</v>
      </c>
      <c r="N332" s="35">
        <f>IF(M332&lt;=0,0,M332*Darlehensrechner!$B$6/12)</f>
        <v>0</v>
      </c>
      <c r="O332" s="37">
        <f>MAX(M332-(MIN(Darlehensrechner!$E$5,M332+N332)-N332),0)</f>
        <v>0</v>
      </c>
    </row>
    <row r="333" spans="1:15" x14ac:dyDescent="0.25">
      <c r="A333" s="33">
        <f t="shared" si="49"/>
        <v>2054</v>
      </c>
      <c r="B333" s="34">
        <f t="shared" si="50"/>
        <v>1</v>
      </c>
      <c r="C333" s="34">
        <f t="shared" si="51"/>
        <v>332</v>
      </c>
      <c r="D333" s="35">
        <f t="shared" si="52"/>
        <v>0</v>
      </c>
      <c r="E333" s="35">
        <f>IF(D333&lt;=0,0,MIN(Darlehensrechner!$E$5,D333+F333))</f>
        <v>0</v>
      </c>
      <c r="F333" s="35">
        <f>IF(D333&lt;=0,0,D333*Darlehensrechner!$B$6/12)</f>
        <v>0</v>
      </c>
      <c r="G333" s="35">
        <f t="shared" si="45"/>
        <v>0</v>
      </c>
      <c r="H333" s="35">
        <f>IF(AND(Darlehensrechner!$B$13="Ja",B333=Darlehensrechner!$B$12,D333&gt;0),MIN(Darlehensrechner!$B$11,Darlehensrechner!$B$5*Darlehensrechner!$B$14,MAX(D333-G333,0)),0)</f>
        <v>0</v>
      </c>
      <c r="I333" s="36">
        <v>0</v>
      </c>
      <c r="J333" s="35">
        <f t="shared" si="46"/>
        <v>0</v>
      </c>
      <c r="K333" s="35">
        <f t="shared" si="47"/>
        <v>0</v>
      </c>
      <c r="L333" s="35">
        <f t="shared" si="48"/>
        <v>0</v>
      </c>
      <c r="M333" s="35">
        <f t="shared" si="53"/>
        <v>0</v>
      </c>
      <c r="N333" s="35">
        <f>IF(M333&lt;=0,0,M333*Darlehensrechner!$B$6/12)</f>
        <v>0</v>
      </c>
      <c r="O333" s="37">
        <f>MAX(M333-(MIN(Darlehensrechner!$E$5,M333+N333)-N333),0)</f>
        <v>0</v>
      </c>
    </row>
    <row r="334" spans="1:15" x14ac:dyDescent="0.25">
      <c r="A334" s="33">
        <f t="shared" si="49"/>
        <v>2054</v>
      </c>
      <c r="B334" s="34">
        <f t="shared" si="50"/>
        <v>2</v>
      </c>
      <c r="C334" s="34">
        <f t="shared" si="51"/>
        <v>333</v>
      </c>
      <c r="D334" s="35">
        <f t="shared" si="52"/>
        <v>0</v>
      </c>
      <c r="E334" s="35">
        <f>IF(D334&lt;=0,0,MIN(Darlehensrechner!$E$5,D334+F334))</f>
        <v>0</v>
      </c>
      <c r="F334" s="35">
        <f>IF(D334&lt;=0,0,D334*Darlehensrechner!$B$6/12)</f>
        <v>0</v>
      </c>
      <c r="G334" s="35">
        <f t="shared" si="45"/>
        <v>0</v>
      </c>
      <c r="H334" s="35">
        <f>IF(AND(Darlehensrechner!$B$13="Ja",B334=Darlehensrechner!$B$12,D334&gt;0),MIN(Darlehensrechner!$B$11,Darlehensrechner!$B$5*Darlehensrechner!$B$14,MAX(D334-G334,0)),0)</f>
        <v>0</v>
      </c>
      <c r="I334" s="36">
        <v>0</v>
      </c>
      <c r="J334" s="35">
        <f t="shared" si="46"/>
        <v>0</v>
      </c>
      <c r="K334" s="35">
        <f t="shared" si="47"/>
        <v>0</v>
      </c>
      <c r="L334" s="35">
        <f t="shared" si="48"/>
        <v>0</v>
      </c>
      <c r="M334" s="35">
        <f t="shared" si="53"/>
        <v>0</v>
      </c>
      <c r="N334" s="35">
        <f>IF(M334&lt;=0,0,M334*Darlehensrechner!$B$6/12)</f>
        <v>0</v>
      </c>
      <c r="O334" s="37">
        <f>MAX(M334-(MIN(Darlehensrechner!$E$5,M334+N334)-N334),0)</f>
        <v>0</v>
      </c>
    </row>
    <row r="335" spans="1:15" x14ac:dyDescent="0.25">
      <c r="A335" s="33">
        <f t="shared" si="49"/>
        <v>2054</v>
      </c>
      <c r="B335" s="34">
        <f t="shared" si="50"/>
        <v>3</v>
      </c>
      <c r="C335" s="34">
        <f t="shared" si="51"/>
        <v>334</v>
      </c>
      <c r="D335" s="35">
        <f t="shared" si="52"/>
        <v>0</v>
      </c>
      <c r="E335" s="35">
        <f>IF(D335&lt;=0,0,MIN(Darlehensrechner!$E$5,D335+F335))</f>
        <v>0</v>
      </c>
      <c r="F335" s="35">
        <f>IF(D335&lt;=0,0,D335*Darlehensrechner!$B$6/12)</f>
        <v>0</v>
      </c>
      <c r="G335" s="35">
        <f t="shared" si="45"/>
        <v>0</v>
      </c>
      <c r="H335" s="35">
        <f>IF(AND(Darlehensrechner!$B$13="Ja",B335=Darlehensrechner!$B$12,D335&gt;0),MIN(Darlehensrechner!$B$11,Darlehensrechner!$B$5*Darlehensrechner!$B$14,MAX(D335-G335,0)),0)</f>
        <v>0</v>
      </c>
      <c r="I335" s="36">
        <v>0</v>
      </c>
      <c r="J335" s="35">
        <f t="shared" si="46"/>
        <v>0</v>
      </c>
      <c r="K335" s="35">
        <f t="shared" si="47"/>
        <v>0</v>
      </c>
      <c r="L335" s="35">
        <f t="shared" si="48"/>
        <v>0</v>
      </c>
      <c r="M335" s="35">
        <f t="shared" si="53"/>
        <v>0</v>
      </c>
      <c r="N335" s="35">
        <f>IF(M335&lt;=0,0,M335*Darlehensrechner!$B$6/12)</f>
        <v>0</v>
      </c>
      <c r="O335" s="37">
        <f>MAX(M335-(MIN(Darlehensrechner!$E$5,M335+N335)-N335),0)</f>
        <v>0</v>
      </c>
    </row>
    <row r="336" spans="1:15" x14ac:dyDescent="0.25">
      <c r="A336" s="33">
        <f t="shared" si="49"/>
        <v>2054</v>
      </c>
      <c r="B336" s="34">
        <f t="shared" si="50"/>
        <v>4</v>
      </c>
      <c r="C336" s="34">
        <f t="shared" si="51"/>
        <v>335</v>
      </c>
      <c r="D336" s="35">
        <f t="shared" si="52"/>
        <v>0</v>
      </c>
      <c r="E336" s="35">
        <f>IF(D336&lt;=0,0,MIN(Darlehensrechner!$E$5,D336+F336))</f>
        <v>0</v>
      </c>
      <c r="F336" s="35">
        <f>IF(D336&lt;=0,0,D336*Darlehensrechner!$B$6/12)</f>
        <v>0</v>
      </c>
      <c r="G336" s="35">
        <f t="shared" si="45"/>
        <v>0</v>
      </c>
      <c r="H336" s="35">
        <f>IF(AND(Darlehensrechner!$B$13="Ja",B336=Darlehensrechner!$B$12,D336&gt;0),MIN(Darlehensrechner!$B$11,Darlehensrechner!$B$5*Darlehensrechner!$B$14,MAX(D336-G336,0)),0)</f>
        <v>0</v>
      </c>
      <c r="I336" s="36">
        <v>0</v>
      </c>
      <c r="J336" s="35">
        <f t="shared" si="46"/>
        <v>0</v>
      </c>
      <c r="K336" s="35">
        <f t="shared" si="47"/>
        <v>0</v>
      </c>
      <c r="L336" s="35">
        <f t="shared" si="48"/>
        <v>0</v>
      </c>
      <c r="M336" s="35">
        <f t="shared" si="53"/>
        <v>0</v>
      </c>
      <c r="N336" s="35">
        <f>IF(M336&lt;=0,0,M336*Darlehensrechner!$B$6/12)</f>
        <v>0</v>
      </c>
      <c r="O336" s="37">
        <f>MAX(M336-(MIN(Darlehensrechner!$E$5,M336+N336)-N336),0)</f>
        <v>0</v>
      </c>
    </row>
    <row r="337" spans="1:15" x14ac:dyDescent="0.25">
      <c r="A337" s="33">
        <f t="shared" si="49"/>
        <v>2054</v>
      </c>
      <c r="B337" s="34">
        <f t="shared" si="50"/>
        <v>5</v>
      </c>
      <c r="C337" s="34">
        <f t="shared" si="51"/>
        <v>336</v>
      </c>
      <c r="D337" s="35">
        <f t="shared" si="52"/>
        <v>0</v>
      </c>
      <c r="E337" s="35">
        <f>IF(D337&lt;=0,0,MIN(Darlehensrechner!$E$5,D337+F337))</f>
        <v>0</v>
      </c>
      <c r="F337" s="35">
        <f>IF(D337&lt;=0,0,D337*Darlehensrechner!$B$6/12)</f>
        <v>0</v>
      </c>
      <c r="G337" s="35">
        <f t="shared" si="45"/>
        <v>0</v>
      </c>
      <c r="H337" s="35">
        <f>IF(AND(Darlehensrechner!$B$13="Ja",B337=Darlehensrechner!$B$12,D337&gt;0),MIN(Darlehensrechner!$B$11,Darlehensrechner!$B$5*Darlehensrechner!$B$14,MAX(D337-G337,0)),0)</f>
        <v>0</v>
      </c>
      <c r="I337" s="36">
        <v>0</v>
      </c>
      <c r="J337" s="35">
        <f t="shared" si="46"/>
        <v>0</v>
      </c>
      <c r="K337" s="35">
        <f t="shared" si="47"/>
        <v>0</v>
      </c>
      <c r="L337" s="35">
        <f t="shared" si="48"/>
        <v>0</v>
      </c>
      <c r="M337" s="35">
        <f t="shared" si="53"/>
        <v>0</v>
      </c>
      <c r="N337" s="35">
        <f>IF(M337&lt;=0,0,M337*Darlehensrechner!$B$6/12)</f>
        <v>0</v>
      </c>
      <c r="O337" s="37">
        <f>MAX(M337-(MIN(Darlehensrechner!$E$5,M337+N337)-N337),0)</f>
        <v>0</v>
      </c>
    </row>
    <row r="338" spans="1:15" x14ac:dyDescent="0.25">
      <c r="A338" s="33">
        <f t="shared" si="49"/>
        <v>2054</v>
      </c>
      <c r="B338" s="34">
        <f t="shared" si="50"/>
        <v>6</v>
      </c>
      <c r="C338" s="34">
        <f t="shared" si="51"/>
        <v>337</v>
      </c>
      <c r="D338" s="35">
        <f t="shared" si="52"/>
        <v>0</v>
      </c>
      <c r="E338" s="35">
        <f>IF(D338&lt;=0,0,MIN(Darlehensrechner!$E$5,D338+F338))</f>
        <v>0</v>
      </c>
      <c r="F338" s="35">
        <f>IF(D338&lt;=0,0,D338*Darlehensrechner!$B$6/12)</f>
        <v>0</v>
      </c>
      <c r="G338" s="35">
        <f t="shared" si="45"/>
        <v>0</v>
      </c>
      <c r="H338" s="35">
        <f>IF(AND(Darlehensrechner!$B$13="Ja",B338=Darlehensrechner!$B$12,D338&gt;0),MIN(Darlehensrechner!$B$11,Darlehensrechner!$B$5*Darlehensrechner!$B$14,MAX(D338-G338,0)),0)</f>
        <v>0</v>
      </c>
      <c r="I338" s="36">
        <v>0</v>
      </c>
      <c r="J338" s="35">
        <f t="shared" si="46"/>
        <v>0</v>
      </c>
      <c r="K338" s="35">
        <f t="shared" si="47"/>
        <v>0</v>
      </c>
      <c r="L338" s="35">
        <f t="shared" si="48"/>
        <v>0</v>
      </c>
      <c r="M338" s="35">
        <f t="shared" si="53"/>
        <v>0</v>
      </c>
      <c r="N338" s="35">
        <f>IF(M338&lt;=0,0,M338*Darlehensrechner!$B$6/12)</f>
        <v>0</v>
      </c>
      <c r="O338" s="37">
        <f>MAX(M338-(MIN(Darlehensrechner!$E$5,M338+N338)-N338),0)</f>
        <v>0</v>
      </c>
    </row>
    <row r="339" spans="1:15" x14ac:dyDescent="0.25">
      <c r="A339" s="33">
        <f t="shared" si="49"/>
        <v>2054</v>
      </c>
      <c r="B339" s="34">
        <f t="shared" si="50"/>
        <v>7</v>
      </c>
      <c r="C339" s="34">
        <f t="shared" si="51"/>
        <v>338</v>
      </c>
      <c r="D339" s="35">
        <f t="shared" si="52"/>
        <v>0</v>
      </c>
      <c r="E339" s="35">
        <f>IF(D339&lt;=0,0,MIN(Darlehensrechner!$E$5,D339+F339))</f>
        <v>0</v>
      </c>
      <c r="F339" s="35">
        <f>IF(D339&lt;=0,0,D339*Darlehensrechner!$B$6/12)</f>
        <v>0</v>
      </c>
      <c r="G339" s="35">
        <f t="shared" si="45"/>
        <v>0</v>
      </c>
      <c r="H339" s="35">
        <f>IF(AND(Darlehensrechner!$B$13="Ja",B339=Darlehensrechner!$B$12,D339&gt;0),MIN(Darlehensrechner!$B$11,Darlehensrechner!$B$5*Darlehensrechner!$B$14,MAX(D339-G339,0)),0)</f>
        <v>0</v>
      </c>
      <c r="I339" s="36">
        <v>0</v>
      </c>
      <c r="J339" s="35">
        <f t="shared" si="46"/>
        <v>0</v>
      </c>
      <c r="K339" s="35">
        <f t="shared" si="47"/>
        <v>0</v>
      </c>
      <c r="L339" s="35">
        <f t="shared" si="48"/>
        <v>0</v>
      </c>
      <c r="M339" s="35">
        <f t="shared" si="53"/>
        <v>0</v>
      </c>
      <c r="N339" s="35">
        <f>IF(M339&lt;=0,0,M339*Darlehensrechner!$B$6/12)</f>
        <v>0</v>
      </c>
      <c r="O339" s="37">
        <f>MAX(M339-(MIN(Darlehensrechner!$E$5,M339+N339)-N339),0)</f>
        <v>0</v>
      </c>
    </row>
    <row r="340" spans="1:15" x14ac:dyDescent="0.25">
      <c r="A340" s="33">
        <f t="shared" si="49"/>
        <v>2054</v>
      </c>
      <c r="B340" s="34">
        <f t="shared" si="50"/>
        <v>8</v>
      </c>
      <c r="C340" s="34">
        <f t="shared" si="51"/>
        <v>339</v>
      </c>
      <c r="D340" s="35">
        <f t="shared" si="52"/>
        <v>0</v>
      </c>
      <c r="E340" s="35">
        <f>IF(D340&lt;=0,0,MIN(Darlehensrechner!$E$5,D340+F340))</f>
        <v>0</v>
      </c>
      <c r="F340" s="35">
        <f>IF(D340&lt;=0,0,D340*Darlehensrechner!$B$6/12)</f>
        <v>0</v>
      </c>
      <c r="G340" s="35">
        <f t="shared" si="45"/>
        <v>0</v>
      </c>
      <c r="H340" s="35">
        <f>IF(AND(Darlehensrechner!$B$13="Ja",B340=Darlehensrechner!$B$12,D340&gt;0),MIN(Darlehensrechner!$B$11,Darlehensrechner!$B$5*Darlehensrechner!$B$14,MAX(D340-G340,0)),0)</f>
        <v>0</v>
      </c>
      <c r="I340" s="36">
        <v>0</v>
      </c>
      <c r="J340" s="35">
        <f t="shared" si="46"/>
        <v>0</v>
      </c>
      <c r="K340" s="35">
        <f t="shared" si="47"/>
        <v>0</v>
      </c>
      <c r="L340" s="35">
        <f t="shared" si="48"/>
        <v>0</v>
      </c>
      <c r="M340" s="35">
        <f t="shared" si="53"/>
        <v>0</v>
      </c>
      <c r="N340" s="35">
        <f>IF(M340&lt;=0,0,M340*Darlehensrechner!$B$6/12)</f>
        <v>0</v>
      </c>
      <c r="O340" s="37">
        <f>MAX(M340-(MIN(Darlehensrechner!$E$5,M340+N340)-N340),0)</f>
        <v>0</v>
      </c>
    </row>
    <row r="341" spans="1:15" x14ac:dyDescent="0.25">
      <c r="A341" s="33">
        <f t="shared" si="49"/>
        <v>2054</v>
      </c>
      <c r="B341" s="34">
        <f t="shared" si="50"/>
        <v>9</v>
      </c>
      <c r="C341" s="34">
        <f t="shared" si="51"/>
        <v>340</v>
      </c>
      <c r="D341" s="35">
        <f t="shared" si="52"/>
        <v>0</v>
      </c>
      <c r="E341" s="35">
        <f>IF(D341&lt;=0,0,MIN(Darlehensrechner!$E$5,D341+F341))</f>
        <v>0</v>
      </c>
      <c r="F341" s="35">
        <f>IF(D341&lt;=0,0,D341*Darlehensrechner!$B$6/12)</f>
        <v>0</v>
      </c>
      <c r="G341" s="35">
        <f t="shared" si="45"/>
        <v>0</v>
      </c>
      <c r="H341" s="35">
        <f>IF(AND(Darlehensrechner!$B$13="Ja",B341=Darlehensrechner!$B$12,D341&gt;0),MIN(Darlehensrechner!$B$11,Darlehensrechner!$B$5*Darlehensrechner!$B$14,MAX(D341-G341,0)),0)</f>
        <v>0</v>
      </c>
      <c r="I341" s="36">
        <v>0</v>
      </c>
      <c r="J341" s="35">
        <f t="shared" si="46"/>
        <v>0</v>
      </c>
      <c r="K341" s="35">
        <f t="shared" si="47"/>
        <v>0</v>
      </c>
      <c r="L341" s="35">
        <f t="shared" si="48"/>
        <v>0</v>
      </c>
      <c r="M341" s="35">
        <f t="shared" si="53"/>
        <v>0</v>
      </c>
      <c r="N341" s="35">
        <f>IF(M341&lt;=0,0,M341*Darlehensrechner!$B$6/12)</f>
        <v>0</v>
      </c>
      <c r="O341" s="37">
        <f>MAX(M341-(MIN(Darlehensrechner!$E$5,M341+N341)-N341),0)</f>
        <v>0</v>
      </c>
    </row>
    <row r="342" spans="1:15" x14ac:dyDescent="0.25">
      <c r="A342" s="33">
        <f t="shared" si="49"/>
        <v>2054</v>
      </c>
      <c r="B342" s="34">
        <f t="shared" si="50"/>
        <v>10</v>
      </c>
      <c r="C342" s="34">
        <f t="shared" si="51"/>
        <v>341</v>
      </c>
      <c r="D342" s="35">
        <f t="shared" si="52"/>
        <v>0</v>
      </c>
      <c r="E342" s="35">
        <f>IF(D342&lt;=0,0,MIN(Darlehensrechner!$E$5,D342+F342))</f>
        <v>0</v>
      </c>
      <c r="F342" s="35">
        <f>IF(D342&lt;=0,0,D342*Darlehensrechner!$B$6/12)</f>
        <v>0</v>
      </c>
      <c r="G342" s="35">
        <f t="shared" si="45"/>
        <v>0</v>
      </c>
      <c r="H342" s="35">
        <f>IF(AND(Darlehensrechner!$B$13="Ja",B342=Darlehensrechner!$B$12,D342&gt;0),MIN(Darlehensrechner!$B$11,Darlehensrechner!$B$5*Darlehensrechner!$B$14,MAX(D342-G342,0)),0)</f>
        <v>0</v>
      </c>
      <c r="I342" s="36">
        <v>0</v>
      </c>
      <c r="J342" s="35">
        <f t="shared" si="46"/>
        <v>0</v>
      </c>
      <c r="K342" s="35">
        <f t="shared" si="47"/>
        <v>0</v>
      </c>
      <c r="L342" s="35">
        <f t="shared" si="48"/>
        <v>0</v>
      </c>
      <c r="M342" s="35">
        <f t="shared" si="53"/>
        <v>0</v>
      </c>
      <c r="N342" s="35">
        <f>IF(M342&lt;=0,0,M342*Darlehensrechner!$B$6/12)</f>
        <v>0</v>
      </c>
      <c r="O342" s="37">
        <f>MAX(M342-(MIN(Darlehensrechner!$E$5,M342+N342)-N342),0)</f>
        <v>0</v>
      </c>
    </row>
    <row r="343" spans="1:15" x14ac:dyDescent="0.25">
      <c r="A343" s="33">
        <f t="shared" si="49"/>
        <v>2054</v>
      </c>
      <c r="B343" s="34">
        <f t="shared" si="50"/>
        <v>11</v>
      </c>
      <c r="C343" s="34">
        <f t="shared" si="51"/>
        <v>342</v>
      </c>
      <c r="D343" s="35">
        <f t="shared" si="52"/>
        <v>0</v>
      </c>
      <c r="E343" s="35">
        <f>IF(D343&lt;=0,0,MIN(Darlehensrechner!$E$5,D343+F343))</f>
        <v>0</v>
      </c>
      <c r="F343" s="35">
        <f>IF(D343&lt;=0,0,D343*Darlehensrechner!$B$6/12)</f>
        <v>0</v>
      </c>
      <c r="G343" s="35">
        <f t="shared" si="45"/>
        <v>0</v>
      </c>
      <c r="H343" s="35">
        <f>IF(AND(Darlehensrechner!$B$13="Ja",B343=Darlehensrechner!$B$12,D343&gt;0),MIN(Darlehensrechner!$B$11,Darlehensrechner!$B$5*Darlehensrechner!$B$14,MAX(D343-G343,0)),0)</f>
        <v>0</v>
      </c>
      <c r="I343" s="36">
        <v>0</v>
      </c>
      <c r="J343" s="35">
        <f t="shared" si="46"/>
        <v>0</v>
      </c>
      <c r="K343" s="35">
        <f t="shared" si="47"/>
        <v>0</v>
      </c>
      <c r="L343" s="35">
        <f t="shared" si="48"/>
        <v>0</v>
      </c>
      <c r="M343" s="35">
        <f t="shared" si="53"/>
        <v>0</v>
      </c>
      <c r="N343" s="35">
        <f>IF(M343&lt;=0,0,M343*Darlehensrechner!$B$6/12)</f>
        <v>0</v>
      </c>
      <c r="O343" s="37">
        <f>MAX(M343-(MIN(Darlehensrechner!$E$5,M343+N343)-N343),0)</f>
        <v>0</v>
      </c>
    </row>
    <row r="344" spans="1:15" x14ac:dyDescent="0.25">
      <c r="A344" s="33">
        <f t="shared" si="49"/>
        <v>2054</v>
      </c>
      <c r="B344" s="34">
        <f t="shared" si="50"/>
        <v>12</v>
      </c>
      <c r="C344" s="34">
        <f t="shared" si="51"/>
        <v>343</v>
      </c>
      <c r="D344" s="35">
        <f t="shared" si="52"/>
        <v>0</v>
      </c>
      <c r="E344" s="35">
        <f>IF(D344&lt;=0,0,MIN(Darlehensrechner!$E$5,D344+F344))</f>
        <v>0</v>
      </c>
      <c r="F344" s="35">
        <f>IF(D344&lt;=0,0,D344*Darlehensrechner!$B$6/12)</f>
        <v>0</v>
      </c>
      <c r="G344" s="35">
        <f t="shared" si="45"/>
        <v>0</v>
      </c>
      <c r="H344" s="35">
        <f>IF(AND(Darlehensrechner!$B$13="Ja",B344=Darlehensrechner!$B$12,D344&gt;0),MIN(Darlehensrechner!$B$11,Darlehensrechner!$B$5*Darlehensrechner!$B$14,MAX(D344-G344,0)),0)</f>
        <v>0</v>
      </c>
      <c r="I344" s="36">
        <v>0</v>
      </c>
      <c r="J344" s="35">
        <f t="shared" si="46"/>
        <v>0</v>
      </c>
      <c r="K344" s="35">
        <f t="shared" si="47"/>
        <v>0</v>
      </c>
      <c r="L344" s="35">
        <f t="shared" si="48"/>
        <v>0</v>
      </c>
      <c r="M344" s="35">
        <f t="shared" si="53"/>
        <v>0</v>
      </c>
      <c r="N344" s="35">
        <f>IF(M344&lt;=0,0,M344*Darlehensrechner!$B$6/12)</f>
        <v>0</v>
      </c>
      <c r="O344" s="37">
        <f>MAX(M344-(MIN(Darlehensrechner!$E$5,M344+N344)-N344),0)</f>
        <v>0</v>
      </c>
    </row>
    <row r="345" spans="1:15" x14ac:dyDescent="0.25">
      <c r="A345" s="33">
        <f t="shared" si="49"/>
        <v>2055</v>
      </c>
      <c r="B345" s="34">
        <f t="shared" si="50"/>
        <v>1</v>
      </c>
      <c r="C345" s="34">
        <f t="shared" si="51"/>
        <v>344</v>
      </c>
      <c r="D345" s="35">
        <f t="shared" si="52"/>
        <v>0</v>
      </c>
      <c r="E345" s="35">
        <f>IF(D345&lt;=0,0,MIN(Darlehensrechner!$E$5,D345+F345))</f>
        <v>0</v>
      </c>
      <c r="F345" s="35">
        <f>IF(D345&lt;=0,0,D345*Darlehensrechner!$B$6/12)</f>
        <v>0</v>
      </c>
      <c r="G345" s="35">
        <f t="shared" si="45"/>
        <v>0</v>
      </c>
      <c r="H345" s="35">
        <f>IF(AND(Darlehensrechner!$B$13="Ja",B345=Darlehensrechner!$B$12,D345&gt;0),MIN(Darlehensrechner!$B$11,Darlehensrechner!$B$5*Darlehensrechner!$B$14,MAX(D345-G345,0)),0)</f>
        <v>0</v>
      </c>
      <c r="I345" s="36">
        <v>0</v>
      </c>
      <c r="J345" s="35">
        <f t="shared" si="46"/>
        <v>0</v>
      </c>
      <c r="K345" s="35">
        <f t="shared" si="47"/>
        <v>0</v>
      </c>
      <c r="L345" s="35">
        <f t="shared" si="48"/>
        <v>0</v>
      </c>
      <c r="M345" s="35">
        <f t="shared" si="53"/>
        <v>0</v>
      </c>
      <c r="N345" s="35">
        <f>IF(M345&lt;=0,0,M345*Darlehensrechner!$B$6/12)</f>
        <v>0</v>
      </c>
      <c r="O345" s="37">
        <f>MAX(M345-(MIN(Darlehensrechner!$E$5,M345+N345)-N345),0)</f>
        <v>0</v>
      </c>
    </row>
    <row r="346" spans="1:15" x14ac:dyDescent="0.25">
      <c r="A346" s="33">
        <f t="shared" si="49"/>
        <v>2055</v>
      </c>
      <c r="B346" s="34">
        <f t="shared" si="50"/>
        <v>2</v>
      </c>
      <c r="C346" s="34">
        <f t="shared" si="51"/>
        <v>345</v>
      </c>
      <c r="D346" s="35">
        <f t="shared" si="52"/>
        <v>0</v>
      </c>
      <c r="E346" s="35">
        <f>IF(D346&lt;=0,0,MIN(Darlehensrechner!$E$5,D346+F346))</f>
        <v>0</v>
      </c>
      <c r="F346" s="35">
        <f>IF(D346&lt;=0,0,D346*Darlehensrechner!$B$6/12)</f>
        <v>0</v>
      </c>
      <c r="G346" s="35">
        <f t="shared" si="45"/>
        <v>0</v>
      </c>
      <c r="H346" s="35">
        <f>IF(AND(Darlehensrechner!$B$13="Ja",B346=Darlehensrechner!$B$12,D346&gt;0),MIN(Darlehensrechner!$B$11,Darlehensrechner!$B$5*Darlehensrechner!$B$14,MAX(D346-G346,0)),0)</f>
        <v>0</v>
      </c>
      <c r="I346" s="36">
        <v>0</v>
      </c>
      <c r="J346" s="35">
        <f t="shared" si="46"/>
        <v>0</v>
      </c>
      <c r="K346" s="35">
        <f t="shared" si="47"/>
        <v>0</v>
      </c>
      <c r="L346" s="35">
        <f t="shared" si="48"/>
        <v>0</v>
      </c>
      <c r="M346" s="35">
        <f t="shared" si="53"/>
        <v>0</v>
      </c>
      <c r="N346" s="35">
        <f>IF(M346&lt;=0,0,M346*Darlehensrechner!$B$6/12)</f>
        <v>0</v>
      </c>
      <c r="O346" s="37">
        <f>MAX(M346-(MIN(Darlehensrechner!$E$5,M346+N346)-N346),0)</f>
        <v>0</v>
      </c>
    </row>
    <row r="347" spans="1:15" x14ac:dyDescent="0.25">
      <c r="A347" s="33">
        <f t="shared" si="49"/>
        <v>2055</v>
      </c>
      <c r="B347" s="34">
        <f t="shared" si="50"/>
        <v>3</v>
      </c>
      <c r="C347" s="34">
        <f t="shared" si="51"/>
        <v>346</v>
      </c>
      <c r="D347" s="35">
        <f t="shared" si="52"/>
        <v>0</v>
      </c>
      <c r="E347" s="35">
        <f>IF(D347&lt;=0,0,MIN(Darlehensrechner!$E$5,D347+F347))</f>
        <v>0</v>
      </c>
      <c r="F347" s="35">
        <f>IF(D347&lt;=0,0,D347*Darlehensrechner!$B$6/12)</f>
        <v>0</v>
      </c>
      <c r="G347" s="35">
        <f t="shared" si="45"/>
        <v>0</v>
      </c>
      <c r="H347" s="35">
        <f>IF(AND(Darlehensrechner!$B$13="Ja",B347=Darlehensrechner!$B$12,D347&gt;0),MIN(Darlehensrechner!$B$11,Darlehensrechner!$B$5*Darlehensrechner!$B$14,MAX(D347-G347,0)),0)</f>
        <v>0</v>
      </c>
      <c r="I347" s="36">
        <v>0</v>
      </c>
      <c r="J347" s="35">
        <f t="shared" si="46"/>
        <v>0</v>
      </c>
      <c r="K347" s="35">
        <f t="shared" si="47"/>
        <v>0</v>
      </c>
      <c r="L347" s="35">
        <f t="shared" si="48"/>
        <v>0</v>
      </c>
      <c r="M347" s="35">
        <f t="shared" si="53"/>
        <v>0</v>
      </c>
      <c r="N347" s="35">
        <f>IF(M347&lt;=0,0,M347*Darlehensrechner!$B$6/12)</f>
        <v>0</v>
      </c>
      <c r="O347" s="37">
        <f>MAX(M347-(MIN(Darlehensrechner!$E$5,M347+N347)-N347),0)</f>
        <v>0</v>
      </c>
    </row>
    <row r="348" spans="1:15" x14ac:dyDescent="0.25">
      <c r="A348" s="33">
        <f t="shared" si="49"/>
        <v>2055</v>
      </c>
      <c r="B348" s="34">
        <f t="shared" si="50"/>
        <v>4</v>
      </c>
      <c r="C348" s="34">
        <f t="shared" si="51"/>
        <v>347</v>
      </c>
      <c r="D348" s="35">
        <f t="shared" si="52"/>
        <v>0</v>
      </c>
      <c r="E348" s="35">
        <f>IF(D348&lt;=0,0,MIN(Darlehensrechner!$E$5,D348+F348))</f>
        <v>0</v>
      </c>
      <c r="F348" s="35">
        <f>IF(D348&lt;=0,0,D348*Darlehensrechner!$B$6/12)</f>
        <v>0</v>
      </c>
      <c r="G348" s="35">
        <f t="shared" si="45"/>
        <v>0</v>
      </c>
      <c r="H348" s="35">
        <f>IF(AND(Darlehensrechner!$B$13="Ja",B348=Darlehensrechner!$B$12,D348&gt;0),MIN(Darlehensrechner!$B$11,Darlehensrechner!$B$5*Darlehensrechner!$B$14,MAX(D348-G348,0)),0)</f>
        <v>0</v>
      </c>
      <c r="I348" s="36">
        <v>0</v>
      </c>
      <c r="J348" s="35">
        <f t="shared" si="46"/>
        <v>0</v>
      </c>
      <c r="K348" s="35">
        <f t="shared" si="47"/>
        <v>0</v>
      </c>
      <c r="L348" s="35">
        <f t="shared" si="48"/>
        <v>0</v>
      </c>
      <c r="M348" s="35">
        <f t="shared" si="53"/>
        <v>0</v>
      </c>
      <c r="N348" s="35">
        <f>IF(M348&lt;=0,0,M348*Darlehensrechner!$B$6/12)</f>
        <v>0</v>
      </c>
      <c r="O348" s="37">
        <f>MAX(M348-(MIN(Darlehensrechner!$E$5,M348+N348)-N348),0)</f>
        <v>0</v>
      </c>
    </row>
    <row r="349" spans="1:15" x14ac:dyDescent="0.25">
      <c r="A349" s="33">
        <f t="shared" si="49"/>
        <v>2055</v>
      </c>
      <c r="B349" s="34">
        <f t="shared" si="50"/>
        <v>5</v>
      </c>
      <c r="C349" s="34">
        <f t="shared" si="51"/>
        <v>348</v>
      </c>
      <c r="D349" s="35">
        <f t="shared" si="52"/>
        <v>0</v>
      </c>
      <c r="E349" s="35">
        <f>IF(D349&lt;=0,0,MIN(Darlehensrechner!$E$5,D349+F349))</f>
        <v>0</v>
      </c>
      <c r="F349" s="35">
        <f>IF(D349&lt;=0,0,D349*Darlehensrechner!$B$6/12)</f>
        <v>0</v>
      </c>
      <c r="G349" s="35">
        <f t="shared" si="45"/>
        <v>0</v>
      </c>
      <c r="H349" s="35">
        <f>IF(AND(Darlehensrechner!$B$13="Ja",B349=Darlehensrechner!$B$12,D349&gt;0),MIN(Darlehensrechner!$B$11,Darlehensrechner!$B$5*Darlehensrechner!$B$14,MAX(D349-G349,0)),0)</f>
        <v>0</v>
      </c>
      <c r="I349" s="36">
        <v>0</v>
      </c>
      <c r="J349" s="35">
        <f t="shared" si="46"/>
        <v>0</v>
      </c>
      <c r="K349" s="35">
        <f t="shared" si="47"/>
        <v>0</v>
      </c>
      <c r="L349" s="35">
        <f t="shared" si="48"/>
        <v>0</v>
      </c>
      <c r="M349" s="35">
        <f t="shared" si="53"/>
        <v>0</v>
      </c>
      <c r="N349" s="35">
        <f>IF(M349&lt;=0,0,M349*Darlehensrechner!$B$6/12)</f>
        <v>0</v>
      </c>
      <c r="O349" s="37">
        <f>MAX(M349-(MIN(Darlehensrechner!$E$5,M349+N349)-N349),0)</f>
        <v>0</v>
      </c>
    </row>
    <row r="350" spans="1:15" x14ac:dyDescent="0.25">
      <c r="A350" s="33">
        <f t="shared" si="49"/>
        <v>2055</v>
      </c>
      <c r="B350" s="34">
        <f t="shared" si="50"/>
        <v>6</v>
      </c>
      <c r="C350" s="34">
        <f t="shared" si="51"/>
        <v>349</v>
      </c>
      <c r="D350" s="35">
        <f t="shared" si="52"/>
        <v>0</v>
      </c>
      <c r="E350" s="35">
        <f>IF(D350&lt;=0,0,MIN(Darlehensrechner!$E$5,D350+F350))</f>
        <v>0</v>
      </c>
      <c r="F350" s="35">
        <f>IF(D350&lt;=0,0,D350*Darlehensrechner!$B$6/12)</f>
        <v>0</v>
      </c>
      <c r="G350" s="35">
        <f t="shared" si="45"/>
        <v>0</v>
      </c>
      <c r="H350" s="35">
        <f>IF(AND(Darlehensrechner!$B$13="Ja",B350=Darlehensrechner!$B$12,D350&gt;0),MIN(Darlehensrechner!$B$11,Darlehensrechner!$B$5*Darlehensrechner!$B$14,MAX(D350-G350,0)),0)</f>
        <v>0</v>
      </c>
      <c r="I350" s="36">
        <v>0</v>
      </c>
      <c r="J350" s="35">
        <f t="shared" si="46"/>
        <v>0</v>
      </c>
      <c r="K350" s="35">
        <f t="shared" si="47"/>
        <v>0</v>
      </c>
      <c r="L350" s="35">
        <f t="shared" si="48"/>
        <v>0</v>
      </c>
      <c r="M350" s="35">
        <f t="shared" si="53"/>
        <v>0</v>
      </c>
      <c r="N350" s="35">
        <f>IF(M350&lt;=0,0,M350*Darlehensrechner!$B$6/12)</f>
        <v>0</v>
      </c>
      <c r="O350" s="37">
        <f>MAX(M350-(MIN(Darlehensrechner!$E$5,M350+N350)-N350),0)</f>
        <v>0</v>
      </c>
    </row>
    <row r="351" spans="1:15" x14ac:dyDescent="0.25">
      <c r="A351" s="33">
        <f t="shared" si="49"/>
        <v>2055</v>
      </c>
      <c r="B351" s="34">
        <f t="shared" si="50"/>
        <v>7</v>
      </c>
      <c r="C351" s="34">
        <f t="shared" si="51"/>
        <v>350</v>
      </c>
      <c r="D351" s="35">
        <f t="shared" si="52"/>
        <v>0</v>
      </c>
      <c r="E351" s="35">
        <f>IF(D351&lt;=0,0,MIN(Darlehensrechner!$E$5,D351+F351))</f>
        <v>0</v>
      </c>
      <c r="F351" s="35">
        <f>IF(D351&lt;=0,0,D351*Darlehensrechner!$B$6/12)</f>
        <v>0</v>
      </c>
      <c r="G351" s="35">
        <f t="shared" si="45"/>
        <v>0</v>
      </c>
      <c r="H351" s="35">
        <f>IF(AND(Darlehensrechner!$B$13="Ja",B351=Darlehensrechner!$B$12,D351&gt;0),MIN(Darlehensrechner!$B$11,Darlehensrechner!$B$5*Darlehensrechner!$B$14,MAX(D351-G351,0)),0)</f>
        <v>0</v>
      </c>
      <c r="I351" s="36">
        <v>0</v>
      </c>
      <c r="J351" s="35">
        <f t="shared" si="46"/>
        <v>0</v>
      </c>
      <c r="K351" s="35">
        <f t="shared" si="47"/>
        <v>0</v>
      </c>
      <c r="L351" s="35">
        <f t="shared" si="48"/>
        <v>0</v>
      </c>
      <c r="M351" s="35">
        <f t="shared" si="53"/>
        <v>0</v>
      </c>
      <c r="N351" s="35">
        <f>IF(M351&lt;=0,0,M351*Darlehensrechner!$B$6/12)</f>
        <v>0</v>
      </c>
      <c r="O351" s="37">
        <f>MAX(M351-(MIN(Darlehensrechner!$E$5,M351+N351)-N351),0)</f>
        <v>0</v>
      </c>
    </row>
    <row r="352" spans="1:15" x14ac:dyDescent="0.25">
      <c r="A352" s="33">
        <f t="shared" si="49"/>
        <v>2055</v>
      </c>
      <c r="B352" s="34">
        <f t="shared" si="50"/>
        <v>8</v>
      </c>
      <c r="C352" s="34">
        <f t="shared" si="51"/>
        <v>351</v>
      </c>
      <c r="D352" s="35">
        <f t="shared" si="52"/>
        <v>0</v>
      </c>
      <c r="E352" s="35">
        <f>IF(D352&lt;=0,0,MIN(Darlehensrechner!$E$5,D352+F352))</f>
        <v>0</v>
      </c>
      <c r="F352" s="35">
        <f>IF(D352&lt;=0,0,D352*Darlehensrechner!$B$6/12)</f>
        <v>0</v>
      </c>
      <c r="G352" s="35">
        <f t="shared" si="45"/>
        <v>0</v>
      </c>
      <c r="H352" s="35">
        <f>IF(AND(Darlehensrechner!$B$13="Ja",B352=Darlehensrechner!$B$12,D352&gt;0),MIN(Darlehensrechner!$B$11,Darlehensrechner!$B$5*Darlehensrechner!$B$14,MAX(D352-G352,0)),0)</f>
        <v>0</v>
      </c>
      <c r="I352" s="36">
        <v>0</v>
      </c>
      <c r="J352" s="35">
        <f t="shared" si="46"/>
        <v>0</v>
      </c>
      <c r="K352" s="35">
        <f t="shared" si="47"/>
        <v>0</v>
      </c>
      <c r="L352" s="35">
        <f t="shared" si="48"/>
        <v>0</v>
      </c>
      <c r="M352" s="35">
        <f t="shared" si="53"/>
        <v>0</v>
      </c>
      <c r="N352" s="35">
        <f>IF(M352&lt;=0,0,M352*Darlehensrechner!$B$6/12)</f>
        <v>0</v>
      </c>
      <c r="O352" s="37">
        <f>MAX(M352-(MIN(Darlehensrechner!$E$5,M352+N352)-N352),0)</f>
        <v>0</v>
      </c>
    </row>
    <row r="353" spans="1:15" x14ac:dyDescent="0.25">
      <c r="A353" s="33">
        <f t="shared" si="49"/>
        <v>2055</v>
      </c>
      <c r="B353" s="34">
        <f t="shared" si="50"/>
        <v>9</v>
      </c>
      <c r="C353" s="34">
        <f t="shared" si="51"/>
        <v>352</v>
      </c>
      <c r="D353" s="35">
        <f t="shared" si="52"/>
        <v>0</v>
      </c>
      <c r="E353" s="35">
        <f>IF(D353&lt;=0,0,MIN(Darlehensrechner!$E$5,D353+F353))</f>
        <v>0</v>
      </c>
      <c r="F353" s="35">
        <f>IF(D353&lt;=0,0,D353*Darlehensrechner!$B$6/12)</f>
        <v>0</v>
      </c>
      <c r="G353" s="35">
        <f t="shared" si="45"/>
        <v>0</v>
      </c>
      <c r="H353" s="35">
        <f>IF(AND(Darlehensrechner!$B$13="Ja",B353=Darlehensrechner!$B$12,D353&gt;0),MIN(Darlehensrechner!$B$11,Darlehensrechner!$B$5*Darlehensrechner!$B$14,MAX(D353-G353,0)),0)</f>
        <v>0</v>
      </c>
      <c r="I353" s="36">
        <v>0</v>
      </c>
      <c r="J353" s="35">
        <f t="shared" si="46"/>
        <v>0</v>
      </c>
      <c r="K353" s="35">
        <f t="shared" si="47"/>
        <v>0</v>
      </c>
      <c r="L353" s="35">
        <f t="shared" si="48"/>
        <v>0</v>
      </c>
      <c r="M353" s="35">
        <f t="shared" si="53"/>
        <v>0</v>
      </c>
      <c r="N353" s="35">
        <f>IF(M353&lt;=0,0,M353*Darlehensrechner!$B$6/12)</f>
        <v>0</v>
      </c>
      <c r="O353" s="37">
        <f>MAX(M353-(MIN(Darlehensrechner!$E$5,M353+N353)-N353),0)</f>
        <v>0</v>
      </c>
    </row>
    <row r="354" spans="1:15" x14ac:dyDescent="0.25">
      <c r="A354" s="33">
        <f t="shared" si="49"/>
        <v>2055</v>
      </c>
      <c r="B354" s="34">
        <f t="shared" si="50"/>
        <v>10</v>
      </c>
      <c r="C354" s="34">
        <f t="shared" si="51"/>
        <v>353</v>
      </c>
      <c r="D354" s="35">
        <f t="shared" si="52"/>
        <v>0</v>
      </c>
      <c r="E354" s="35">
        <f>IF(D354&lt;=0,0,MIN(Darlehensrechner!$E$5,D354+F354))</f>
        <v>0</v>
      </c>
      <c r="F354" s="35">
        <f>IF(D354&lt;=0,0,D354*Darlehensrechner!$B$6/12)</f>
        <v>0</v>
      </c>
      <c r="G354" s="35">
        <f t="shared" si="45"/>
        <v>0</v>
      </c>
      <c r="H354" s="35">
        <f>IF(AND(Darlehensrechner!$B$13="Ja",B354=Darlehensrechner!$B$12,D354&gt;0),MIN(Darlehensrechner!$B$11,Darlehensrechner!$B$5*Darlehensrechner!$B$14,MAX(D354-G354,0)),0)</f>
        <v>0</v>
      </c>
      <c r="I354" s="36">
        <v>0</v>
      </c>
      <c r="J354" s="35">
        <f t="shared" si="46"/>
        <v>0</v>
      </c>
      <c r="K354" s="35">
        <f t="shared" si="47"/>
        <v>0</v>
      </c>
      <c r="L354" s="35">
        <f t="shared" si="48"/>
        <v>0</v>
      </c>
      <c r="M354" s="35">
        <f t="shared" si="53"/>
        <v>0</v>
      </c>
      <c r="N354" s="35">
        <f>IF(M354&lt;=0,0,M354*Darlehensrechner!$B$6/12)</f>
        <v>0</v>
      </c>
      <c r="O354" s="37">
        <f>MAX(M354-(MIN(Darlehensrechner!$E$5,M354+N354)-N354),0)</f>
        <v>0</v>
      </c>
    </row>
    <row r="355" spans="1:15" x14ac:dyDescent="0.25">
      <c r="A355" s="33">
        <f t="shared" si="49"/>
        <v>2055</v>
      </c>
      <c r="B355" s="34">
        <f t="shared" si="50"/>
        <v>11</v>
      </c>
      <c r="C355" s="34">
        <f t="shared" si="51"/>
        <v>354</v>
      </c>
      <c r="D355" s="35">
        <f t="shared" si="52"/>
        <v>0</v>
      </c>
      <c r="E355" s="35">
        <f>IF(D355&lt;=0,0,MIN(Darlehensrechner!$E$5,D355+F355))</f>
        <v>0</v>
      </c>
      <c r="F355" s="35">
        <f>IF(D355&lt;=0,0,D355*Darlehensrechner!$B$6/12)</f>
        <v>0</v>
      </c>
      <c r="G355" s="35">
        <f t="shared" si="45"/>
        <v>0</v>
      </c>
      <c r="H355" s="35">
        <f>IF(AND(Darlehensrechner!$B$13="Ja",B355=Darlehensrechner!$B$12,D355&gt;0),MIN(Darlehensrechner!$B$11,Darlehensrechner!$B$5*Darlehensrechner!$B$14,MAX(D355-G355,0)),0)</f>
        <v>0</v>
      </c>
      <c r="I355" s="36">
        <v>0</v>
      </c>
      <c r="J355" s="35">
        <f t="shared" si="46"/>
        <v>0</v>
      </c>
      <c r="K355" s="35">
        <f t="shared" si="47"/>
        <v>0</v>
      </c>
      <c r="L355" s="35">
        <f t="shared" si="48"/>
        <v>0</v>
      </c>
      <c r="M355" s="35">
        <f t="shared" si="53"/>
        <v>0</v>
      </c>
      <c r="N355" s="35">
        <f>IF(M355&lt;=0,0,M355*Darlehensrechner!$B$6/12)</f>
        <v>0</v>
      </c>
      <c r="O355" s="37">
        <f>MAX(M355-(MIN(Darlehensrechner!$E$5,M355+N355)-N355),0)</f>
        <v>0</v>
      </c>
    </row>
    <row r="356" spans="1:15" x14ac:dyDescent="0.25">
      <c r="A356" s="33">
        <f t="shared" si="49"/>
        <v>2055</v>
      </c>
      <c r="B356" s="34">
        <f t="shared" si="50"/>
        <v>12</v>
      </c>
      <c r="C356" s="34">
        <f t="shared" si="51"/>
        <v>355</v>
      </c>
      <c r="D356" s="35">
        <f t="shared" si="52"/>
        <v>0</v>
      </c>
      <c r="E356" s="35">
        <f>IF(D356&lt;=0,0,MIN(Darlehensrechner!$E$5,D356+F356))</f>
        <v>0</v>
      </c>
      <c r="F356" s="35">
        <f>IF(D356&lt;=0,0,D356*Darlehensrechner!$B$6/12)</f>
        <v>0</v>
      </c>
      <c r="G356" s="35">
        <f t="shared" si="45"/>
        <v>0</v>
      </c>
      <c r="H356" s="35">
        <f>IF(AND(Darlehensrechner!$B$13="Ja",B356=Darlehensrechner!$B$12,D356&gt;0),MIN(Darlehensrechner!$B$11,Darlehensrechner!$B$5*Darlehensrechner!$B$14,MAX(D356-G356,0)),0)</f>
        <v>0</v>
      </c>
      <c r="I356" s="36">
        <v>0</v>
      </c>
      <c r="J356" s="35">
        <f t="shared" si="46"/>
        <v>0</v>
      </c>
      <c r="K356" s="35">
        <f t="shared" si="47"/>
        <v>0</v>
      </c>
      <c r="L356" s="35">
        <f t="shared" si="48"/>
        <v>0</v>
      </c>
      <c r="M356" s="35">
        <f t="shared" si="53"/>
        <v>0</v>
      </c>
      <c r="N356" s="35">
        <f>IF(M356&lt;=0,0,M356*Darlehensrechner!$B$6/12)</f>
        <v>0</v>
      </c>
      <c r="O356" s="37">
        <f>MAX(M356-(MIN(Darlehensrechner!$E$5,M356+N356)-N356),0)</f>
        <v>0</v>
      </c>
    </row>
    <row r="357" spans="1:15" x14ac:dyDescent="0.25">
      <c r="A357" s="33">
        <f t="shared" si="49"/>
        <v>2056</v>
      </c>
      <c r="B357" s="34">
        <f t="shared" si="50"/>
        <v>1</v>
      </c>
      <c r="C357" s="34">
        <f t="shared" si="51"/>
        <v>356</v>
      </c>
      <c r="D357" s="35">
        <f t="shared" si="52"/>
        <v>0</v>
      </c>
      <c r="E357" s="35">
        <f>IF(D357&lt;=0,0,MIN(Darlehensrechner!$E$5,D357+F357))</f>
        <v>0</v>
      </c>
      <c r="F357" s="35">
        <f>IF(D357&lt;=0,0,D357*Darlehensrechner!$B$6/12)</f>
        <v>0</v>
      </c>
      <c r="G357" s="35">
        <f t="shared" si="45"/>
        <v>0</v>
      </c>
      <c r="H357" s="35">
        <f>IF(AND(Darlehensrechner!$B$13="Ja",B357=Darlehensrechner!$B$12,D357&gt;0),MIN(Darlehensrechner!$B$11,Darlehensrechner!$B$5*Darlehensrechner!$B$14,MAX(D357-G357,0)),0)</f>
        <v>0</v>
      </c>
      <c r="I357" s="36">
        <v>0</v>
      </c>
      <c r="J357" s="35">
        <f t="shared" si="46"/>
        <v>0</v>
      </c>
      <c r="K357" s="35">
        <f t="shared" si="47"/>
        <v>0</v>
      </c>
      <c r="L357" s="35">
        <f t="shared" si="48"/>
        <v>0</v>
      </c>
      <c r="M357" s="35">
        <f t="shared" si="53"/>
        <v>0</v>
      </c>
      <c r="N357" s="35">
        <f>IF(M357&lt;=0,0,M357*Darlehensrechner!$B$6/12)</f>
        <v>0</v>
      </c>
      <c r="O357" s="37">
        <f>MAX(M357-(MIN(Darlehensrechner!$E$5,M357+N357)-N357),0)</f>
        <v>0</v>
      </c>
    </row>
    <row r="358" spans="1:15" x14ac:dyDescent="0.25">
      <c r="A358" s="33">
        <f t="shared" si="49"/>
        <v>2056</v>
      </c>
      <c r="B358" s="34">
        <f t="shared" si="50"/>
        <v>2</v>
      </c>
      <c r="C358" s="34">
        <f t="shared" si="51"/>
        <v>357</v>
      </c>
      <c r="D358" s="35">
        <f t="shared" si="52"/>
        <v>0</v>
      </c>
      <c r="E358" s="35">
        <f>IF(D358&lt;=0,0,MIN(Darlehensrechner!$E$5,D358+F358))</f>
        <v>0</v>
      </c>
      <c r="F358" s="35">
        <f>IF(D358&lt;=0,0,D358*Darlehensrechner!$B$6/12)</f>
        <v>0</v>
      </c>
      <c r="G358" s="35">
        <f t="shared" si="45"/>
        <v>0</v>
      </c>
      <c r="H358" s="35">
        <f>IF(AND(Darlehensrechner!$B$13="Ja",B358=Darlehensrechner!$B$12,D358&gt;0),MIN(Darlehensrechner!$B$11,Darlehensrechner!$B$5*Darlehensrechner!$B$14,MAX(D358-G358,0)),0)</f>
        <v>0</v>
      </c>
      <c r="I358" s="36">
        <v>0</v>
      </c>
      <c r="J358" s="35">
        <f t="shared" si="46"/>
        <v>0</v>
      </c>
      <c r="K358" s="35">
        <f t="shared" si="47"/>
        <v>0</v>
      </c>
      <c r="L358" s="35">
        <f t="shared" si="48"/>
        <v>0</v>
      </c>
      <c r="M358" s="35">
        <f t="shared" si="53"/>
        <v>0</v>
      </c>
      <c r="N358" s="35">
        <f>IF(M358&lt;=0,0,M358*Darlehensrechner!$B$6/12)</f>
        <v>0</v>
      </c>
      <c r="O358" s="37">
        <f>MAX(M358-(MIN(Darlehensrechner!$E$5,M358+N358)-N358),0)</f>
        <v>0</v>
      </c>
    </row>
    <row r="359" spans="1:15" x14ac:dyDescent="0.25">
      <c r="A359" s="33">
        <f t="shared" si="49"/>
        <v>2056</v>
      </c>
      <c r="B359" s="34">
        <f t="shared" si="50"/>
        <v>3</v>
      </c>
      <c r="C359" s="34">
        <f t="shared" si="51"/>
        <v>358</v>
      </c>
      <c r="D359" s="35">
        <f t="shared" si="52"/>
        <v>0</v>
      </c>
      <c r="E359" s="35">
        <f>IF(D359&lt;=0,0,MIN(Darlehensrechner!$E$5,D359+F359))</f>
        <v>0</v>
      </c>
      <c r="F359" s="35">
        <f>IF(D359&lt;=0,0,D359*Darlehensrechner!$B$6/12)</f>
        <v>0</v>
      </c>
      <c r="G359" s="35">
        <f t="shared" si="45"/>
        <v>0</v>
      </c>
      <c r="H359" s="35">
        <f>IF(AND(Darlehensrechner!$B$13="Ja",B359=Darlehensrechner!$B$12,D359&gt;0),MIN(Darlehensrechner!$B$11,Darlehensrechner!$B$5*Darlehensrechner!$B$14,MAX(D359-G359,0)),0)</f>
        <v>0</v>
      </c>
      <c r="I359" s="36">
        <v>0</v>
      </c>
      <c r="J359" s="35">
        <f t="shared" si="46"/>
        <v>0</v>
      </c>
      <c r="K359" s="35">
        <f t="shared" si="47"/>
        <v>0</v>
      </c>
      <c r="L359" s="35">
        <f t="shared" si="48"/>
        <v>0</v>
      </c>
      <c r="M359" s="35">
        <f t="shared" si="53"/>
        <v>0</v>
      </c>
      <c r="N359" s="35">
        <f>IF(M359&lt;=0,0,M359*Darlehensrechner!$B$6/12)</f>
        <v>0</v>
      </c>
      <c r="O359" s="37">
        <f>MAX(M359-(MIN(Darlehensrechner!$E$5,M359+N359)-N359),0)</f>
        <v>0</v>
      </c>
    </row>
    <row r="360" spans="1:15" x14ac:dyDescent="0.25">
      <c r="A360" s="33">
        <f t="shared" si="49"/>
        <v>2056</v>
      </c>
      <c r="B360" s="34">
        <f t="shared" si="50"/>
        <v>4</v>
      </c>
      <c r="C360" s="34">
        <f t="shared" si="51"/>
        <v>359</v>
      </c>
      <c r="D360" s="35">
        <f t="shared" si="52"/>
        <v>0</v>
      </c>
      <c r="E360" s="35">
        <f>IF(D360&lt;=0,0,MIN(Darlehensrechner!$E$5,D360+F360))</f>
        <v>0</v>
      </c>
      <c r="F360" s="35">
        <f>IF(D360&lt;=0,0,D360*Darlehensrechner!$B$6/12)</f>
        <v>0</v>
      </c>
      <c r="G360" s="35">
        <f t="shared" si="45"/>
        <v>0</v>
      </c>
      <c r="H360" s="35">
        <f>IF(AND(Darlehensrechner!$B$13="Ja",B360=Darlehensrechner!$B$12,D360&gt;0),MIN(Darlehensrechner!$B$11,Darlehensrechner!$B$5*Darlehensrechner!$B$14,MAX(D360-G360,0)),0)</f>
        <v>0</v>
      </c>
      <c r="I360" s="36">
        <v>0</v>
      </c>
      <c r="J360" s="35">
        <f t="shared" si="46"/>
        <v>0</v>
      </c>
      <c r="K360" s="35">
        <f t="shared" si="47"/>
        <v>0</v>
      </c>
      <c r="L360" s="35">
        <f t="shared" si="48"/>
        <v>0</v>
      </c>
      <c r="M360" s="35">
        <f t="shared" si="53"/>
        <v>0</v>
      </c>
      <c r="N360" s="35">
        <f>IF(M360&lt;=0,0,M360*Darlehensrechner!$B$6/12)</f>
        <v>0</v>
      </c>
      <c r="O360" s="37">
        <f>MAX(M360-(MIN(Darlehensrechner!$E$5,M360+N360)-N360),0)</f>
        <v>0</v>
      </c>
    </row>
    <row r="361" spans="1:15" x14ac:dyDescent="0.25">
      <c r="A361" s="33">
        <f t="shared" si="49"/>
        <v>2056</v>
      </c>
      <c r="B361" s="34">
        <f t="shared" si="50"/>
        <v>5</v>
      </c>
      <c r="C361" s="34">
        <f t="shared" si="51"/>
        <v>360</v>
      </c>
      <c r="D361" s="35">
        <f t="shared" si="52"/>
        <v>0</v>
      </c>
      <c r="E361" s="35">
        <f>IF(D361&lt;=0,0,MIN(Darlehensrechner!$E$5,D361+F361))</f>
        <v>0</v>
      </c>
      <c r="F361" s="35">
        <f>IF(D361&lt;=0,0,D361*Darlehensrechner!$B$6/12)</f>
        <v>0</v>
      </c>
      <c r="G361" s="35">
        <f t="shared" si="45"/>
        <v>0</v>
      </c>
      <c r="H361" s="35">
        <f>IF(AND(Darlehensrechner!$B$13="Ja",B361=Darlehensrechner!$B$12,D361&gt;0),MIN(Darlehensrechner!$B$11,Darlehensrechner!$B$5*Darlehensrechner!$B$14,MAX(D361-G361,0)),0)</f>
        <v>0</v>
      </c>
      <c r="I361" s="36">
        <v>0</v>
      </c>
      <c r="J361" s="35">
        <f t="shared" si="46"/>
        <v>0</v>
      </c>
      <c r="K361" s="35">
        <f t="shared" si="47"/>
        <v>0</v>
      </c>
      <c r="L361" s="35">
        <f t="shared" si="48"/>
        <v>0</v>
      </c>
      <c r="M361" s="35">
        <f t="shared" si="53"/>
        <v>0</v>
      </c>
      <c r="N361" s="35">
        <f>IF(M361&lt;=0,0,M361*Darlehensrechner!$B$6/12)</f>
        <v>0</v>
      </c>
      <c r="O361" s="37">
        <f>MAX(M361-(MIN(Darlehensrechner!$E$5,M361+N361)-N361),0)</f>
        <v>0</v>
      </c>
    </row>
    <row r="362" spans="1:15" x14ac:dyDescent="0.25">
      <c r="A362" s="33">
        <f t="shared" si="49"/>
        <v>2056</v>
      </c>
      <c r="B362" s="34">
        <f t="shared" si="50"/>
        <v>6</v>
      </c>
      <c r="C362" s="34">
        <f t="shared" si="51"/>
        <v>361</v>
      </c>
      <c r="D362" s="35">
        <f t="shared" si="52"/>
        <v>0</v>
      </c>
      <c r="E362" s="35">
        <f>IF(D362&lt;=0,0,MIN(Darlehensrechner!$E$5,D362+F362))</f>
        <v>0</v>
      </c>
      <c r="F362" s="35">
        <f>IF(D362&lt;=0,0,D362*Darlehensrechner!$B$6/12)</f>
        <v>0</v>
      </c>
      <c r="G362" s="35">
        <f t="shared" si="45"/>
        <v>0</v>
      </c>
      <c r="H362" s="35">
        <f>IF(AND(Darlehensrechner!$B$13="Ja",B362=Darlehensrechner!$B$12,D362&gt;0),MIN(Darlehensrechner!$B$11,Darlehensrechner!$B$5*Darlehensrechner!$B$14,MAX(D362-G362,0)),0)</f>
        <v>0</v>
      </c>
      <c r="I362" s="36">
        <v>0</v>
      </c>
      <c r="J362" s="35">
        <f t="shared" si="46"/>
        <v>0</v>
      </c>
      <c r="K362" s="35">
        <f t="shared" si="47"/>
        <v>0</v>
      </c>
      <c r="L362" s="35">
        <f t="shared" si="48"/>
        <v>0</v>
      </c>
      <c r="M362" s="35">
        <f t="shared" si="53"/>
        <v>0</v>
      </c>
      <c r="N362" s="35">
        <f>IF(M362&lt;=0,0,M362*Darlehensrechner!$B$6/12)</f>
        <v>0</v>
      </c>
      <c r="O362" s="37">
        <f>MAX(M362-(MIN(Darlehensrechner!$E$5,M362+N362)-N362),0)</f>
        <v>0</v>
      </c>
    </row>
    <row r="363" spans="1:15" x14ac:dyDescent="0.25">
      <c r="A363" s="33">
        <f t="shared" si="49"/>
        <v>2056</v>
      </c>
      <c r="B363" s="34">
        <f t="shared" si="50"/>
        <v>7</v>
      </c>
      <c r="C363" s="34">
        <f t="shared" si="51"/>
        <v>362</v>
      </c>
      <c r="D363" s="35">
        <f t="shared" si="52"/>
        <v>0</v>
      </c>
      <c r="E363" s="35">
        <f>IF(D363&lt;=0,0,MIN(Darlehensrechner!$E$5,D363+F363))</f>
        <v>0</v>
      </c>
      <c r="F363" s="35">
        <f>IF(D363&lt;=0,0,D363*Darlehensrechner!$B$6/12)</f>
        <v>0</v>
      </c>
      <c r="G363" s="35">
        <f t="shared" si="45"/>
        <v>0</v>
      </c>
      <c r="H363" s="35">
        <f>IF(AND(Darlehensrechner!$B$13="Ja",B363=Darlehensrechner!$B$12,D363&gt;0),MIN(Darlehensrechner!$B$11,Darlehensrechner!$B$5*Darlehensrechner!$B$14,MAX(D363-G363,0)),0)</f>
        <v>0</v>
      </c>
      <c r="I363" s="36">
        <v>0</v>
      </c>
      <c r="J363" s="35">
        <f t="shared" si="46"/>
        <v>0</v>
      </c>
      <c r="K363" s="35">
        <f t="shared" si="47"/>
        <v>0</v>
      </c>
      <c r="L363" s="35">
        <f t="shared" si="48"/>
        <v>0</v>
      </c>
      <c r="M363" s="35">
        <f t="shared" si="53"/>
        <v>0</v>
      </c>
      <c r="N363" s="35">
        <f>IF(M363&lt;=0,0,M363*Darlehensrechner!$B$6/12)</f>
        <v>0</v>
      </c>
      <c r="O363" s="37">
        <f>MAX(M363-(MIN(Darlehensrechner!$E$5,M363+N363)-N363),0)</f>
        <v>0</v>
      </c>
    </row>
    <row r="364" spans="1:15" x14ac:dyDescent="0.25">
      <c r="A364" s="33">
        <f t="shared" si="49"/>
        <v>2056</v>
      </c>
      <c r="B364" s="34">
        <f t="shared" si="50"/>
        <v>8</v>
      </c>
      <c r="C364" s="34">
        <f t="shared" si="51"/>
        <v>363</v>
      </c>
      <c r="D364" s="35">
        <f t="shared" si="52"/>
        <v>0</v>
      </c>
      <c r="E364" s="35">
        <f>IF(D364&lt;=0,0,MIN(Darlehensrechner!$E$5,D364+F364))</f>
        <v>0</v>
      </c>
      <c r="F364" s="35">
        <f>IF(D364&lt;=0,0,D364*Darlehensrechner!$B$6/12)</f>
        <v>0</v>
      </c>
      <c r="G364" s="35">
        <f t="shared" si="45"/>
        <v>0</v>
      </c>
      <c r="H364" s="35">
        <f>IF(AND(Darlehensrechner!$B$13="Ja",B364=Darlehensrechner!$B$12,D364&gt;0),MIN(Darlehensrechner!$B$11,Darlehensrechner!$B$5*Darlehensrechner!$B$14,MAX(D364-G364,0)),0)</f>
        <v>0</v>
      </c>
      <c r="I364" s="36">
        <v>0</v>
      </c>
      <c r="J364" s="35">
        <f t="shared" si="46"/>
        <v>0</v>
      </c>
      <c r="K364" s="35">
        <f t="shared" si="47"/>
        <v>0</v>
      </c>
      <c r="L364" s="35">
        <f t="shared" si="48"/>
        <v>0</v>
      </c>
      <c r="M364" s="35">
        <f t="shared" si="53"/>
        <v>0</v>
      </c>
      <c r="N364" s="35">
        <f>IF(M364&lt;=0,0,M364*Darlehensrechner!$B$6/12)</f>
        <v>0</v>
      </c>
      <c r="O364" s="37">
        <f>MAX(M364-(MIN(Darlehensrechner!$E$5,M364+N364)-N364),0)</f>
        <v>0</v>
      </c>
    </row>
    <row r="365" spans="1:15" x14ac:dyDescent="0.25">
      <c r="A365" s="33">
        <f t="shared" si="49"/>
        <v>2056</v>
      </c>
      <c r="B365" s="34">
        <f t="shared" si="50"/>
        <v>9</v>
      </c>
      <c r="C365" s="34">
        <f t="shared" si="51"/>
        <v>364</v>
      </c>
      <c r="D365" s="35">
        <f t="shared" si="52"/>
        <v>0</v>
      </c>
      <c r="E365" s="35">
        <f>IF(D365&lt;=0,0,MIN(Darlehensrechner!$E$5,D365+F365))</f>
        <v>0</v>
      </c>
      <c r="F365" s="35">
        <f>IF(D365&lt;=0,0,D365*Darlehensrechner!$B$6/12)</f>
        <v>0</v>
      </c>
      <c r="G365" s="35">
        <f t="shared" si="45"/>
        <v>0</v>
      </c>
      <c r="H365" s="35">
        <f>IF(AND(Darlehensrechner!$B$13="Ja",B365=Darlehensrechner!$B$12,D365&gt;0),MIN(Darlehensrechner!$B$11,Darlehensrechner!$B$5*Darlehensrechner!$B$14,MAX(D365-G365,0)),0)</f>
        <v>0</v>
      </c>
      <c r="I365" s="36">
        <v>0</v>
      </c>
      <c r="J365" s="35">
        <f t="shared" si="46"/>
        <v>0</v>
      </c>
      <c r="K365" s="35">
        <f t="shared" si="47"/>
        <v>0</v>
      </c>
      <c r="L365" s="35">
        <f t="shared" si="48"/>
        <v>0</v>
      </c>
      <c r="M365" s="35">
        <f t="shared" si="53"/>
        <v>0</v>
      </c>
      <c r="N365" s="35">
        <f>IF(M365&lt;=0,0,M365*Darlehensrechner!$B$6/12)</f>
        <v>0</v>
      </c>
      <c r="O365" s="37">
        <f>MAX(M365-(MIN(Darlehensrechner!$E$5,M365+N365)-N365),0)</f>
        <v>0</v>
      </c>
    </row>
    <row r="366" spans="1:15" x14ac:dyDescent="0.25">
      <c r="A366" s="33">
        <f t="shared" si="49"/>
        <v>2056</v>
      </c>
      <c r="B366" s="34">
        <f t="shared" si="50"/>
        <v>10</v>
      </c>
      <c r="C366" s="34">
        <f t="shared" si="51"/>
        <v>365</v>
      </c>
      <c r="D366" s="35">
        <f t="shared" si="52"/>
        <v>0</v>
      </c>
      <c r="E366" s="35">
        <f>IF(D366&lt;=0,0,MIN(Darlehensrechner!$E$5,D366+F366))</f>
        <v>0</v>
      </c>
      <c r="F366" s="35">
        <f>IF(D366&lt;=0,0,D366*Darlehensrechner!$B$6/12)</f>
        <v>0</v>
      </c>
      <c r="G366" s="35">
        <f t="shared" si="45"/>
        <v>0</v>
      </c>
      <c r="H366" s="35">
        <f>IF(AND(Darlehensrechner!$B$13="Ja",B366=Darlehensrechner!$B$12,D366&gt;0),MIN(Darlehensrechner!$B$11,Darlehensrechner!$B$5*Darlehensrechner!$B$14,MAX(D366-G366,0)),0)</f>
        <v>0</v>
      </c>
      <c r="I366" s="36">
        <v>0</v>
      </c>
      <c r="J366" s="35">
        <f t="shared" si="46"/>
        <v>0</v>
      </c>
      <c r="K366" s="35">
        <f t="shared" si="47"/>
        <v>0</v>
      </c>
      <c r="L366" s="35">
        <f t="shared" si="48"/>
        <v>0</v>
      </c>
      <c r="M366" s="35">
        <f t="shared" si="53"/>
        <v>0</v>
      </c>
      <c r="N366" s="35">
        <f>IF(M366&lt;=0,0,M366*Darlehensrechner!$B$6/12)</f>
        <v>0</v>
      </c>
      <c r="O366" s="37">
        <f>MAX(M366-(MIN(Darlehensrechner!$E$5,M366+N366)-N366),0)</f>
        <v>0</v>
      </c>
    </row>
    <row r="367" spans="1:15" x14ac:dyDescent="0.25">
      <c r="A367" s="33">
        <f t="shared" si="49"/>
        <v>2056</v>
      </c>
      <c r="B367" s="34">
        <f t="shared" si="50"/>
        <v>11</v>
      </c>
      <c r="C367" s="34">
        <f t="shared" si="51"/>
        <v>366</v>
      </c>
      <c r="D367" s="35">
        <f t="shared" si="52"/>
        <v>0</v>
      </c>
      <c r="E367" s="35">
        <f>IF(D367&lt;=0,0,MIN(Darlehensrechner!$E$5,D367+F367))</f>
        <v>0</v>
      </c>
      <c r="F367" s="35">
        <f>IF(D367&lt;=0,0,D367*Darlehensrechner!$B$6/12)</f>
        <v>0</v>
      </c>
      <c r="G367" s="35">
        <f t="shared" si="45"/>
        <v>0</v>
      </c>
      <c r="H367" s="35">
        <f>IF(AND(Darlehensrechner!$B$13="Ja",B367=Darlehensrechner!$B$12,D367&gt;0),MIN(Darlehensrechner!$B$11,Darlehensrechner!$B$5*Darlehensrechner!$B$14,MAX(D367-G367,0)),0)</f>
        <v>0</v>
      </c>
      <c r="I367" s="36">
        <v>0</v>
      </c>
      <c r="J367" s="35">
        <f t="shared" si="46"/>
        <v>0</v>
      </c>
      <c r="K367" s="35">
        <f t="shared" si="47"/>
        <v>0</v>
      </c>
      <c r="L367" s="35">
        <f t="shared" si="48"/>
        <v>0</v>
      </c>
      <c r="M367" s="35">
        <f t="shared" si="53"/>
        <v>0</v>
      </c>
      <c r="N367" s="35">
        <f>IF(M367&lt;=0,0,M367*Darlehensrechner!$B$6/12)</f>
        <v>0</v>
      </c>
      <c r="O367" s="37">
        <f>MAX(M367-(MIN(Darlehensrechner!$E$5,M367+N367)-N367),0)</f>
        <v>0</v>
      </c>
    </row>
    <row r="368" spans="1:15" x14ac:dyDescent="0.25">
      <c r="A368" s="33">
        <f t="shared" si="49"/>
        <v>2056</v>
      </c>
      <c r="B368" s="34">
        <f t="shared" si="50"/>
        <v>12</v>
      </c>
      <c r="C368" s="34">
        <f t="shared" si="51"/>
        <v>367</v>
      </c>
      <c r="D368" s="35">
        <f t="shared" si="52"/>
        <v>0</v>
      </c>
      <c r="E368" s="35">
        <f>IF(D368&lt;=0,0,MIN(Darlehensrechner!$E$5,D368+F368))</f>
        <v>0</v>
      </c>
      <c r="F368" s="35">
        <f>IF(D368&lt;=0,0,D368*Darlehensrechner!$B$6/12)</f>
        <v>0</v>
      </c>
      <c r="G368" s="35">
        <f t="shared" si="45"/>
        <v>0</v>
      </c>
      <c r="H368" s="35">
        <f>IF(AND(Darlehensrechner!$B$13="Ja",B368=Darlehensrechner!$B$12,D368&gt;0),MIN(Darlehensrechner!$B$11,Darlehensrechner!$B$5*Darlehensrechner!$B$14,MAX(D368-G368,0)),0)</f>
        <v>0</v>
      </c>
      <c r="I368" s="36">
        <v>0</v>
      </c>
      <c r="J368" s="35">
        <f t="shared" si="46"/>
        <v>0</v>
      </c>
      <c r="K368" s="35">
        <f t="shared" si="47"/>
        <v>0</v>
      </c>
      <c r="L368" s="35">
        <f t="shared" si="48"/>
        <v>0</v>
      </c>
      <c r="M368" s="35">
        <f t="shared" si="53"/>
        <v>0</v>
      </c>
      <c r="N368" s="35">
        <f>IF(M368&lt;=0,0,M368*Darlehensrechner!$B$6/12)</f>
        <v>0</v>
      </c>
      <c r="O368" s="37">
        <f>MAX(M368-(MIN(Darlehensrechner!$E$5,M368+N368)-N368),0)</f>
        <v>0</v>
      </c>
    </row>
    <row r="369" spans="1:15" x14ac:dyDescent="0.25">
      <c r="A369" s="33">
        <f t="shared" si="49"/>
        <v>2057</v>
      </c>
      <c r="B369" s="34">
        <f t="shared" si="50"/>
        <v>1</v>
      </c>
      <c r="C369" s="34">
        <f t="shared" si="51"/>
        <v>368</v>
      </c>
      <c r="D369" s="35">
        <f t="shared" si="52"/>
        <v>0</v>
      </c>
      <c r="E369" s="35">
        <f>IF(D369&lt;=0,0,MIN(Darlehensrechner!$E$5,D369+F369))</f>
        <v>0</v>
      </c>
      <c r="F369" s="35">
        <f>IF(D369&lt;=0,0,D369*Darlehensrechner!$B$6/12)</f>
        <v>0</v>
      </c>
      <c r="G369" s="35">
        <f t="shared" si="45"/>
        <v>0</v>
      </c>
      <c r="H369" s="35">
        <f>IF(AND(Darlehensrechner!$B$13="Ja",B369=Darlehensrechner!$B$12,D369&gt;0),MIN(Darlehensrechner!$B$11,Darlehensrechner!$B$5*Darlehensrechner!$B$14,MAX(D369-G369,0)),0)</f>
        <v>0</v>
      </c>
      <c r="I369" s="36">
        <v>0</v>
      </c>
      <c r="J369" s="35">
        <f t="shared" si="46"/>
        <v>0</v>
      </c>
      <c r="K369" s="35">
        <f t="shared" si="47"/>
        <v>0</v>
      </c>
      <c r="L369" s="35">
        <f t="shared" si="48"/>
        <v>0</v>
      </c>
      <c r="M369" s="35">
        <f t="shared" si="53"/>
        <v>0</v>
      </c>
      <c r="N369" s="35">
        <f>IF(M369&lt;=0,0,M369*Darlehensrechner!$B$6/12)</f>
        <v>0</v>
      </c>
      <c r="O369" s="37">
        <f>MAX(M369-(MIN(Darlehensrechner!$E$5,M369+N369)-N369),0)</f>
        <v>0</v>
      </c>
    </row>
    <row r="370" spans="1:15" x14ac:dyDescent="0.25">
      <c r="A370" s="33">
        <f t="shared" si="49"/>
        <v>2057</v>
      </c>
      <c r="B370" s="34">
        <f t="shared" si="50"/>
        <v>2</v>
      </c>
      <c r="C370" s="34">
        <f t="shared" si="51"/>
        <v>369</v>
      </c>
      <c r="D370" s="35">
        <f t="shared" si="52"/>
        <v>0</v>
      </c>
      <c r="E370" s="35">
        <f>IF(D370&lt;=0,0,MIN(Darlehensrechner!$E$5,D370+F370))</f>
        <v>0</v>
      </c>
      <c r="F370" s="35">
        <f>IF(D370&lt;=0,0,D370*Darlehensrechner!$B$6/12)</f>
        <v>0</v>
      </c>
      <c r="G370" s="35">
        <f t="shared" si="45"/>
        <v>0</v>
      </c>
      <c r="H370" s="35">
        <f>IF(AND(Darlehensrechner!$B$13="Ja",B370=Darlehensrechner!$B$12,D370&gt;0),MIN(Darlehensrechner!$B$11,Darlehensrechner!$B$5*Darlehensrechner!$B$14,MAX(D370-G370,0)),0)</f>
        <v>0</v>
      </c>
      <c r="I370" s="36">
        <v>0</v>
      </c>
      <c r="J370" s="35">
        <f t="shared" si="46"/>
        <v>0</v>
      </c>
      <c r="K370" s="35">
        <f t="shared" si="47"/>
        <v>0</v>
      </c>
      <c r="L370" s="35">
        <f t="shared" si="48"/>
        <v>0</v>
      </c>
      <c r="M370" s="35">
        <f t="shared" si="53"/>
        <v>0</v>
      </c>
      <c r="N370" s="35">
        <f>IF(M370&lt;=0,0,M370*Darlehensrechner!$B$6/12)</f>
        <v>0</v>
      </c>
      <c r="O370" s="37">
        <f>MAX(M370-(MIN(Darlehensrechner!$E$5,M370+N370)-N370),0)</f>
        <v>0</v>
      </c>
    </row>
    <row r="371" spans="1:15" x14ac:dyDescent="0.25">
      <c r="A371" s="33">
        <f t="shared" si="49"/>
        <v>2057</v>
      </c>
      <c r="B371" s="34">
        <f t="shared" si="50"/>
        <v>3</v>
      </c>
      <c r="C371" s="34">
        <f t="shared" si="51"/>
        <v>370</v>
      </c>
      <c r="D371" s="35">
        <f t="shared" si="52"/>
        <v>0</v>
      </c>
      <c r="E371" s="35">
        <f>IF(D371&lt;=0,0,MIN(Darlehensrechner!$E$5,D371+F371))</f>
        <v>0</v>
      </c>
      <c r="F371" s="35">
        <f>IF(D371&lt;=0,0,D371*Darlehensrechner!$B$6/12)</f>
        <v>0</v>
      </c>
      <c r="G371" s="35">
        <f t="shared" si="45"/>
        <v>0</v>
      </c>
      <c r="H371" s="35">
        <f>IF(AND(Darlehensrechner!$B$13="Ja",B371=Darlehensrechner!$B$12,D371&gt;0),MIN(Darlehensrechner!$B$11,Darlehensrechner!$B$5*Darlehensrechner!$B$14,MAX(D371-G371,0)),0)</f>
        <v>0</v>
      </c>
      <c r="I371" s="36">
        <v>0</v>
      </c>
      <c r="J371" s="35">
        <f t="shared" si="46"/>
        <v>0</v>
      </c>
      <c r="K371" s="35">
        <f t="shared" si="47"/>
        <v>0</v>
      </c>
      <c r="L371" s="35">
        <f t="shared" si="48"/>
        <v>0</v>
      </c>
      <c r="M371" s="35">
        <f t="shared" si="53"/>
        <v>0</v>
      </c>
      <c r="N371" s="35">
        <f>IF(M371&lt;=0,0,M371*Darlehensrechner!$B$6/12)</f>
        <v>0</v>
      </c>
      <c r="O371" s="37">
        <f>MAX(M371-(MIN(Darlehensrechner!$E$5,M371+N371)-N371),0)</f>
        <v>0</v>
      </c>
    </row>
    <row r="372" spans="1:15" x14ac:dyDescent="0.25">
      <c r="A372" s="33">
        <f t="shared" si="49"/>
        <v>2057</v>
      </c>
      <c r="B372" s="34">
        <f t="shared" si="50"/>
        <v>4</v>
      </c>
      <c r="C372" s="34">
        <f t="shared" si="51"/>
        <v>371</v>
      </c>
      <c r="D372" s="35">
        <f t="shared" si="52"/>
        <v>0</v>
      </c>
      <c r="E372" s="35">
        <f>IF(D372&lt;=0,0,MIN(Darlehensrechner!$E$5,D372+F372))</f>
        <v>0</v>
      </c>
      <c r="F372" s="35">
        <f>IF(D372&lt;=0,0,D372*Darlehensrechner!$B$6/12)</f>
        <v>0</v>
      </c>
      <c r="G372" s="35">
        <f t="shared" si="45"/>
        <v>0</v>
      </c>
      <c r="H372" s="35">
        <f>IF(AND(Darlehensrechner!$B$13="Ja",B372=Darlehensrechner!$B$12,D372&gt;0),MIN(Darlehensrechner!$B$11,Darlehensrechner!$B$5*Darlehensrechner!$B$14,MAX(D372-G372,0)),0)</f>
        <v>0</v>
      </c>
      <c r="I372" s="36">
        <v>0</v>
      </c>
      <c r="J372" s="35">
        <f t="shared" si="46"/>
        <v>0</v>
      </c>
      <c r="K372" s="35">
        <f t="shared" si="47"/>
        <v>0</v>
      </c>
      <c r="L372" s="35">
        <f t="shared" si="48"/>
        <v>0</v>
      </c>
      <c r="M372" s="35">
        <f t="shared" si="53"/>
        <v>0</v>
      </c>
      <c r="N372" s="35">
        <f>IF(M372&lt;=0,0,M372*Darlehensrechner!$B$6/12)</f>
        <v>0</v>
      </c>
      <c r="O372" s="37">
        <f>MAX(M372-(MIN(Darlehensrechner!$E$5,M372+N372)-N372),0)</f>
        <v>0</v>
      </c>
    </row>
    <row r="373" spans="1:15" x14ac:dyDescent="0.25">
      <c r="A373" s="33">
        <f t="shared" si="49"/>
        <v>2057</v>
      </c>
      <c r="B373" s="34">
        <f t="shared" si="50"/>
        <v>5</v>
      </c>
      <c r="C373" s="34">
        <f t="shared" si="51"/>
        <v>372</v>
      </c>
      <c r="D373" s="35">
        <f t="shared" si="52"/>
        <v>0</v>
      </c>
      <c r="E373" s="35">
        <f>IF(D373&lt;=0,0,MIN(Darlehensrechner!$E$5,D373+F373))</f>
        <v>0</v>
      </c>
      <c r="F373" s="35">
        <f>IF(D373&lt;=0,0,D373*Darlehensrechner!$B$6/12)</f>
        <v>0</v>
      </c>
      <c r="G373" s="35">
        <f t="shared" si="45"/>
        <v>0</v>
      </c>
      <c r="H373" s="35">
        <f>IF(AND(Darlehensrechner!$B$13="Ja",B373=Darlehensrechner!$B$12,D373&gt;0),MIN(Darlehensrechner!$B$11,Darlehensrechner!$B$5*Darlehensrechner!$B$14,MAX(D373-G373,0)),0)</f>
        <v>0</v>
      </c>
      <c r="I373" s="36">
        <v>0</v>
      </c>
      <c r="J373" s="35">
        <f t="shared" si="46"/>
        <v>0</v>
      </c>
      <c r="K373" s="35">
        <f t="shared" si="47"/>
        <v>0</v>
      </c>
      <c r="L373" s="35">
        <f t="shared" si="48"/>
        <v>0</v>
      </c>
      <c r="M373" s="35">
        <f t="shared" si="53"/>
        <v>0</v>
      </c>
      <c r="N373" s="35">
        <f>IF(M373&lt;=0,0,M373*Darlehensrechner!$B$6/12)</f>
        <v>0</v>
      </c>
      <c r="O373" s="37">
        <f>MAX(M373-(MIN(Darlehensrechner!$E$5,M373+N373)-N373),0)</f>
        <v>0</v>
      </c>
    </row>
    <row r="374" spans="1:15" x14ac:dyDescent="0.25">
      <c r="A374" s="33">
        <f t="shared" si="49"/>
        <v>2057</v>
      </c>
      <c r="B374" s="34">
        <f t="shared" si="50"/>
        <v>6</v>
      </c>
      <c r="C374" s="34">
        <f t="shared" si="51"/>
        <v>373</v>
      </c>
      <c r="D374" s="35">
        <f t="shared" si="52"/>
        <v>0</v>
      </c>
      <c r="E374" s="35">
        <f>IF(D374&lt;=0,0,MIN(Darlehensrechner!$E$5,D374+F374))</f>
        <v>0</v>
      </c>
      <c r="F374" s="35">
        <f>IF(D374&lt;=0,0,D374*Darlehensrechner!$B$6/12)</f>
        <v>0</v>
      </c>
      <c r="G374" s="35">
        <f t="shared" si="45"/>
        <v>0</v>
      </c>
      <c r="H374" s="35">
        <f>IF(AND(Darlehensrechner!$B$13="Ja",B374=Darlehensrechner!$B$12,D374&gt;0),MIN(Darlehensrechner!$B$11,Darlehensrechner!$B$5*Darlehensrechner!$B$14,MAX(D374-G374,0)),0)</f>
        <v>0</v>
      </c>
      <c r="I374" s="36">
        <v>0</v>
      </c>
      <c r="J374" s="35">
        <f t="shared" si="46"/>
        <v>0</v>
      </c>
      <c r="K374" s="35">
        <f t="shared" si="47"/>
        <v>0</v>
      </c>
      <c r="L374" s="35">
        <f t="shared" si="48"/>
        <v>0</v>
      </c>
      <c r="M374" s="35">
        <f t="shared" si="53"/>
        <v>0</v>
      </c>
      <c r="N374" s="35">
        <f>IF(M374&lt;=0,0,M374*Darlehensrechner!$B$6/12)</f>
        <v>0</v>
      </c>
      <c r="O374" s="37">
        <f>MAX(M374-(MIN(Darlehensrechner!$E$5,M374+N374)-N374),0)</f>
        <v>0</v>
      </c>
    </row>
    <row r="375" spans="1:15" x14ac:dyDescent="0.25">
      <c r="A375" s="33">
        <f t="shared" si="49"/>
        <v>2057</v>
      </c>
      <c r="B375" s="34">
        <f t="shared" si="50"/>
        <v>7</v>
      </c>
      <c r="C375" s="34">
        <f t="shared" si="51"/>
        <v>374</v>
      </c>
      <c r="D375" s="35">
        <f t="shared" si="52"/>
        <v>0</v>
      </c>
      <c r="E375" s="35">
        <f>IF(D375&lt;=0,0,MIN(Darlehensrechner!$E$5,D375+F375))</f>
        <v>0</v>
      </c>
      <c r="F375" s="35">
        <f>IF(D375&lt;=0,0,D375*Darlehensrechner!$B$6/12)</f>
        <v>0</v>
      </c>
      <c r="G375" s="35">
        <f t="shared" si="45"/>
        <v>0</v>
      </c>
      <c r="H375" s="35">
        <f>IF(AND(Darlehensrechner!$B$13="Ja",B375=Darlehensrechner!$B$12,D375&gt;0),MIN(Darlehensrechner!$B$11,Darlehensrechner!$B$5*Darlehensrechner!$B$14,MAX(D375-G375,0)),0)</f>
        <v>0</v>
      </c>
      <c r="I375" s="36">
        <v>0</v>
      </c>
      <c r="J375" s="35">
        <f t="shared" si="46"/>
        <v>0</v>
      </c>
      <c r="K375" s="35">
        <f t="shared" si="47"/>
        <v>0</v>
      </c>
      <c r="L375" s="35">
        <f t="shared" si="48"/>
        <v>0</v>
      </c>
      <c r="M375" s="35">
        <f t="shared" si="53"/>
        <v>0</v>
      </c>
      <c r="N375" s="35">
        <f>IF(M375&lt;=0,0,M375*Darlehensrechner!$B$6/12)</f>
        <v>0</v>
      </c>
      <c r="O375" s="37">
        <f>MAX(M375-(MIN(Darlehensrechner!$E$5,M375+N375)-N375),0)</f>
        <v>0</v>
      </c>
    </row>
    <row r="376" spans="1:15" x14ac:dyDescent="0.25">
      <c r="A376" s="33">
        <f t="shared" si="49"/>
        <v>2057</v>
      </c>
      <c r="B376" s="34">
        <f t="shared" si="50"/>
        <v>8</v>
      </c>
      <c r="C376" s="34">
        <f t="shared" si="51"/>
        <v>375</v>
      </c>
      <c r="D376" s="35">
        <f t="shared" si="52"/>
        <v>0</v>
      </c>
      <c r="E376" s="35">
        <f>IF(D376&lt;=0,0,MIN(Darlehensrechner!$E$5,D376+F376))</f>
        <v>0</v>
      </c>
      <c r="F376" s="35">
        <f>IF(D376&lt;=0,0,D376*Darlehensrechner!$B$6/12)</f>
        <v>0</v>
      </c>
      <c r="G376" s="35">
        <f t="shared" si="45"/>
        <v>0</v>
      </c>
      <c r="H376" s="35">
        <f>IF(AND(Darlehensrechner!$B$13="Ja",B376=Darlehensrechner!$B$12,D376&gt;0),MIN(Darlehensrechner!$B$11,Darlehensrechner!$B$5*Darlehensrechner!$B$14,MAX(D376-G376,0)),0)</f>
        <v>0</v>
      </c>
      <c r="I376" s="36">
        <v>0</v>
      </c>
      <c r="J376" s="35">
        <f t="shared" si="46"/>
        <v>0</v>
      </c>
      <c r="K376" s="35">
        <f t="shared" si="47"/>
        <v>0</v>
      </c>
      <c r="L376" s="35">
        <f t="shared" si="48"/>
        <v>0</v>
      </c>
      <c r="M376" s="35">
        <f t="shared" si="53"/>
        <v>0</v>
      </c>
      <c r="N376" s="35">
        <f>IF(M376&lt;=0,0,M376*Darlehensrechner!$B$6/12)</f>
        <v>0</v>
      </c>
      <c r="O376" s="37">
        <f>MAX(M376-(MIN(Darlehensrechner!$E$5,M376+N376)-N376),0)</f>
        <v>0</v>
      </c>
    </row>
    <row r="377" spans="1:15" x14ac:dyDescent="0.25">
      <c r="A377" s="33">
        <f t="shared" si="49"/>
        <v>2057</v>
      </c>
      <c r="B377" s="34">
        <f t="shared" si="50"/>
        <v>9</v>
      </c>
      <c r="C377" s="34">
        <f t="shared" si="51"/>
        <v>376</v>
      </c>
      <c r="D377" s="35">
        <f t="shared" si="52"/>
        <v>0</v>
      </c>
      <c r="E377" s="35">
        <f>IF(D377&lt;=0,0,MIN(Darlehensrechner!$E$5,D377+F377))</f>
        <v>0</v>
      </c>
      <c r="F377" s="35">
        <f>IF(D377&lt;=0,0,D377*Darlehensrechner!$B$6/12)</f>
        <v>0</v>
      </c>
      <c r="G377" s="35">
        <f t="shared" si="45"/>
        <v>0</v>
      </c>
      <c r="H377" s="35">
        <f>IF(AND(Darlehensrechner!$B$13="Ja",B377=Darlehensrechner!$B$12,D377&gt;0),MIN(Darlehensrechner!$B$11,Darlehensrechner!$B$5*Darlehensrechner!$B$14,MAX(D377-G377,0)),0)</f>
        <v>0</v>
      </c>
      <c r="I377" s="36">
        <v>0</v>
      </c>
      <c r="J377" s="35">
        <f t="shared" si="46"/>
        <v>0</v>
      </c>
      <c r="K377" s="35">
        <f t="shared" si="47"/>
        <v>0</v>
      </c>
      <c r="L377" s="35">
        <f t="shared" si="48"/>
        <v>0</v>
      </c>
      <c r="M377" s="35">
        <f t="shared" si="53"/>
        <v>0</v>
      </c>
      <c r="N377" s="35">
        <f>IF(M377&lt;=0,0,M377*Darlehensrechner!$B$6/12)</f>
        <v>0</v>
      </c>
      <c r="O377" s="37">
        <f>MAX(M377-(MIN(Darlehensrechner!$E$5,M377+N377)-N377),0)</f>
        <v>0</v>
      </c>
    </row>
    <row r="378" spans="1:15" x14ac:dyDescent="0.25">
      <c r="A378" s="33">
        <f t="shared" si="49"/>
        <v>2057</v>
      </c>
      <c r="B378" s="34">
        <f t="shared" si="50"/>
        <v>10</v>
      </c>
      <c r="C378" s="34">
        <f t="shared" si="51"/>
        <v>377</v>
      </c>
      <c r="D378" s="35">
        <f t="shared" si="52"/>
        <v>0</v>
      </c>
      <c r="E378" s="35">
        <f>IF(D378&lt;=0,0,MIN(Darlehensrechner!$E$5,D378+F378))</f>
        <v>0</v>
      </c>
      <c r="F378" s="35">
        <f>IF(D378&lt;=0,0,D378*Darlehensrechner!$B$6/12)</f>
        <v>0</v>
      </c>
      <c r="G378" s="35">
        <f t="shared" si="45"/>
        <v>0</v>
      </c>
      <c r="H378" s="35">
        <f>IF(AND(Darlehensrechner!$B$13="Ja",B378=Darlehensrechner!$B$12,D378&gt;0),MIN(Darlehensrechner!$B$11,Darlehensrechner!$B$5*Darlehensrechner!$B$14,MAX(D378-G378,0)),0)</f>
        <v>0</v>
      </c>
      <c r="I378" s="36">
        <v>0</v>
      </c>
      <c r="J378" s="35">
        <f t="shared" si="46"/>
        <v>0</v>
      </c>
      <c r="K378" s="35">
        <f t="shared" si="47"/>
        <v>0</v>
      </c>
      <c r="L378" s="35">
        <f t="shared" si="48"/>
        <v>0</v>
      </c>
      <c r="M378" s="35">
        <f t="shared" si="53"/>
        <v>0</v>
      </c>
      <c r="N378" s="35">
        <f>IF(M378&lt;=0,0,M378*Darlehensrechner!$B$6/12)</f>
        <v>0</v>
      </c>
      <c r="O378" s="37">
        <f>MAX(M378-(MIN(Darlehensrechner!$E$5,M378+N378)-N378),0)</f>
        <v>0</v>
      </c>
    </row>
    <row r="379" spans="1:15" x14ac:dyDescent="0.25">
      <c r="A379" s="33">
        <f t="shared" si="49"/>
        <v>2057</v>
      </c>
      <c r="B379" s="34">
        <f t="shared" si="50"/>
        <v>11</v>
      </c>
      <c r="C379" s="34">
        <f t="shared" si="51"/>
        <v>378</v>
      </c>
      <c r="D379" s="35">
        <f t="shared" si="52"/>
        <v>0</v>
      </c>
      <c r="E379" s="35">
        <f>IF(D379&lt;=0,0,MIN(Darlehensrechner!$E$5,D379+F379))</f>
        <v>0</v>
      </c>
      <c r="F379" s="35">
        <f>IF(D379&lt;=0,0,D379*Darlehensrechner!$B$6/12)</f>
        <v>0</v>
      </c>
      <c r="G379" s="35">
        <f t="shared" si="45"/>
        <v>0</v>
      </c>
      <c r="H379" s="35">
        <f>IF(AND(Darlehensrechner!$B$13="Ja",B379=Darlehensrechner!$B$12,D379&gt;0),MIN(Darlehensrechner!$B$11,Darlehensrechner!$B$5*Darlehensrechner!$B$14,MAX(D379-G379,0)),0)</f>
        <v>0</v>
      </c>
      <c r="I379" s="36">
        <v>0</v>
      </c>
      <c r="J379" s="35">
        <f t="shared" si="46"/>
        <v>0</v>
      </c>
      <c r="K379" s="35">
        <f t="shared" si="47"/>
        <v>0</v>
      </c>
      <c r="L379" s="35">
        <f t="shared" si="48"/>
        <v>0</v>
      </c>
      <c r="M379" s="35">
        <f t="shared" si="53"/>
        <v>0</v>
      </c>
      <c r="N379" s="35">
        <f>IF(M379&lt;=0,0,M379*Darlehensrechner!$B$6/12)</f>
        <v>0</v>
      </c>
      <c r="O379" s="37">
        <f>MAX(M379-(MIN(Darlehensrechner!$E$5,M379+N379)-N379),0)</f>
        <v>0</v>
      </c>
    </row>
    <row r="380" spans="1:15" x14ac:dyDescent="0.25">
      <c r="A380" s="33">
        <f t="shared" si="49"/>
        <v>2057</v>
      </c>
      <c r="B380" s="34">
        <f t="shared" si="50"/>
        <v>12</v>
      </c>
      <c r="C380" s="34">
        <f t="shared" si="51"/>
        <v>379</v>
      </c>
      <c r="D380" s="35">
        <f t="shared" si="52"/>
        <v>0</v>
      </c>
      <c r="E380" s="35">
        <f>IF(D380&lt;=0,0,MIN(Darlehensrechner!$E$5,D380+F380))</f>
        <v>0</v>
      </c>
      <c r="F380" s="35">
        <f>IF(D380&lt;=0,0,D380*Darlehensrechner!$B$6/12)</f>
        <v>0</v>
      </c>
      <c r="G380" s="35">
        <f t="shared" si="45"/>
        <v>0</v>
      </c>
      <c r="H380" s="35">
        <f>IF(AND(Darlehensrechner!$B$13="Ja",B380=Darlehensrechner!$B$12,D380&gt;0),MIN(Darlehensrechner!$B$11,Darlehensrechner!$B$5*Darlehensrechner!$B$14,MAX(D380-G380,0)),0)</f>
        <v>0</v>
      </c>
      <c r="I380" s="36">
        <v>0</v>
      </c>
      <c r="J380" s="35">
        <f t="shared" si="46"/>
        <v>0</v>
      </c>
      <c r="K380" s="35">
        <f t="shared" si="47"/>
        <v>0</v>
      </c>
      <c r="L380" s="35">
        <f t="shared" si="48"/>
        <v>0</v>
      </c>
      <c r="M380" s="35">
        <f t="shared" si="53"/>
        <v>0</v>
      </c>
      <c r="N380" s="35">
        <f>IF(M380&lt;=0,0,M380*Darlehensrechner!$B$6/12)</f>
        <v>0</v>
      </c>
      <c r="O380" s="37">
        <f>MAX(M380-(MIN(Darlehensrechner!$E$5,M380+N380)-N380),0)</f>
        <v>0</v>
      </c>
    </row>
    <row r="381" spans="1:15" x14ac:dyDescent="0.25">
      <c r="A381" s="33">
        <f t="shared" si="49"/>
        <v>2058</v>
      </c>
      <c r="B381" s="34">
        <f t="shared" si="50"/>
        <v>1</v>
      </c>
      <c r="C381" s="34">
        <f t="shared" si="51"/>
        <v>380</v>
      </c>
      <c r="D381" s="35">
        <f t="shared" si="52"/>
        <v>0</v>
      </c>
      <c r="E381" s="35">
        <f>IF(D381&lt;=0,0,MIN(Darlehensrechner!$E$5,D381+F381))</f>
        <v>0</v>
      </c>
      <c r="F381" s="35">
        <f>IF(D381&lt;=0,0,D381*Darlehensrechner!$B$6/12)</f>
        <v>0</v>
      </c>
      <c r="G381" s="35">
        <f t="shared" si="45"/>
        <v>0</v>
      </c>
      <c r="H381" s="35">
        <f>IF(AND(Darlehensrechner!$B$13="Ja",B381=Darlehensrechner!$B$12,D381&gt;0),MIN(Darlehensrechner!$B$11,Darlehensrechner!$B$5*Darlehensrechner!$B$14,MAX(D381-G381,0)),0)</f>
        <v>0</v>
      </c>
      <c r="I381" s="36">
        <v>0</v>
      </c>
      <c r="J381" s="35">
        <f t="shared" si="46"/>
        <v>0</v>
      </c>
      <c r="K381" s="35">
        <f t="shared" si="47"/>
        <v>0</v>
      </c>
      <c r="L381" s="35">
        <f t="shared" si="48"/>
        <v>0</v>
      </c>
      <c r="M381" s="35">
        <f t="shared" si="53"/>
        <v>0</v>
      </c>
      <c r="N381" s="35">
        <f>IF(M381&lt;=0,0,M381*Darlehensrechner!$B$6/12)</f>
        <v>0</v>
      </c>
      <c r="O381" s="37">
        <f>MAX(M381-(MIN(Darlehensrechner!$E$5,M381+N381)-N381),0)</f>
        <v>0</v>
      </c>
    </row>
    <row r="382" spans="1:15" x14ac:dyDescent="0.25">
      <c r="A382" s="33">
        <f t="shared" si="49"/>
        <v>2058</v>
      </c>
      <c r="B382" s="34">
        <f t="shared" si="50"/>
        <v>2</v>
      </c>
      <c r="C382" s="34">
        <f t="shared" si="51"/>
        <v>381</v>
      </c>
      <c r="D382" s="35">
        <f t="shared" si="52"/>
        <v>0</v>
      </c>
      <c r="E382" s="35">
        <f>IF(D382&lt;=0,0,MIN(Darlehensrechner!$E$5,D382+F382))</f>
        <v>0</v>
      </c>
      <c r="F382" s="35">
        <f>IF(D382&lt;=0,0,D382*Darlehensrechner!$B$6/12)</f>
        <v>0</v>
      </c>
      <c r="G382" s="35">
        <f t="shared" si="45"/>
        <v>0</v>
      </c>
      <c r="H382" s="35">
        <f>IF(AND(Darlehensrechner!$B$13="Ja",B382=Darlehensrechner!$B$12,D382&gt;0),MIN(Darlehensrechner!$B$11,Darlehensrechner!$B$5*Darlehensrechner!$B$14,MAX(D382-G382,0)),0)</f>
        <v>0</v>
      </c>
      <c r="I382" s="36">
        <v>0</v>
      </c>
      <c r="J382" s="35">
        <f t="shared" si="46"/>
        <v>0</v>
      </c>
      <c r="K382" s="35">
        <f t="shared" si="47"/>
        <v>0</v>
      </c>
      <c r="L382" s="35">
        <f t="shared" si="48"/>
        <v>0</v>
      </c>
      <c r="M382" s="35">
        <f t="shared" si="53"/>
        <v>0</v>
      </c>
      <c r="N382" s="35">
        <f>IF(M382&lt;=0,0,M382*Darlehensrechner!$B$6/12)</f>
        <v>0</v>
      </c>
      <c r="O382" s="37">
        <f>MAX(M382-(MIN(Darlehensrechner!$E$5,M382+N382)-N382),0)</f>
        <v>0</v>
      </c>
    </row>
    <row r="383" spans="1:15" x14ac:dyDescent="0.25">
      <c r="A383" s="33">
        <f t="shared" si="49"/>
        <v>2058</v>
      </c>
      <c r="B383" s="34">
        <f t="shared" si="50"/>
        <v>3</v>
      </c>
      <c r="C383" s="34">
        <f t="shared" si="51"/>
        <v>382</v>
      </c>
      <c r="D383" s="35">
        <f t="shared" si="52"/>
        <v>0</v>
      </c>
      <c r="E383" s="35">
        <f>IF(D383&lt;=0,0,MIN(Darlehensrechner!$E$5,D383+F383))</f>
        <v>0</v>
      </c>
      <c r="F383" s="35">
        <f>IF(D383&lt;=0,0,D383*Darlehensrechner!$B$6/12)</f>
        <v>0</v>
      </c>
      <c r="G383" s="35">
        <f t="shared" si="45"/>
        <v>0</v>
      </c>
      <c r="H383" s="35">
        <f>IF(AND(Darlehensrechner!$B$13="Ja",B383=Darlehensrechner!$B$12,D383&gt;0),MIN(Darlehensrechner!$B$11,Darlehensrechner!$B$5*Darlehensrechner!$B$14,MAX(D383-G383,0)),0)</f>
        <v>0</v>
      </c>
      <c r="I383" s="36">
        <v>0</v>
      </c>
      <c r="J383" s="35">
        <f t="shared" si="46"/>
        <v>0</v>
      </c>
      <c r="K383" s="35">
        <f t="shared" si="47"/>
        <v>0</v>
      </c>
      <c r="L383" s="35">
        <f t="shared" si="48"/>
        <v>0</v>
      </c>
      <c r="M383" s="35">
        <f t="shared" si="53"/>
        <v>0</v>
      </c>
      <c r="N383" s="35">
        <f>IF(M383&lt;=0,0,M383*Darlehensrechner!$B$6/12)</f>
        <v>0</v>
      </c>
      <c r="O383" s="37">
        <f>MAX(M383-(MIN(Darlehensrechner!$E$5,M383+N383)-N383),0)</f>
        <v>0</v>
      </c>
    </row>
    <row r="384" spans="1:15" x14ac:dyDescent="0.25">
      <c r="A384" s="33">
        <f t="shared" si="49"/>
        <v>2058</v>
      </c>
      <c r="B384" s="34">
        <f t="shared" si="50"/>
        <v>4</v>
      </c>
      <c r="C384" s="34">
        <f t="shared" si="51"/>
        <v>383</v>
      </c>
      <c r="D384" s="35">
        <f t="shared" si="52"/>
        <v>0</v>
      </c>
      <c r="E384" s="35">
        <f>IF(D384&lt;=0,0,MIN(Darlehensrechner!$E$5,D384+F384))</f>
        <v>0</v>
      </c>
      <c r="F384" s="35">
        <f>IF(D384&lt;=0,0,D384*Darlehensrechner!$B$6/12)</f>
        <v>0</v>
      </c>
      <c r="G384" s="35">
        <f t="shared" si="45"/>
        <v>0</v>
      </c>
      <c r="H384" s="35">
        <f>IF(AND(Darlehensrechner!$B$13="Ja",B384=Darlehensrechner!$B$12,D384&gt;0),MIN(Darlehensrechner!$B$11,Darlehensrechner!$B$5*Darlehensrechner!$B$14,MAX(D384-G384,0)),0)</f>
        <v>0</v>
      </c>
      <c r="I384" s="36">
        <v>0</v>
      </c>
      <c r="J384" s="35">
        <f t="shared" si="46"/>
        <v>0</v>
      </c>
      <c r="K384" s="35">
        <f t="shared" si="47"/>
        <v>0</v>
      </c>
      <c r="L384" s="35">
        <f t="shared" si="48"/>
        <v>0</v>
      </c>
      <c r="M384" s="35">
        <f t="shared" si="53"/>
        <v>0</v>
      </c>
      <c r="N384" s="35">
        <f>IF(M384&lt;=0,0,M384*Darlehensrechner!$B$6/12)</f>
        <v>0</v>
      </c>
      <c r="O384" s="37">
        <f>MAX(M384-(MIN(Darlehensrechner!$E$5,M384+N384)-N384),0)</f>
        <v>0</v>
      </c>
    </row>
    <row r="385" spans="1:15" x14ac:dyDescent="0.25">
      <c r="A385" s="33">
        <f t="shared" si="49"/>
        <v>2058</v>
      </c>
      <c r="B385" s="34">
        <f t="shared" si="50"/>
        <v>5</v>
      </c>
      <c r="C385" s="34">
        <f t="shared" si="51"/>
        <v>384</v>
      </c>
      <c r="D385" s="35">
        <f t="shared" si="52"/>
        <v>0</v>
      </c>
      <c r="E385" s="35">
        <f>IF(D385&lt;=0,0,MIN(Darlehensrechner!$E$5,D385+F385))</f>
        <v>0</v>
      </c>
      <c r="F385" s="35">
        <f>IF(D385&lt;=0,0,D385*Darlehensrechner!$B$6/12)</f>
        <v>0</v>
      </c>
      <c r="G385" s="35">
        <f t="shared" si="45"/>
        <v>0</v>
      </c>
      <c r="H385" s="35">
        <f>IF(AND(Darlehensrechner!$B$13="Ja",B385=Darlehensrechner!$B$12,D385&gt;0),MIN(Darlehensrechner!$B$11,Darlehensrechner!$B$5*Darlehensrechner!$B$14,MAX(D385-G385,0)),0)</f>
        <v>0</v>
      </c>
      <c r="I385" s="36">
        <v>0</v>
      </c>
      <c r="J385" s="35">
        <f t="shared" si="46"/>
        <v>0</v>
      </c>
      <c r="K385" s="35">
        <f t="shared" si="47"/>
        <v>0</v>
      </c>
      <c r="L385" s="35">
        <f t="shared" si="48"/>
        <v>0</v>
      </c>
      <c r="M385" s="35">
        <f t="shared" si="53"/>
        <v>0</v>
      </c>
      <c r="N385" s="35">
        <f>IF(M385&lt;=0,0,M385*Darlehensrechner!$B$6/12)</f>
        <v>0</v>
      </c>
      <c r="O385" s="37">
        <f>MAX(M385-(MIN(Darlehensrechner!$E$5,M385+N385)-N385),0)</f>
        <v>0</v>
      </c>
    </row>
    <row r="386" spans="1:15" x14ac:dyDescent="0.25">
      <c r="A386" s="33">
        <f t="shared" si="49"/>
        <v>2058</v>
      </c>
      <c r="B386" s="34">
        <f t="shared" si="50"/>
        <v>6</v>
      </c>
      <c r="C386" s="34">
        <f t="shared" si="51"/>
        <v>385</v>
      </c>
      <c r="D386" s="35">
        <f t="shared" si="52"/>
        <v>0</v>
      </c>
      <c r="E386" s="35">
        <f>IF(D386&lt;=0,0,MIN(Darlehensrechner!$E$5,D386+F386))</f>
        <v>0</v>
      </c>
      <c r="F386" s="35">
        <f>IF(D386&lt;=0,0,D386*Darlehensrechner!$B$6/12)</f>
        <v>0</v>
      </c>
      <c r="G386" s="35">
        <f t="shared" ref="G386:G449" si="54">MAX(E386-F386,0)</f>
        <v>0</v>
      </c>
      <c r="H386" s="35">
        <f>IF(AND(Darlehensrechner!$B$13="Ja",B386=Darlehensrechner!$B$12,D386&gt;0),MIN(Darlehensrechner!$B$11,Darlehensrechner!$B$5*Darlehensrechner!$B$14,MAX(D386-G386,0)),0)</f>
        <v>0</v>
      </c>
      <c r="I386" s="36">
        <v>0</v>
      </c>
      <c r="J386" s="35">
        <f t="shared" ref="J386:J449" si="55">IF(D386&lt;=0,0,MIN(I386,MAX(D386-G386-H386,0)))</f>
        <v>0</v>
      </c>
      <c r="K386" s="35">
        <f t="shared" ref="K386:K449" si="56">E386+H386+J386</f>
        <v>0</v>
      </c>
      <c r="L386" s="35">
        <f t="shared" ref="L386:L449" si="57">MAX(D386-G386-H386-J386,0)</f>
        <v>0</v>
      </c>
      <c r="M386" s="35">
        <f t="shared" si="53"/>
        <v>0</v>
      </c>
      <c r="N386" s="35">
        <f>IF(M386&lt;=0,0,M386*Darlehensrechner!$B$6/12)</f>
        <v>0</v>
      </c>
      <c r="O386" s="37">
        <f>MAX(M386-(MIN(Darlehensrechner!$E$5,M386+N386)-N386),0)</f>
        <v>0</v>
      </c>
    </row>
    <row r="387" spans="1:15" x14ac:dyDescent="0.25">
      <c r="A387" s="33">
        <f t="shared" ref="A387:A450" si="58">IF(B386=12,A386+1,A386)</f>
        <v>2058</v>
      </c>
      <c r="B387" s="34">
        <f t="shared" ref="B387:B450" si="59">IF(B386=12,1,B386+1)</f>
        <v>7</v>
      </c>
      <c r="C387" s="34">
        <f t="shared" ref="C387:C450" si="60">C386+1</f>
        <v>386</v>
      </c>
      <c r="D387" s="35">
        <f t="shared" ref="D387:D450" si="61">L386</f>
        <v>0</v>
      </c>
      <c r="E387" s="35">
        <f>IF(D387&lt;=0,0,MIN(Darlehensrechner!$E$5,D387+F387))</f>
        <v>0</v>
      </c>
      <c r="F387" s="35">
        <f>IF(D387&lt;=0,0,D387*Darlehensrechner!$B$6/12)</f>
        <v>0</v>
      </c>
      <c r="G387" s="35">
        <f t="shared" si="54"/>
        <v>0</v>
      </c>
      <c r="H387" s="35">
        <f>IF(AND(Darlehensrechner!$B$13="Ja",B387=Darlehensrechner!$B$12,D387&gt;0),MIN(Darlehensrechner!$B$11,Darlehensrechner!$B$5*Darlehensrechner!$B$14,MAX(D387-G387,0)),0)</f>
        <v>0</v>
      </c>
      <c r="I387" s="36">
        <v>0</v>
      </c>
      <c r="J387" s="35">
        <f t="shared" si="55"/>
        <v>0</v>
      </c>
      <c r="K387" s="35">
        <f t="shared" si="56"/>
        <v>0</v>
      </c>
      <c r="L387" s="35">
        <f t="shared" si="57"/>
        <v>0</v>
      </c>
      <c r="M387" s="35">
        <f t="shared" ref="M387:M450" si="62">O386</f>
        <v>0</v>
      </c>
      <c r="N387" s="35">
        <f>IF(M387&lt;=0,0,M387*Darlehensrechner!$B$6/12)</f>
        <v>0</v>
      </c>
      <c r="O387" s="37">
        <f>MAX(M387-(MIN(Darlehensrechner!$E$5,M387+N387)-N387),0)</f>
        <v>0</v>
      </c>
    </row>
    <row r="388" spans="1:15" x14ac:dyDescent="0.25">
      <c r="A388" s="33">
        <f t="shared" si="58"/>
        <v>2058</v>
      </c>
      <c r="B388" s="34">
        <f t="shared" si="59"/>
        <v>8</v>
      </c>
      <c r="C388" s="34">
        <f t="shared" si="60"/>
        <v>387</v>
      </c>
      <c r="D388" s="35">
        <f t="shared" si="61"/>
        <v>0</v>
      </c>
      <c r="E388" s="35">
        <f>IF(D388&lt;=0,0,MIN(Darlehensrechner!$E$5,D388+F388))</f>
        <v>0</v>
      </c>
      <c r="F388" s="35">
        <f>IF(D388&lt;=0,0,D388*Darlehensrechner!$B$6/12)</f>
        <v>0</v>
      </c>
      <c r="G388" s="35">
        <f t="shared" si="54"/>
        <v>0</v>
      </c>
      <c r="H388" s="35">
        <f>IF(AND(Darlehensrechner!$B$13="Ja",B388=Darlehensrechner!$B$12,D388&gt;0),MIN(Darlehensrechner!$B$11,Darlehensrechner!$B$5*Darlehensrechner!$B$14,MAX(D388-G388,0)),0)</f>
        <v>0</v>
      </c>
      <c r="I388" s="36">
        <v>0</v>
      </c>
      <c r="J388" s="35">
        <f t="shared" si="55"/>
        <v>0</v>
      </c>
      <c r="K388" s="35">
        <f t="shared" si="56"/>
        <v>0</v>
      </c>
      <c r="L388" s="35">
        <f t="shared" si="57"/>
        <v>0</v>
      </c>
      <c r="M388" s="35">
        <f t="shared" si="62"/>
        <v>0</v>
      </c>
      <c r="N388" s="35">
        <f>IF(M388&lt;=0,0,M388*Darlehensrechner!$B$6/12)</f>
        <v>0</v>
      </c>
      <c r="O388" s="37">
        <f>MAX(M388-(MIN(Darlehensrechner!$E$5,M388+N388)-N388),0)</f>
        <v>0</v>
      </c>
    </row>
    <row r="389" spans="1:15" x14ac:dyDescent="0.25">
      <c r="A389" s="33">
        <f t="shared" si="58"/>
        <v>2058</v>
      </c>
      <c r="B389" s="34">
        <f t="shared" si="59"/>
        <v>9</v>
      </c>
      <c r="C389" s="34">
        <f t="shared" si="60"/>
        <v>388</v>
      </c>
      <c r="D389" s="35">
        <f t="shared" si="61"/>
        <v>0</v>
      </c>
      <c r="E389" s="35">
        <f>IF(D389&lt;=0,0,MIN(Darlehensrechner!$E$5,D389+F389))</f>
        <v>0</v>
      </c>
      <c r="F389" s="35">
        <f>IF(D389&lt;=0,0,D389*Darlehensrechner!$B$6/12)</f>
        <v>0</v>
      </c>
      <c r="G389" s="35">
        <f t="shared" si="54"/>
        <v>0</v>
      </c>
      <c r="H389" s="35">
        <f>IF(AND(Darlehensrechner!$B$13="Ja",B389=Darlehensrechner!$B$12,D389&gt;0),MIN(Darlehensrechner!$B$11,Darlehensrechner!$B$5*Darlehensrechner!$B$14,MAX(D389-G389,0)),0)</f>
        <v>0</v>
      </c>
      <c r="I389" s="36">
        <v>0</v>
      </c>
      <c r="J389" s="35">
        <f t="shared" si="55"/>
        <v>0</v>
      </c>
      <c r="K389" s="35">
        <f t="shared" si="56"/>
        <v>0</v>
      </c>
      <c r="L389" s="35">
        <f t="shared" si="57"/>
        <v>0</v>
      </c>
      <c r="M389" s="35">
        <f t="shared" si="62"/>
        <v>0</v>
      </c>
      <c r="N389" s="35">
        <f>IF(M389&lt;=0,0,M389*Darlehensrechner!$B$6/12)</f>
        <v>0</v>
      </c>
      <c r="O389" s="37">
        <f>MAX(M389-(MIN(Darlehensrechner!$E$5,M389+N389)-N389),0)</f>
        <v>0</v>
      </c>
    </row>
    <row r="390" spans="1:15" x14ac:dyDescent="0.25">
      <c r="A390" s="33">
        <f t="shared" si="58"/>
        <v>2058</v>
      </c>
      <c r="B390" s="34">
        <f t="shared" si="59"/>
        <v>10</v>
      </c>
      <c r="C390" s="34">
        <f t="shared" si="60"/>
        <v>389</v>
      </c>
      <c r="D390" s="35">
        <f t="shared" si="61"/>
        <v>0</v>
      </c>
      <c r="E390" s="35">
        <f>IF(D390&lt;=0,0,MIN(Darlehensrechner!$E$5,D390+F390))</f>
        <v>0</v>
      </c>
      <c r="F390" s="35">
        <f>IF(D390&lt;=0,0,D390*Darlehensrechner!$B$6/12)</f>
        <v>0</v>
      </c>
      <c r="G390" s="35">
        <f t="shared" si="54"/>
        <v>0</v>
      </c>
      <c r="H390" s="35">
        <f>IF(AND(Darlehensrechner!$B$13="Ja",B390=Darlehensrechner!$B$12,D390&gt;0),MIN(Darlehensrechner!$B$11,Darlehensrechner!$B$5*Darlehensrechner!$B$14,MAX(D390-G390,0)),0)</f>
        <v>0</v>
      </c>
      <c r="I390" s="36">
        <v>0</v>
      </c>
      <c r="J390" s="35">
        <f t="shared" si="55"/>
        <v>0</v>
      </c>
      <c r="K390" s="35">
        <f t="shared" si="56"/>
        <v>0</v>
      </c>
      <c r="L390" s="35">
        <f t="shared" si="57"/>
        <v>0</v>
      </c>
      <c r="M390" s="35">
        <f t="shared" si="62"/>
        <v>0</v>
      </c>
      <c r="N390" s="35">
        <f>IF(M390&lt;=0,0,M390*Darlehensrechner!$B$6/12)</f>
        <v>0</v>
      </c>
      <c r="O390" s="37">
        <f>MAX(M390-(MIN(Darlehensrechner!$E$5,M390+N390)-N390),0)</f>
        <v>0</v>
      </c>
    </row>
    <row r="391" spans="1:15" x14ac:dyDescent="0.25">
      <c r="A391" s="33">
        <f t="shared" si="58"/>
        <v>2058</v>
      </c>
      <c r="B391" s="34">
        <f t="shared" si="59"/>
        <v>11</v>
      </c>
      <c r="C391" s="34">
        <f t="shared" si="60"/>
        <v>390</v>
      </c>
      <c r="D391" s="35">
        <f t="shared" si="61"/>
        <v>0</v>
      </c>
      <c r="E391" s="35">
        <f>IF(D391&lt;=0,0,MIN(Darlehensrechner!$E$5,D391+F391))</f>
        <v>0</v>
      </c>
      <c r="F391" s="35">
        <f>IF(D391&lt;=0,0,D391*Darlehensrechner!$B$6/12)</f>
        <v>0</v>
      </c>
      <c r="G391" s="35">
        <f t="shared" si="54"/>
        <v>0</v>
      </c>
      <c r="H391" s="35">
        <f>IF(AND(Darlehensrechner!$B$13="Ja",B391=Darlehensrechner!$B$12,D391&gt;0),MIN(Darlehensrechner!$B$11,Darlehensrechner!$B$5*Darlehensrechner!$B$14,MAX(D391-G391,0)),0)</f>
        <v>0</v>
      </c>
      <c r="I391" s="36">
        <v>0</v>
      </c>
      <c r="J391" s="35">
        <f t="shared" si="55"/>
        <v>0</v>
      </c>
      <c r="K391" s="35">
        <f t="shared" si="56"/>
        <v>0</v>
      </c>
      <c r="L391" s="35">
        <f t="shared" si="57"/>
        <v>0</v>
      </c>
      <c r="M391" s="35">
        <f t="shared" si="62"/>
        <v>0</v>
      </c>
      <c r="N391" s="35">
        <f>IF(M391&lt;=0,0,M391*Darlehensrechner!$B$6/12)</f>
        <v>0</v>
      </c>
      <c r="O391" s="37">
        <f>MAX(M391-(MIN(Darlehensrechner!$E$5,M391+N391)-N391),0)</f>
        <v>0</v>
      </c>
    </row>
    <row r="392" spans="1:15" x14ac:dyDescent="0.25">
      <c r="A392" s="33">
        <f t="shared" si="58"/>
        <v>2058</v>
      </c>
      <c r="B392" s="34">
        <f t="shared" si="59"/>
        <v>12</v>
      </c>
      <c r="C392" s="34">
        <f t="shared" si="60"/>
        <v>391</v>
      </c>
      <c r="D392" s="35">
        <f t="shared" si="61"/>
        <v>0</v>
      </c>
      <c r="E392" s="35">
        <f>IF(D392&lt;=0,0,MIN(Darlehensrechner!$E$5,D392+F392))</f>
        <v>0</v>
      </c>
      <c r="F392" s="35">
        <f>IF(D392&lt;=0,0,D392*Darlehensrechner!$B$6/12)</f>
        <v>0</v>
      </c>
      <c r="G392" s="35">
        <f t="shared" si="54"/>
        <v>0</v>
      </c>
      <c r="H392" s="35">
        <f>IF(AND(Darlehensrechner!$B$13="Ja",B392=Darlehensrechner!$B$12,D392&gt;0),MIN(Darlehensrechner!$B$11,Darlehensrechner!$B$5*Darlehensrechner!$B$14,MAX(D392-G392,0)),0)</f>
        <v>0</v>
      </c>
      <c r="I392" s="36">
        <v>0</v>
      </c>
      <c r="J392" s="35">
        <f t="shared" si="55"/>
        <v>0</v>
      </c>
      <c r="K392" s="35">
        <f t="shared" si="56"/>
        <v>0</v>
      </c>
      <c r="L392" s="35">
        <f t="shared" si="57"/>
        <v>0</v>
      </c>
      <c r="M392" s="35">
        <f t="shared" si="62"/>
        <v>0</v>
      </c>
      <c r="N392" s="35">
        <f>IF(M392&lt;=0,0,M392*Darlehensrechner!$B$6/12)</f>
        <v>0</v>
      </c>
      <c r="O392" s="37">
        <f>MAX(M392-(MIN(Darlehensrechner!$E$5,M392+N392)-N392),0)</f>
        <v>0</v>
      </c>
    </row>
    <row r="393" spans="1:15" x14ac:dyDescent="0.25">
      <c r="A393" s="33">
        <f t="shared" si="58"/>
        <v>2059</v>
      </c>
      <c r="B393" s="34">
        <f t="shared" si="59"/>
        <v>1</v>
      </c>
      <c r="C393" s="34">
        <f t="shared" si="60"/>
        <v>392</v>
      </c>
      <c r="D393" s="35">
        <f t="shared" si="61"/>
        <v>0</v>
      </c>
      <c r="E393" s="35">
        <f>IF(D393&lt;=0,0,MIN(Darlehensrechner!$E$5,D393+F393))</f>
        <v>0</v>
      </c>
      <c r="F393" s="35">
        <f>IF(D393&lt;=0,0,D393*Darlehensrechner!$B$6/12)</f>
        <v>0</v>
      </c>
      <c r="G393" s="35">
        <f t="shared" si="54"/>
        <v>0</v>
      </c>
      <c r="H393" s="35">
        <f>IF(AND(Darlehensrechner!$B$13="Ja",B393=Darlehensrechner!$B$12,D393&gt;0),MIN(Darlehensrechner!$B$11,Darlehensrechner!$B$5*Darlehensrechner!$B$14,MAX(D393-G393,0)),0)</f>
        <v>0</v>
      </c>
      <c r="I393" s="36">
        <v>0</v>
      </c>
      <c r="J393" s="35">
        <f t="shared" si="55"/>
        <v>0</v>
      </c>
      <c r="K393" s="35">
        <f t="shared" si="56"/>
        <v>0</v>
      </c>
      <c r="L393" s="35">
        <f t="shared" si="57"/>
        <v>0</v>
      </c>
      <c r="M393" s="35">
        <f t="shared" si="62"/>
        <v>0</v>
      </c>
      <c r="N393" s="35">
        <f>IF(M393&lt;=0,0,M393*Darlehensrechner!$B$6/12)</f>
        <v>0</v>
      </c>
      <c r="O393" s="37">
        <f>MAX(M393-(MIN(Darlehensrechner!$E$5,M393+N393)-N393),0)</f>
        <v>0</v>
      </c>
    </row>
    <row r="394" spans="1:15" x14ac:dyDescent="0.25">
      <c r="A394" s="33">
        <f t="shared" si="58"/>
        <v>2059</v>
      </c>
      <c r="B394" s="34">
        <f t="shared" si="59"/>
        <v>2</v>
      </c>
      <c r="C394" s="34">
        <f t="shared" si="60"/>
        <v>393</v>
      </c>
      <c r="D394" s="35">
        <f t="shared" si="61"/>
        <v>0</v>
      </c>
      <c r="E394" s="35">
        <f>IF(D394&lt;=0,0,MIN(Darlehensrechner!$E$5,D394+F394))</f>
        <v>0</v>
      </c>
      <c r="F394" s="35">
        <f>IF(D394&lt;=0,0,D394*Darlehensrechner!$B$6/12)</f>
        <v>0</v>
      </c>
      <c r="G394" s="35">
        <f t="shared" si="54"/>
        <v>0</v>
      </c>
      <c r="H394" s="35">
        <f>IF(AND(Darlehensrechner!$B$13="Ja",B394=Darlehensrechner!$B$12,D394&gt;0),MIN(Darlehensrechner!$B$11,Darlehensrechner!$B$5*Darlehensrechner!$B$14,MAX(D394-G394,0)),0)</f>
        <v>0</v>
      </c>
      <c r="I394" s="36">
        <v>0</v>
      </c>
      <c r="J394" s="35">
        <f t="shared" si="55"/>
        <v>0</v>
      </c>
      <c r="K394" s="35">
        <f t="shared" si="56"/>
        <v>0</v>
      </c>
      <c r="L394" s="35">
        <f t="shared" si="57"/>
        <v>0</v>
      </c>
      <c r="M394" s="35">
        <f t="shared" si="62"/>
        <v>0</v>
      </c>
      <c r="N394" s="35">
        <f>IF(M394&lt;=0,0,M394*Darlehensrechner!$B$6/12)</f>
        <v>0</v>
      </c>
      <c r="O394" s="37">
        <f>MAX(M394-(MIN(Darlehensrechner!$E$5,M394+N394)-N394),0)</f>
        <v>0</v>
      </c>
    </row>
    <row r="395" spans="1:15" x14ac:dyDescent="0.25">
      <c r="A395" s="33">
        <f t="shared" si="58"/>
        <v>2059</v>
      </c>
      <c r="B395" s="34">
        <f t="shared" si="59"/>
        <v>3</v>
      </c>
      <c r="C395" s="34">
        <f t="shared" si="60"/>
        <v>394</v>
      </c>
      <c r="D395" s="35">
        <f t="shared" si="61"/>
        <v>0</v>
      </c>
      <c r="E395" s="35">
        <f>IF(D395&lt;=0,0,MIN(Darlehensrechner!$E$5,D395+F395))</f>
        <v>0</v>
      </c>
      <c r="F395" s="35">
        <f>IF(D395&lt;=0,0,D395*Darlehensrechner!$B$6/12)</f>
        <v>0</v>
      </c>
      <c r="G395" s="35">
        <f t="shared" si="54"/>
        <v>0</v>
      </c>
      <c r="H395" s="35">
        <f>IF(AND(Darlehensrechner!$B$13="Ja",B395=Darlehensrechner!$B$12,D395&gt;0),MIN(Darlehensrechner!$B$11,Darlehensrechner!$B$5*Darlehensrechner!$B$14,MAX(D395-G395,0)),0)</f>
        <v>0</v>
      </c>
      <c r="I395" s="36">
        <v>0</v>
      </c>
      <c r="J395" s="35">
        <f t="shared" si="55"/>
        <v>0</v>
      </c>
      <c r="K395" s="35">
        <f t="shared" si="56"/>
        <v>0</v>
      </c>
      <c r="L395" s="35">
        <f t="shared" si="57"/>
        <v>0</v>
      </c>
      <c r="M395" s="35">
        <f t="shared" si="62"/>
        <v>0</v>
      </c>
      <c r="N395" s="35">
        <f>IF(M395&lt;=0,0,M395*Darlehensrechner!$B$6/12)</f>
        <v>0</v>
      </c>
      <c r="O395" s="37">
        <f>MAX(M395-(MIN(Darlehensrechner!$E$5,M395+N395)-N395),0)</f>
        <v>0</v>
      </c>
    </row>
    <row r="396" spans="1:15" x14ac:dyDescent="0.25">
      <c r="A396" s="33">
        <f t="shared" si="58"/>
        <v>2059</v>
      </c>
      <c r="B396" s="34">
        <f t="shared" si="59"/>
        <v>4</v>
      </c>
      <c r="C396" s="34">
        <f t="shared" si="60"/>
        <v>395</v>
      </c>
      <c r="D396" s="35">
        <f t="shared" si="61"/>
        <v>0</v>
      </c>
      <c r="E396" s="35">
        <f>IF(D396&lt;=0,0,MIN(Darlehensrechner!$E$5,D396+F396))</f>
        <v>0</v>
      </c>
      <c r="F396" s="35">
        <f>IF(D396&lt;=0,0,D396*Darlehensrechner!$B$6/12)</f>
        <v>0</v>
      </c>
      <c r="G396" s="35">
        <f t="shared" si="54"/>
        <v>0</v>
      </c>
      <c r="H396" s="35">
        <f>IF(AND(Darlehensrechner!$B$13="Ja",B396=Darlehensrechner!$B$12,D396&gt;0),MIN(Darlehensrechner!$B$11,Darlehensrechner!$B$5*Darlehensrechner!$B$14,MAX(D396-G396,0)),0)</f>
        <v>0</v>
      </c>
      <c r="I396" s="36">
        <v>0</v>
      </c>
      <c r="J396" s="35">
        <f t="shared" si="55"/>
        <v>0</v>
      </c>
      <c r="K396" s="35">
        <f t="shared" si="56"/>
        <v>0</v>
      </c>
      <c r="L396" s="35">
        <f t="shared" si="57"/>
        <v>0</v>
      </c>
      <c r="M396" s="35">
        <f t="shared" si="62"/>
        <v>0</v>
      </c>
      <c r="N396" s="35">
        <f>IF(M396&lt;=0,0,M396*Darlehensrechner!$B$6/12)</f>
        <v>0</v>
      </c>
      <c r="O396" s="37">
        <f>MAX(M396-(MIN(Darlehensrechner!$E$5,M396+N396)-N396),0)</f>
        <v>0</v>
      </c>
    </row>
    <row r="397" spans="1:15" x14ac:dyDescent="0.25">
      <c r="A397" s="33">
        <f t="shared" si="58"/>
        <v>2059</v>
      </c>
      <c r="B397" s="34">
        <f t="shared" si="59"/>
        <v>5</v>
      </c>
      <c r="C397" s="34">
        <f t="shared" si="60"/>
        <v>396</v>
      </c>
      <c r="D397" s="35">
        <f t="shared" si="61"/>
        <v>0</v>
      </c>
      <c r="E397" s="35">
        <f>IF(D397&lt;=0,0,MIN(Darlehensrechner!$E$5,D397+F397))</f>
        <v>0</v>
      </c>
      <c r="F397" s="35">
        <f>IF(D397&lt;=0,0,D397*Darlehensrechner!$B$6/12)</f>
        <v>0</v>
      </c>
      <c r="G397" s="35">
        <f t="shared" si="54"/>
        <v>0</v>
      </c>
      <c r="H397" s="35">
        <f>IF(AND(Darlehensrechner!$B$13="Ja",B397=Darlehensrechner!$B$12,D397&gt;0),MIN(Darlehensrechner!$B$11,Darlehensrechner!$B$5*Darlehensrechner!$B$14,MAX(D397-G397,0)),0)</f>
        <v>0</v>
      </c>
      <c r="I397" s="36">
        <v>0</v>
      </c>
      <c r="J397" s="35">
        <f t="shared" si="55"/>
        <v>0</v>
      </c>
      <c r="K397" s="35">
        <f t="shared" si="56"/>
        <v>0</v>
      </c>
      <c r="L397" s="35">
        <f t="shared" si="57"/>
        <v>0</v>
      </c>
      <c r="M397" s="35">
        <f t="shared" si="62"/>
        <v>0</v>
      </c>
      <c r="N397" s="35">
        <f>IF(M397&lt;=0,0,M397*Darlehensrechner!$B$6/12)</f>
        <v>0</v>
      </c>
      <c r="O397" s="37">
        <f>MAX(M397-(MIN(Darlehensrechner!$E$5,M397+N397)-N397),0)</f>
        <v>0</v>
      </c>
    </row>
    <row r="398" spans="1:15" x14ac:dyDescent="0.25">
      <c r="A398" s="33">
        <f t="shared" si="58"/>
        <v>2059</v>
      </c>
      <c r="B398" s="34">
        <f t="shared" si="59"/>
        <v>6</v>
      </c>
      <c r="C398" s="34">
        <f t="shared" si="60"/>
        <v>397</v>
      </c>
      <c r="D398" s="35">
        <f t="shared" si="61"/>
        <v>0</v>
      </c>
      <c r="E398" s="35">
        <f>IF(D398&lt;=0,0,MIN(Darlehensrechner!$E$5,D398+F398))</f>
        <v>0</v>
      </c>
      <c r="F398" s="35">
        <f>IF(D398&lt;=0,0,D398*Darlehensrechner!$B$6/12)</f>
        <v>0</v>
      </c>
      <c r="G398" s="35">
        <f t="shared" si="54"/>
        <v>0</v>
      </c>
      <c r="H398" s="35">
        <f>IF(AND(Darlehensrechner!$B$13="Ja",B398=Darlehensrechner!$B$12,D398&gt;0),MIN(Darlehensrechner!$B$11,Darlehensrechner!$B$5*Darlehensrechner!$B$14,MAX(D398-G398,0)),0)</f>
        <v>0</v>
      </c>
      <c r="I398" s="36">
        <v>0</v>
      </c>
      <c r="J398" s="35">
        <f t="shared" si="55"/>
        <v>0</v>
      </c>
      <c r="K398" s="35">
        <f t="shared" si="56"/>
        <v>0</v>
      </c>
      <c r="L398" s="35">
        <f t="shared" si="57"/>
        <v>0</v>
      </c>
      <c r="M398" s="35">
        <f t="shared" si="62"/>
        <v>0</v>
      </c>
      <c r="N398" s="35">
        <f>IF(M398&lt;=0,0,M398*Darlehensrechner!$B$6/12)</f>
        <v>0</v>
      </c>
      <c r="O398" s="37">
        <f>MAX(M398-(MIN(Darlehensrechner!$E$5,M398+N398)-N398),0)</f>
        <v>0</v>
      </c>
    </row>
    <row r="399" spans="1:15" x14ac:dyDescent="0.25">
      <c r="A399" s="33">
        <f t="shared" si="58"/>
        <v>2059</v>
      </c>
      <c r="B399" s="34">
        <f t="shared" si="59"/>
        <v>7</v>
      </c>
      <c r="C399" s="34">
        <f t="shared" si="60"/>
        <v>398</v>
      </c>
      <c r="D399" s="35">
        <f t="shared" si="61"/>
        <v>0</v>
      </c>
      <c r="E399" s="35">
        <f>IF(D399&lt;=0,0,MIN(Darlehensrechner!$E$5,D399+F399))</f>
        <v>0</v>
      </c>
      <c r="F399" s="35">
        <f>IF(D399&lt;=0,0,D399*Darlehensrechner!$B$6/12)</f>
        <v>0</v>
      </c>
      <c r="G399" s="35">
        <f t="shared" si="54"/>
        <v>0</v>
      </c>
      <c r="H399" s="35">
        <f>IF(AND(Darlehensrechner!$B$13="Ja",B399=Darlehensrechner!$B$12,D399&gt;0),MIN(Darlehensrechner!$B$11,Darlehensrechner!$B$5*Darlehensrechner!$B$14,MAX(D399-G399,0)),0)</f>
        <v>0</v>
      </c>
      <c r="I399" s="36">
        <v>0</v>
      </c>
      <c r="J399" s="35">
        <f t="shared" si="55"/>
        <v>0</v>
      </c>
      <c r="K399" s="35">
        <f t="shared" si="56"/>
        <v>0</v>
      </c>
      <c r="L399" s="35">
        <f t="shared" si="57"/>
        <v>0</v>
      </c>
      <c r="M399" s="35">
        <f t="shared" si="62"/>
        <v>0</v>
      </c>
      <c r="N399" s="35">
        <f>IF(M399&lt;=0,0,M399*Darlehensrechner!$B$6/12)</f>
        <v>0</v>
      </c>
      <c r="O399" s="37">
        <f>MAX(M399-(MIN(Darlehensrechner!$E$5,M399+N399)-N399),0)</f>
        <v>0</v>
      </c>
    </row>
    <row r="400" spans="1:15" x14ac:dyDescent="0.25">
      <c r="A400" s="33">
        <f t="shared" si="58"/>
        <v>2059</v>
      </c>
      <c r="B400" s="34">
        <f t="shared" si="59"/>
        <v>8</v>
      </c>
      <c r="C400" s="34">
        <f t="shared" si="60"/>
        <v>399</v>
      </c>
      <c r="D400" s="35">
        <f t="shared" si="61"/>
        <v>0</v>
      </c>
      <c r="E400" s="35">
        <f>IF(D400&lt;=0,0,MIN(Darlehensrechner!$E$5,D400+F400))</f>
        <v>0</v>
      </c>
      <c r="F400" s="35">
        <f>IF(D400&lt;=0,0,D400*Darlehensrechner!$B$6/12)</f>
        <v>0</v>
      </c>
      <c r="G400" s="35">
        <f t="shared" si="54"/>
        <v>0</v>
      </c>
      <c r="H400" s="35">
        <f>IF(AND(Darlehensrechner!$B$13="Ja",B400=Darlehensrechner!$B$12,D400&gt;0),MIN(Darlehensrechner!$B$11,Darlehensrechner!$B$5*Darlehensrechner!$B$14,MAX(D400-G400,0)),0)</f>
        <v>0</v>
      </c>
      <c r="I400" s="36">
        <v>0</v>
      </c>
      <c r="J400" s="35">
        <f t="shared" si="55"/>
        <v>0</v>
      </c>
      <c r="K400" s="35">
        <f t="shared" si="56"/>
        <v>0</v>
      </c>
      <c r="L400" s="35">
        <f t="shared" si="57"/>
        <v>0</v>
      </c>
      <c r="M400" s="35">
        <f t="shared" si="62"/>
        <v>0</v>
      </c>
      <c r="N400" s="35">
        <f>IF(M400&lt;=0,0,M400*Darlehensrechner!$B$6/12)</f>
        <v>0</v>
      </c>
      <c r="O400" s="37">
        <f>MAX(M400-(MIN(Darlehensrechner!$E$5,M400+N400)-N400),0)</f>
        <v>0</v>
      </c>
    </row>
    <row r="401" spans="1:15" x14ac:dyDescent="0.25">
      <c r="A401" s="33">
        <f t="shared" si="58"/>
        <v>2059</v>
      </c>
      <c r="B401" s="34">
        <f t="shared" si="59"/>
        <v>9</v>
      </c>
      <c r="C401" s="34">
        <f t="shared" si="60"/>
        <v>400</v>
      </c>
      <c r="D401" s="35">
        <f t="shared" si="61"/>
        <v>0</v>
      </c>
      <c r="E401" s="35">
        <f>IF(D401&lt;=0,0,MIN(Darlehensrechner!$E$5,D401+F401))</f>
        <v>0</v>
      </c>
      <c r="F401" s="35">
        <f>IF(D401&lt;=0,0,D401*Darlehensrechner!$B$6/12)</f>
        <v>0</v>
      </c>
      <c r="G401" s="35">
        <f t="shared" si="54"/>
        <v>0</v>
      </c>
      <c r="H401" s="35">
        <f>IF(AND(Darlehensrechner!$B$13="Ja",B401=Darlehensrechner!$B$12,D401&gt;0),MIN(Darlehensrechner!$B$11,Darlehensrechner!$B$5*Darlehensrechner!$B$14,MAX(D401-G401,0)),0)</f>
        <v>0</v>
      </c>
      <c r="I401" s="36">
        <v>0</v>
      </c>
      <c r="J401" s="35">
        <f t="shared" si="55"/>
        <v>0</v>
      </c>
      <c r="K401" s="35">
        <f t="shared" si="56"/>
        <v>0</v>
      </c>
      <c r="L401" s="35">
        <f t="shared" si="57"/>
        <v>0</v>
      </c>
      <c r="M401" s="35">
        <f t="shared" si="62"/>
        <v>0</v>
      </c>
      <c r="N401" s="35">
        <f>IF(M401&lt;=0,0,M401*Darlehensrechner!$B$6/12)</f>
        <v>0</v>
      </c>
      <c r="O401" s="37">
        <f>MAX(M401-(MIN(Darlehensrechner!$E$5,M401+N401)-N401),0)</f>
        <v>0</v>
      </c>
    </row>
    <row r="402" spans="1:15" x14ac:dyDescent="0.25">
      <c r="A402" s="33">
        <f t="shared" si="58"/>
        <v>2059</v>
      </c>
      <c r="B402" s="34">
        <f t="shared" si="59"/>
        <v>10</v>
      </c>
      <c r="C402" s="34">
        <f t="shared" si="60"/>
        <v>401</v>
      </c>
      <c r="D402" s="35">
        <f t="shared" si="61"/>
        <v>0</v>
      </c>
      <c r="E402" s="35">
        <f>IF(D402&lt;=0,0,MIN(Darlehensrechner!$E$5,D402+F402))</f>
        <v>0</v>
      </c>
      <c r="F402" s="35">
        <f>IF(D402&lt;=0,0,D402*Darlehensrechner!$B$6/12)</f>
        <v>0</v>
      </c>
      <c r="G402" s="35">
        <f t="shared" si="54"/>
        <v>0</v>
      </c>
      <c r="H402" s="35">
        <f>IF(AND(Darlehensrechner!$B$13="Ja",B402=Darlehensrechner!$B$12,D402&gt;0),MIN(Darlehensrechner!$B$11,Darlehensrechner!$B$5*Darlehensrechner!$B$14,MAX(D402-G402,0)),0)</f>
        <v>0</v>
      </c>
      <c r="I402" s="36">
        <v>0</v>
      </c>
      <c r="J402" s="35">
        <f t="shared" si="55"/>
        <v>0</v>
      </c>
      <c r="K402" s="35">
        <f t="shared" si="56"/>
        <v>0</v>
      </c>
      <c r="L402" s="35">
        <f t="shared" si="57"/>
        <v>0</v>
      </c>
      <c r="M402" s="35">
        <f t="shared" si="62"/>
        <v>0</v>
      </c>
      <c r="N402" s="35">
        <f>IF(M402&lt;=0,0,M402*Darlehensrechner!$B$6/12)</f>
        <v>0</v>
      </c>
      <c r="O402" s="37">
        <f>MAX(M402-(MIN(Darlehensrechner!$E$5,M402+N402)-N402),0)</f>
        <v>0</v>
      </c>
    </row>
    <row r="403" spans="1:15" x14ac:dyDescent="0.25">
      <c r="A403" s="33">
        <f t="shared" si="58"/>
        <v>2059</v>
      </c>
      <c r="B403" s="34">
        <f t="shared" si="59"/>
        <v>11</v>
      </c>
      <c r="C403" s="34">
        <f t="shared" si="60"/>
        <v>402</v>
      </c>
      <c r="D403" s="35">
        <f t="shared" si="61"/>
        <v>0</v>
      </c>
      <c r="E403" s="35">
        <f>IF(D403&lt;=0,0,MIN(Darlehensrechner!$E$5,D403+F403))</f>
        <v>0</v>
      </c>
      <c r="F403" s="35">
        <f>IF(D403&lt;=0,0,D403*Darlehensrechner!$B$6/12)</f>
        <v>0</v>
      </c>
      <c r="G403" s="35">
        <f t="shared" si="54"/>
        <v>0</v>
      </c>
      <c r="H403" s="35">
        <f>IF(AND(Darlehensrechner!$B$13="Ja",B403=Darlehensrechner!$B$12,D403&gt;0),MIN(Darlehensrechner!$B$11,Darlehensrechner!$B$5*Darlehensrechner!$B$14,MAX(D403-G403,0)),0)</f>
        <v>0</v>
      </c>
      <c r="I403" s="36">
        <v>0</v>
      </c>
      <c r="J403" s="35">
        <f t="shared" si="55"/>
        <v>0</v>
      </c>
      <c r="K403" s="35">
        <f t="shared" si="56"/>
        <v>0</v>
      </c>
      <c r="L403" s="35">
        <f t="shared" si="57"/>
        <v>0</v>
      </c>
      <c r="M403" s="35">
        <f t="shared" si="62"/>
        <v>0</v>
      </c>
      <c r="N403" s="35">
        <f>IF(M403&lt;=0,0,M403*Darlehensrechner!$B$6/12)</f>
        <v>0</v>
      </c>
      <c r="O403" s="37">
        <f>MAX(M403-(MIN(Darlehensrechner!$E$5,M403+N403)-N403),0)</f>
        <v>0</v>
      </c>
    </row>
    <row r="404" spans="1:15" x14ac:dyDescent="0.25">
      <c r="A404" s="33">
        <f t="shared" si="58"/>
        <v>2059</v>
      </c>
      <c r="B404" s="34">
        <f t="shared" si="59"/>
        <v>12</v>
      </c>
      <c r="C404" s="34">
        <f t="shared" si="60"/>
        <v>403</v>
      </c>
      <c r="D404" s="35">
        <f t="shared" si="61"/>
        <v>0</v>
      </c>
      <c r="E404" s="35">
        <f>IF(D404&lt;=0,0,MIN(Darlehensrechner!$E$5,D404+F404))</f>
        <v>0</v>
      </c>
      <c r="F404" s="35">
        <f>IF(D404&lt;=0,0,D404*Darlehensrechner!$B$6/12)</f>
        <v>0</v>
      </c>
      <c r="G404" s="35">
        <f t="shared" si="54"/>
        <v>0</v>
      </c>
      <c r="H404" s="35">
        <f>IF(AND(Darlehensrechner!$B$13="Ja",B404=Darlehensrechner!$B$12,D404&gt;0),MIN(Darlehensrechner!$B$11,Darlehensrechner!$B$5*Darlehensrechner!$B$14,MAX(D404-G404,0)),0)</f>
        <v>0</v>
      </c>
      <c r="I404" s="36">
        <v>0</v>
      </c>
      <c r="J404" s="35">
        <f t="shared" si="55"/>
        <v>0</v>
      </c>
      <c r="K404" s="35">
        <f t="shared" si="56"/>
        <v>0</v>
      </c>
      <c r="L404" s="35">
        <f t="shared" si="57"/>
        <v>0</v>
      </c>
      <c r="M404" s="35">
        <f t="shared" si="62"/>
        <v>0</v>
      </c>
      <c r="N404" s="35">
        <f>IF(M404&lt;=0,0,M404*Darlehensrechner!$B$6/12)</f>
        <v>0</v>
      </c>
      <c r="O404" s="37">
        <f>MAX(M404-(MIN(Darlehensrechner!$E$5,M404+N404)-N404),0)</f>
        <v>0</v>
      </c>
    </row>
    <row r="405" spans="1:15" x14ac:dyDescent="0.25">
      <c r="A405" s="33">
        <f t="shared" si="58"/>
        <v>2060</v>
      </c>
      <c r="B405" s="34">
        <f t="shared" si="59"/>
        <v>1</v>
      </c>
      <c r="C405" s="34">
        <f t="shared" si="60"/>
        <v>404</v>
      </c>
      <c r="D405" s="35">
        <f t="shared" si="61"/>
        <v>0</v>
      </c>
      <c r="E405" s="35">
        <f>IF(D405&lt;=0,0,MIN(Darlehensrechner!$E$5,D405+F405))</f>
        <v>0</v>
      </c>
      <c r="F405" s="35">
        <f>IF(D405&lt;=0,0,D405*Darlehensrechner!$B$6/12)</f>
        <v>0</v>
      </c>
      <c r="G405" s="35">
        <f t="shared" si="54"/>
        <v>0</v>
      </c>
      <c r="H405" s="35">
        <f>IF(AND(Darlehensrechner!$B$13="Ja",B405=Darlehensrechner!$B$12,D405&gt;0),MIN(Darlehensrechner!$B$11,Darlehensrechner!$B$5*Darlehensrechner!$B$14,MAX(D405-G405,0)),0)</f>
        <v>0</v>
      </c>
      <c r="I405" s="36">
        <v>0</v>
      </c>
      <c r="J405" s="35">
        <f t="shared" si="55"/>
        <v>0</v>
      </c>
      <c r="K405" s="35">
        <f t="shared" si="56"/>
        <v>0</v>
      </c>
      <c r="L405" s="35">
        <f t="shared" si="57"/>
        <v>0</v>
      </c>
      <c r="M405" s="35">
        <f t="shared" si="62"/>
        <v>0</v>
      </c>
      <c r="N405" s="35">
        <f>IF(M405&lt;=0,0,M405*Darlehensrechner!$B$6/12)</f>
        <v>0</v>
      </c>
      <c r="O405" s="37">
        <f>MAX(M405-(MIN(Darlehensrechner!$E$5,M405+N405)-N405),0)</f>
        <v>0</v>
      </c>
    </row>
    <row r="406" spans="1:15" x14ac:dyDescent="0.25">
      <c r="A406" s="33">
        <f t="shared" si="58"/>
        <v>2060</v>
      </c>
      <c r="B406" s="34">
        <f t="shared" si="59"/>
        <v>2</v>
      </c>
      <c r="C406" s="34">
        <f t="shared" si="60"/>
        <v>405</v>
      </c>
      <c r="D406" s="35">
        <f t="shared" si="61"/>
        <v>0</v>
      </c>
      <c r="E406" s="35">
        <f>IF(D406&lt;=0,0,MIN(Darlehensrechner!$E$5,D406+F406))</f>
        <v>0</v>
      </c>
      <c r="F406" s="35">
        <f>IF(D406&lt;=0,0,D406*Darlehensrechner!$B$6/12)</f>
        <v>0</v>
      </c>
      <c r="G406" s="35">
        <f t="shared" si="54"/>
        <v>0</v>
      </c>
      <c r="H406" s="35">
        <f>IF(AND(Darlehensrechner!$B$13="Ja",B406=Darlehensrechner!$B$12,D406&gt;0),MIN(Darlehensrechner!$B$11,Darlehensrechner!$B$5*Darlehensrechner!$B$14,MAX(D406-G406,0)),0)</f>
        <v>0</v>
      </c>
      <c r="I406" s="36">
        <v>0</v>
      </c>
      <c r="J406" s="35">
        <f t="shared" si="55"/>
        <v>0</v>
      </c>
      <c r="K406" s="35">
        <f t="shared" si="56"/>
        <v>0</v>
      </c>
      <c r="L406" s="35">
        <f t="shared" si="57"/>
        <v>0</v>
      </c>
      <c r="M406" s="35">
        <f t="shared" si="62"/>
        <v>0</v>
      </c>
      <c r="N406" s="35">
        <f>IF(M406&lt;=0,0,M406*Darlehensrechner!$B$6/12)</f>
        <v>0</v>
      </c>
      <c r="O406" s="37">
        <f>MAX(M406-(MIN(Darlehensrechner!$E$5,M406+N406)-N406),0)</f>
        <v>0</v>
      </c>
    </row>
    <row r="407" spans="1:15" x14ac:dyDescent="0.25">
      <c r="A407" s="33">
        <f t="shared" si="58"/>
        <v>2060</v>
      </c>
      <c r="B407" s="34">
        <f t="shared" si="59"/>
        <v>3</v>
      </c>
      <c r="C407" s="34">
        <f t="shared" si="60"/>
        <v>406</v>
      </c>
      <c r="D407" s="35">
        <f t="shared" si="61"/>
        <v>0</v>
      </c>
      <c r="E407" s="35">
        <f>IF(D407&lt;=0,0,MIN(Darlehensrechner!$E$5,D407+F407))</f>
        <v>0</v>
      </c>
      <c r="F407" s="35">
        <f>IF(D407&lt;=0,0,D407*Darlehensrechner!$B$6/12)</f>
        <v>0</v>
      </c>
      <c r="G407" s="35">
        <f t="shared" si="54"/>
        <v>0</v>
      </c>
      <c r="H407" s="35">
        <f>IF(AND(Darlehensrechner!$B$13="Ja",B407=Darlehensrechner!$B$12,D407&gt;0),MIN(Darlehensrechner!$B$11,Darlehensrechner!$B$5*Darlehensrechner!$B$14,MAX(D407-G407,0)),0)</f>
        <v>0</v>
      </c>
      <c r="I407" s="36">
        <v>0</v>
      </c>
      <c r="J407" s="35">
        <f t="shared" si="55"/>
        <v>0</v>
      </c>
      <c r="K407" s="35">
        <f t="shared" si="56"/>
        <v>0</v>
      </c>
      <c r="L407" s="35">
        <f t="shared" si="57"/>
        <v>0</v>
      </c>
      <c r="M407" s="35">
        <f t="shared" si="62"/>
        <v>0</v>
      </c>
      <c r="N407" s="35">
        <f>IF(M407&lt;=0,0,M407*Darlehensrechner!$B$6/12)</f>
        <v>0</v>
      </c>
      <c r="O407" s="37">
        <f>MAX(M407-(MIN(Darlehensrechner!$E$5,M407+N407)-N407),0)</f>
        <v>0</v>
      </c>
    </row>
    <row r="408" spans="1:15" x14ac:dyDescent="0.25">
      <c r="A408" s="33">
        <f t="shared" si="58"/>
        <v>2060</v>
      </c>
      <c r="B408" s="34">
        <f t="shared" si="59"/>
        <v>4</v>
      </c>
      <c r="C408" s="34">
        <f t="shared" si="60"/>
        <v>407</v>
      </c>
      <c r="D408" s="35">
        <f t="shared" si="61"/>
        <v>0</v>
      </c>
      <c r="E408" s="35">
        <f>IF(D408&lt;=0,0,MIN(Darlehensrechner!$E$5,D408+F408))</f>
        <v>0</v>
      </c>
      <c r="F408" s="35">
        <f>IF(D408&lt;=0,0,D408*Darlehensrechner!$B$6/12)</f>
        <v>0</v>
      </c>
      <c r="G408" s="35">
        <f t="shared" si="54"/>
        <v>0</v>
      </c>
      <c r="H408" s="35">
        <f>IF(AND(Darlehensrechner!$B$13="Ja",B408=Darlehensrechner!$B$12,D408&gt;0),MIN(Darlehensrechner!$B$11,Darlehensrechner!$B$5*Darlehensrechner!$B$14,MAX(D408-G408,0)),0)</f>
        <v>0</v>
      </c>
      <c r="I408" s="36">
        <v>0</v>
      </c>
      <c r="J408" s="35">
        <f t="shared" si="55"/>
        <v>0</v>
      </c>
      <c r="K408" s="35">
        <f t="shared" si="56"/>
        <v>0</v>
      </c>
      <c r="L408" s="35">
        <f t="shared" si="57"/>
        <v>0</v>
      </c>
      <c r="M408" s="35">
        <f t="shared" si="62"/>
        <v>0</v>
      </c>
      <c r="N408" s="35">
        <f>IF(M408&lt;=0,0,M408*Darlehensrechner!$B$6/12)</f>
        <v>0</v>
      </c>
      <c r="O408" s="37">
        <f>MAX(M408-(MIN(Darlehensrechner!$E$5,M408+N408)-N408),0)</f>
        <v>0</v>
      </c>
    </row>
    <row r="409" spans="1:15" x14ac:dyDescent="0.25">
      <c r="A409" s="33">
        <f t="shared" si="58"/>
        <v>2060</v>
      </c>
      <c r="B409" s="34">
        <f t="shared" si="59"/>
        <v>5</v>
      </c>
      <c r="C409" s="34">
        <f t="shared" si="60"/>
        <v>408</v>
      </c>
      <c r="D409" s="35">
        <f t="shared" si="61"/>
        <v>0</v>
      </c>
      <c r="E409" s="35">
        <f>IF(D409&lt;=0,0,MIN(Darlehensrechner!$E$5,D409+F409))</f>
        <v>0</v>
      </c>
      <c r="F409" s="35">
        <f>IF(D409&lt;=0,0,D409*Darlehensrechner!$B$6/12)</f>
        <v>0</v>
      </c>
      <c r="G409" s="35">
        <f t="shared" si="54"/>
        <v>0</v>
      </c>
      <c r="H409" s="35">
        <f>IF(AND(Darlehensrechner!$B$13="Ja",B409=Darlehensrechner!$B$12,D409&gt;0),MIN(Darlehensrechner!$B$11,Darlehensrechner!$B$5*Darlehensrechner!$B$14,MAX(D409-G409,0)),0)</f>
        <v>0</v>
      </c>
      <c r="I409" s="36">
        <v>0</v>
      </c>
      <c r="J409" s="35">
        <f t="shared" si="55"/>
        <v>0</v>
      </c>
      <c r="K409" s="35">
        <f t="shared" si="56"/>
        <v>0</v>
      </c>
      <c r="L409" s="35">
        <f t="shared" si="57"/>
        <v>0</v>
      </c>
      <c r="M409" s="35">
        <f t="shared" si="62"/>
        <v>0</v>
      </c>
      <c r="N409" s="35">
        <f>IF(M409&lt;=0,0,M409*Darlehensrechner!$B$6/12)</f>
        <v>0</v>
      </c>
      <c r="O409" s="37">
        <f>MAX(M409-(MIN(Darlehensrechner!$E$5,M409+N409)-N409),0)</f>
        <v>0</v>
      </c>
    </row>
    <row r="410" spans="1:15" x14ac:dyDescent="0.25">
      <c r="A410" s="33">
        <f t="shared" si="58"/>
        <v>2060</v>
      </c>
      <c r="B410" s="34">
        <f t="shared" si="59"/>
        <v>6</v>
      </c>
      <c r="C410" s="34">
        <f t="shared" si="60"/>
        <v>409</v>
      </c>
      <c r="D410" s="35">
        <f t="shared" si="61"/>
        <v>0</v>
      </c>
      <c r="E410" s="35">
        <f>IF(D410&lt;=0,0,MIN(Darlehensrechner!$E$5,D410+F410))</f>
        <v>0</v>
      </c>
      <c r="F410" s="35">
        <f>IF(D410&lt;=0,0,D410*Darlehensrechner!$B$6/12)</f>
        <v>0</v>
      </c>
      <c r="G410" s="35">
        <f t="shared" si="54"/>
        <v>0</v>
      </c>
      <c r="H410" s="35">
        <f>IF(AND(Darlehensrechner!$B$13="Ja",B410=Darlehensrechner!$B$12,D410&gt;0),MIN(Darlehensrechner!$B$11,Darlehensrechner!$B$5*Darlehensrechner!$B$14,MAX(D410-G410,0)),0)</f>
        <v>0</v>
      </c>
      <c r="I410" s="36">
        <v>0</v>
      </c>
      <c r="J410" s="35">
        <f t="shared" si="55"/>
        <v>0</v>
      </c>
      <c r="K410" s="35">
        <f t="shared" si="56"/>
        <v>0</v>
      </c>
      <c r="L410" s="35">
        <f t="shared" si="57"/>
        <v>0</v>
      </c>
      <c r="M410" s="35">
        <f t="shared" si="62"/>
        <v>0</v>
      </c>
      <c r="N410" s="35">
        <f>IF(M410&lt;=0,0,M410*Darlehensrechner!$B$6/12)</f>
        <v>0</v>
      </c>
      <c r="O410" s="37">
        <f>MAX(M410-(MIN(Darlehensrechner!$E$5,M410+N410)-N410),0)</f>
        <v>0</v>
      </c>
    </row>
    <row r="411" spans="1:15" x14ac:dyDescent="0.25">
      <c r="A411" s="33">
        <f t="shared" si="58"/>
        <v>2060</v>
      </c>
      <c r="B411" s="34">
        <f t="shared" si="59"/>
        <v>7</v>
      </c>
      <c r="C411" s="34">
        <f t="shared" si="60"/>
        <v>410</v>
      </c>
      <c r="D411" s="35">
        <f t="shared" si="61"/>
        <v>0</v>
      </c>
      <c r="E411" s="35">
        <f>IF(D411&lt;=0,0,MIN(Darlehensrechner!$E$5,D411+F411))</f>
        <v>0</v>
      </c>
      <c r="F411" s="35">
        <f>IF(D411&lt;=0,0,D411*Darlehensrechner!$B$6/12)</f>
        <v>0</v>
      </c>
      <c r="G411" s="35">
        <f t="shared" si="54"/>
        <v>0</v>
      </c>
      <c r="H411" s="35">
        <f>IF(AND(Darlehensrechner!$B$13="Ja",B411=Darlehensrechner!$B$12,D411&gt;0),MIN(Darlehensrechner!$B$11,Darlehensrechner!$B$5*Darlehensrechner!$B$14,MAX(D411-G411,0)),0)</f>
        <v>0</v>
      </c>
      <c r="I411" s="36">
        <v>0</v>
      </c>
      <c r="J411" s="35">
        <f t="shared" si="55"/>
        <v>0</v>
      </c>
      <c r="K411" s="35">
        <f t="shared" si="56"/>
        <v>0</v>
      </c>
      <c r="L411" s="35">
        <f t="shared" si="57"/>
        <v>0</v>
      </c>
      <c r="M411" s="35">
        <f t="shared" si="62"/>
        <v>0</v>
      </c>
      <c r="N411" s="35">
        <f>IF(M411&lt;=0,0,M411*Darlehensrechner!$B$6/12)</f>
        <v>0</v>
      </c>
      <c r="O411" s="37">
        <f>MAX(M411-(MIN(Darlehensrechner!$E$5,M411+N411)-N411),0)</f>
        <v>0</v>
      </c>
    </row>
    <row r="412" spans="1:15" x14ac:dyDescent="0.25">
      <c r="A412" s="33">
        <f t="shared" si="58"/>
        <v>2060</v>
      </c>
      <c r="B412" s="34">
        <f t="shared" si="59"/>
        <v>8</v>
      </c>
      <c r="C412" s="34">
        <f t="shared" si="60"/>
        <v>411</v>
      </c>
      <c r="D412" s="35">
        <f t="shared" si="61"/>
        <v>0</v>
      </c>
      <c r="E412" s="35">
        <f>IF(D412&lt;=0,0,MIN(Darlehensrechner!$E$5,D412+F412))</f>
        <v>0</v>
      </c>
      <c r="F412" s="35">
        <f>IF(D412&lt;=0,0,D412*Darlehensrechner!$B$6/12)</f>
        <v>0</v>
      </c>
      <c r="G412" s="35">
        <f t="shared" si="54"/>
        <v>0</v>
      </c>
      <c r="H412" s="35">
        <f>IF(AND(Darlehensrechner!$B$13="Ja",B412=Darlehensrechner!$B$12,D412&gt;0),MIN(Darlehensrechner!$B$11,Darlehensrechner!$B$5*Darlehensrechner!$B$14,MAX(D412-G412,0)),0)</f>
        <v>0</v>
      </c>
      <c r="I412" s="36">
        <v>0</v>
      </c>
      <c r="J412" s="35">
        <f t="shared" si="55"/>
        <v>0</v>
      </c>
      <c r="K412" s="35">
        <f t="shared" si="56"/>
        <v>0</v>
      </c>
      <c r="L412" s="35">
        <f t="shared" si="57"/>
        <v>0</v>
      </c>
      <c r="M412" s="35">
        <f t="shared" si="62"/>
        <v>0</v>
      </c>
      <c r="N412" s="35">
        <f>IF(M412&lt;=0,0,M412*Darlehensrechner!$B$6/12)</f>
        <v>0</v>
      </c>
      <c r="O412" s="37">
        <f>MAX(M412-(MIN(Darlehensrechner!$E$5,M412+N412)-N412),0)</f>
        <v>0</v>
      </c>
    </row>
    <row r="413" spans="1:15" x14ac:dyDescent="0.25">
      <c r="A413" s="33">
        <f t="shared" si="58"/>
        <v>2060</v>
      </c>
      <c r="B413" s="34">
        <f t="shared" si="59"/>
        <v>9</v>
      </c>
      <c r="C413" s="34">
        <f t="shared" si="60"/>
        <v>412</v>
      </c>
      <c r="D413" s="35">
        <f t="shared" si="61"/>
        <v>0</v>
      </c>
      <c r="E413" s="35">
        <f>IF(D413&lt;=0,0,MIN(Darlehensrechner!$E$5,D413+F413))</f>
        <v>0</v>
      </c>
      <c r="F413" s="35">
        <f>IF(D413&lt;=0,0,D413*Darlehensrechner!$B$6/12)</f>
        <v>0</v>
      </c>
      <c r="G413" s="35">
        <f t="shared" si="54"/>
        <v>0</v>
      </c>
      <c r="H413" s="35">
        <f>IF(AND(Darlehensrechner!$B$13="Ja",B413=Darlehensrechner!$B$12,D413&gt;0),MIN(Darlehensrechner!$B$11,Darlehensrechner!$B$5*Darlehensrechner!$B$14,MAX(D413-G413,0)),0)</f>
        <v>0</v>
      </c>
      <c r="I413" s="36">
        <v>0</v>
      </c>
      <c r="J413" s="35">
        <f t="shared" si="55"/>
        <v>0</v>
      </c>
      <c r="K413" s="35">
        <f t="shared" si="56"/>
        <v>0</v>
      </c>
      <c r="L413" s="35">
        <f t="shared" si="57"/>
        <v>0</v>
      </c>
      <c r="M413" s="35">
        <f t="shared" si="62"/>
        <v>0</v>
      </c>
      <c r="N413" s="35">
        <f>IF(M413&lt;=0,0,M413*Darlehensrechner!$B$6/12)</f>
        <v>0</v>
      </c>
      <c r="O413" s="37">
        <f>MAX(M413-(MIN(Darlehensrechner!$E$5,M413+N413)-N413),0)</f>
        <v>0</v>
      </c>
    </row>
    <row r="414" spans="1:15" x14ac:dyDescent="0.25">
      <c r="A414" s="33">
        <f t="shared" si="58"/>
        <v>2060</v>
      </c>
      <c r="B414" s="34">
        <f t="shared" si="59"/>
        <v>10</v>
      </c>
      <c r="C414" s="34">
        <f t="shared" si="60"/>
        <v>413</v>
      </c>
      <c r="D414" s="35">
        <f t="shared" si="61"/>
        <v>0</v>
      </c>
      <c r="E414" s="35">
        <f>IF(D414&lt;=0,0,MIN(Darlehensrechner!$E$5,D414+F414))</f>
        <v>0</v>
      </c>
      <c r="F414" s="35">
        <f>IF(D414&lt;=0,0,D414*Darlehensrechner!$B$6/12)</f>
        <v>0</v>
      </c>
      <c r="G414" s="35">
        <f t="shared" si="54"/>
        <v>0</v>
      </c>
      <c r="H414" s="35">
        <f>IF(AND(Darlehensrechner!$B$13="Ja",B414=Darlehensrechner!$B$12,D414&gt;0),MIN(Darlehensrechner!$B$11,Darlehensrechner!$B$5*Darlehensrechner!$B$14,MAX(D414-G414,0)),0)</f>
        <v>0</v>
      </c>
      <c r="I414" s="36">
        <v>0</v>
      </c>
      <c r="J414" s="35">
        <f t="shared" si="55"/>
        <v>0</v>
      </c>
      <c r="K414" s="35">
        <f t="shared" si="56"/>
        <v>0</v>
      </c>
      <c r="L414" s="35">
        <f t="shared" si="57"/>
        <v>0</v>
      </c>
      <c r="M414" s="35">
        <f t="shared" si="62"/>
        <v>0</v>
      </c>
      <c r="N414" s="35">
        <f>IF(M414&lt;=0,0,M414*Darlehensrechner!$B$6/12)</f>
        <v>0</v>
      </c>
      <c r="O414" s="37">
        <f>MAX(M414-(MIN(Darlehensrechner!$E$5,M414+N414)-N414),0)</f>
        <v>0</v>
      </c>
    </row>
    <row r="415" spans="1:15" x14ac:dyDescent="0.25">
      <c r="A415" s="33">
        <f t="shared" si="58"/>
        <v>2060</v>
      </c>
      <c r="B415" s="34">
        <f t="shared" si="59"/>
        <v>11</v>
      </c>
      <c r="C415" s="34">
        <f t="shared" si="60"/>
        <v>414</v>
      </c>
      <c r="D415" s="35">
        <f t="shared" si="61"/>
        <v>0</v>
      </c>
      <c r="E415" s="35">
        <f>IF(D415&lt;=0,0,MIN(Darlehensrechner!$E$5,D415+F415))</f>
        <v>0</v>
      </c>
      <c r="F415" s="35">
        <f>IF(D415&lt;=0,0,D415*Darlehensrechner!$B$6/12)</f>
        <v>0</v>
      </c>
      <c r="G415" s="35">
        <f t="shared" si="54"/>
        <v>0</v>
      </c>
      <c r="H415" s="35">
        <f>IF(AND(Darlehensrechner!$B$13="Ja",B415=Darlehensrechner!$B$12,D415&gt;0),MIN(Darlehensrechner!$B$11,Darlehensrechner!$B$5*Darlehensrechner!$B$14,MAX(D415-G415,0)),0)</f>
        <v>0</v>
      </c>
      <c r="I415" s="36">
        <v>0</v>
      </c>
      <c r="J415" s="35">
        <f t="shared" si="55"/>
        <v>0</v>
      </c>
      <c r="K415" s="35">
        <f t="shared" si="56"/>
        <v>0</v>
      </c>
      <c r="L415" s="35">
        <f t="shared" si="57"/>
        <v>0</v>
      </c>
      <c r="M415" s="35">
        <f t="shared" si="62"/>
        <v>0</v>
      </c>
      <c r="N415" s="35">
        <f>IF(M415&lt;=0,0,M415*Darlehensrechner!$B$6/12)</f>
        <v>0</v>
      </c>
      <c r="O415" s="37">
        <f>MAX(M415-(MIN(Darlehensrechner!$E$5,M415+N415)-N415),0)</f>
        <v>0</v>
      </c>
    </row>
    <row r="416" spans="1:15" x14ac:dyDescent="0.25">
      <c r="A416" s="33">
        <f t="shared" si="58"/>
        <v>2060</v>
      </c>
      <c r="B416" s="34">
        <f t="shared" si="59"/>
        <v>12</v>
      </c>
      <c r="C416" s="34">
        <f t="shared" si="60"/>
        <v>415</v>
      </c>
      <c r="D416" s="35">
        <f t="shared" si="61"/>
        <v>0</v>
      </c>
      <c r="E416" s="35">
        <f>IF(D416&lt;=0,0,MIN(Darlehensrechner!$E$5,D416+F416))</f>
        <v>0</v>
      </c>
      <c r="F416" s="35">
        <f>IF(D416&lt;=0,0,D416*Darlehensrechner!$B$6/12)</f>
        <v>0</v>
      </c>
      <c r="G416" s="35">
        <f t="shared" si="54"/>
        <v>0</v>
      </c>
      <c r="H416" s="35">
        <f>IF(AND(Darlehensrechner!$B$13="Ja",B416=Darlehensrechner!$B$12,D416&gt;0),MIN(Darlehensrechner!$B$11,Darlehensrechner!$B$5*Darlehensrechner!$B$14,MAX(D416-G416,0)),0)</f>
        <v>0</v>
      </c>
      <c r="I416" s="36">
        <v>0</v>
      </c>
      <c r="J416" s="35">
        <f t="shared" si="55"/>
        <v>0</v>
      </c>
      <c r="K416" s="35">
        <f t="shared" si="56"/>
        <v>0</v>
      </c>
      <c r="L416" s="35">
        <f t="shared" si="57"/>
        <v>0</v>
      </c>
      <c r="M416" s="35">
        <f t="shared" si="62"/>
        <v>0</v>
      </c>
      <c r="N416" s="35">
        <f>IF(M416&lt;=0,0,M416*Darlehensrechner!$B$6/12)</f>
        <v>0</v>
      </c>
      <c r="O416" s="37">
        <f>MAX(M416-(MIN(Darlehensrechner!$E$5,M416+N416)-N416),0)</f>
        <v>0</v>
      </c>
    </row>
    <row r="417" spans="1:15" x14ac:dyDescent="0.25">
      <c r="A417" s="33">
        <f t="shared" si="58"/>
        <v>2061</v>
      </c>
      <c r="B417" s="34">
        <f t="shared" si="59"/>
        <v>1</v>
      </c>
      <c r="C417" s="34">
        <f t="shared" si="60"/>
        <v>416</v>
      </c>
      <c r="D417" s="35">
        <f t="shared" si="61"/>
        <v>0</v>
      </c>
      <c r="E417" s="35">
        <f>IF(D417&lt;=0,0,MIN(Darlehensrechner!$E$5,D417+F417))</f>
        <v>0</v>
      </c>
      <c r="F417" s="35">
        <f>IF(D417&lt;=0,0,D417*Darlehensrechner!$B$6/12)</f>
        <v>0</v>
      </c>
      <c r="G417" s="35">
        <f t="shared" si="54"/>
        <v>0</v>
      </c>
      <c r="H417" s="35">
        <f>IF(AND(Darlehensrechner!$B$13="Ja",B417=Darlehensrechner!$B$12,D417&gt;0),MIN(Darlehensrechner!$B$11,Darlehensrechner!$B$5*Darlehensrechner!$B$14,MAX(D417-G417,0)),0)</f>
        <v>0</v>
      </c>
      <c r="I417" s="36">
        <v>0</v>
      </c>
      <c r="J417" s="35">
        <f t="shared" si="55"/>
        <v>0</v>
      </c>
      <c r="K417" s="35">
        <f t="shared" si="56"/>
        <v>0</v>
      </c>
      <c r="L417" s="35">
        <f t="shared" si="57"/>
        <v>0</v>
      </c>
      <c r="M417" s="35">
        <f t="shared" si="62"/>
        <v>0</v>
      </c>
      <c r="N417" s="35">
        <f>IF(M417&lt;=0,0,M417*Darlehensrechner!$B$6/12)</f>
        <v>0</v>
      </c>
      <c r="O417" s="37">
        <f>MAX(M417-(MIN(Darlehensrechner!$E$5,M417+N417)-N417),0)</f>
        <v>0</v>
      </c>
    </row>
    <row r="418" spans="1:15" x14ac:dyDescent="0.25">
      <c r="A418" s="33">
        <f t="shared" si="58"/>
        <v>2061</v>
      </c>
      <c r="B418" s="34">
        <f t="shared" si="59"/>
        <v>2</v>
      </c>
      <c r="C418" s="34">
        <f t="shared" si="60"/>
        <v>417</v>
      </c>
      <c r="D418" s="35">
        <f t="shared" si="61"/>
        <v>0</v>
      </c>
      <c r="E418" s="35">
        <f>IF(D418&lt;=0,0,MIN(Darlehensrechner!$E$5,D418+F418))</f>
        <v>0</v>
      </c>
      <c r="F418" s="35">
        <f>IF(D418&lt;=0,0,D418*Darlehensrechner!$B$6/12)</f>
        <v>0</v>
      </c>
      <c r="G418" s="35">
        <f t="shared" si="54"/>
        <v>0</v>
      </c>
      <c r="H418" s="35">
        <f>IF(AND(Darlehensrechner!$B$13="Ja",B418=Darlehensrechner!$B$12,D418&gt;0),MIN(Darlehensrechner!$B$11,Darlehensrechner!$B$5*Darlehensrechner!$B$14,MAX(D418-G418,0)),0)</f>
        <v>0</v>
      </c>
      <c r="I418" s="36">
        <v>0</v>
      </c>
      <c r="J418" s="35">
        <f t="shared" si="55"/>
        <v>0</v>
      </c>
      <c r="K418" s="35">
        <f t="shared" si="56"/>
        <v>0</v>
      </c>
      <c r="L418" s="35">
        <f t="shared" si="57"/>
        <v>0</v>
      </c>
      <c r="M418" s="35">
        <f t="shared" si="62"/>
        <v>0</v>
      </c>
      <c r="N418" s="35">
        <f>IF(M418&lt;=0,0,M418*Darlehensrechner!$B$6/12)</f>
        <v>0</v>
      </c>
      <c r="O418" s="37">
        <f>MAX(M418-(MIN(Darlehensrechner!$E$5,M418+N418)-N418),0)</f>
        <v>0</v>
      </c>
    </row>
    <row r="419" spans="1:15" x14ac:dyDescent="0.25">
      <c r="A419" s="33">
        <f t="shared" si="58"/>
        <v>2061</v>
      </c>
      <c r="B419" s="34">
        <f t="shared" si="59"/>
        <v>3</v>
      </c>
      <c r="C419" s="34">
        <f t="shared" si="60"/>
        <v>418</v>
      </c>
      <c r="D419" s="35">
        <f t="shared" si="61"/>
        <v>0</v>
      </c>
      <c r="E419" s="35">
        <f>IF(D419&lt;=0,0,MIN(Darlehensrechner!$E$5,D419+F419))</f>
        <v>0</v>
      </c>
      <c r="F419" s="35">
        <f>IF(D419&lt;=0,0,D419*Darlehensrechner!$B$6/12)</f>
        <v>0</v>
      </c>
      <c r="G419" s="35">
        <f t="shared" si="54"/>
        <v>0</v>
      </c>
      <c r="H419" s="35">
        <f>IF(AND(Darlehensrechner!$B$13="Ja",B419=Darlehensrechner!$B$12,D419&gt;0),MIN(Darlehensrechner!$B$11,Darlehensrechner!$B$5*Darlehensrechner!$B$14,MAX(D419-G419,0)),0)</f>
        <v>0</v>
      </c>
      <c r="I419" s="36">
        <v>0</v>
      </c>
      <c r="J419" s="35">
        <f t="shared" si="55"/>
        <v>0</v>
      </c>
      <c r="K419" s="35">
        <f t="shared" si="56"/>
        <v>0</v>
      </c>
      <c r="L419" s="35">
        <f t="shared" si="57"/>
        <v>0</v>
      </c>
      <c r="M419" s="35">
        <f t="shared" si="62"/>
        <v>0</v>
      </c>
      <c r="N419" s="35">
        <f>IF(M419&lt;=0,0,M419*Darlehensrechner!$B$6/12)</f>
        <v>0</v>
      </c>
      <c r="O419" s="37">
        <f>MAX(M419-(MIN(Darlehensrechner!$E$5,M419+N419)-N419),0)</f>
        <v>0</v>
      </c>
    </row>
    <row r="420" spans="1:15" x14ac:dyDescent="0.25">
      <c r="A420" s="33">
        <f t="shared" si="58"/>
        <v>2061</v>
      </c>
      <c r="B420" s="34">
        <f t="shared" si="59"/>
        <v>4</v>
      </c>
      <c r="C420" s="34">
        <f t="shared" si="60"/>
        <v>419</v>
      </c>
      <c r="D420" s="35">
        <f t="shared" si="61"/>
        <v>0</v>
      </c>
      <c r="E420" s="35">
        <f>IF(D420&lt;=0,0,MIN(Darlehensrechner!$E$5,D420+F420))</f>
        <v>0</v>
      </c>
      <c r="F420" s="35">
        <f>IF(D420&lt;=0,0,D420*Darlehensrechner!$B$6/12)</f>
        <v>0</v>
      </c>
      <c r="G420" s="35">
        <f t="shared" si="54"/>
        <v>0</v>
      </c>
      <c r="H420" s="35">
        <f>IF(AND(Darlehensrechner!$B$13="Ja",B420=Darlehensrechner!$B$12,D420&gt;0),MIN(Darlehensrechner!$B$11,Darlehensrechner!$B$5*Darlehensrechner!$B$14,MAX(D420-G420,0)),0)</f>
        <v>0</v>
      </c>
      <c r="I420" s="36">
        <v>0</v>
      </c>
      <c r="J420" s="35">
        <f t="shared" si="55"/>
        <v>0</v>
      </c>
      <c r="K420" s="35">
        <f t="shared" si="56"/>
        <v>0</v>
      </c>
      <c r="L420" s="35">
        <f t="shared" si="57"/>
        <v>0</v>
      </c>
      <c r="M420" s="35">
        <f t="shared" si="62"/>
        <v>0</v>
      </c>
      <c r="N420" s="35">
        <f>IF(M420&lt;=0,0,M420*Darlehensrechner!$B$6/12)</f>
        <v>0</v>
      </c>
      <c r="O420" s="37">
        <f>MAX(M420-(MIN(Darlehensrechner!$E$5,M420+N420)-N420),0)</f>
        <v>0</v>
      </c>
    </row>
    <row r="421" spans="1:15" x14ac:dyDescent="0.25">
      <c r="A421" s="33">
        <f t="shared" si="58"/>
        <v>2061</v>
      </c>
      <c r="B421" s="34">
        <f t="shared" si="59"/>
        <v>5</v>
      </c>
      <c r="C421" s="34">
        <f t="shared" si="60"/>
        <v>420</v>
      </c>
      <c r="D421" s="35">
        <f t="shared" si="61"/>
        <v>0</v>
      </c>
      <c r="E421" s="35">
        <f>IF(D421&lt;=0,0,MIN(Darlehensrechner!$E$5,D421+F421))</f>
        <v>0</v>
      </c>
      <c r="F421" s="35">
        <f>IF(D421&lt;=0,0,D421*Darlehensrechner!$B$6/12)</f>
        <v>0</v>
      </c>
      <c r="G421" s="35">
        <f t="shared" si="54"/>
        <v>0</v>
      </c>
      <c r="H421" s="35">
        <f>IF(AND(Darlehensrechner!$B$13="Ja",B421=Darlehensrechner!$B$12,D421&gt;0),MIN(Darlehensrechner!$B$11,Darlehensrechner!$B$5*Darlehensrechner!$B$14,MAX(D421-G421,0)),0)</f>
        <v>0</v>
      </c>
      <c r="I421" s="36">
        <v>0</v>
      </c>
      <c r="J421" s="35">
        <f t="shared" si="55"/>
        <v>0</v>
      </c>
      <c r="K421" s="35">
        <f t="shared" si="56"/>
        <v>0</v>
      </c>
      <c r="L421" s="35">
        <f t="shared" si="57"/>
        <v>0</v>
      </c>
      <c r="M421" s="35">
        <f t="shared" si="62"/>
        <v>0</v>
      </c>
      <c r="N421" s="35">
        <f>IF(M421&lt;=0,0,M421*Darlehensrechner!$B$6/12)</f>
        <v>0</v>
      </c>
      <c r="O421" s="37">
        <f>MAX(M421-(MIN(Darlehensrechner!$E$5,M421+N421)-N421),0)</f>
        <v>0</v>
      </c>
    </row>
    <row r="422" spans="1:15" x14ac:dyDescent="0.25">
      <c r="A422" s="33">
        <f t="shared" si="58"/>
        <v>2061</v>
      </c>
      <c r="B422" s="34">
        <f t="shared" si="59"/>
        <v>6</v>
      </c>
      <c r="C422" s="34">
        <f t="shared" si="60"/>
        <v>421</v>
      </c>
      <c r="D422" s="35">
        <f t="shared" si="61"/>
        <v>0</v>
      </c>
      <c r="E422" s="35">
        <f>IF(D422&lt;=0,0,MIN(Darlehensrechner!$E$5,D422+F422))</f>
        <v>0</v>
      </c>
      <c r="F422" s="35">
        <f>IF(D422&lt;=0,0,D422*Darlehensrechner!$B$6/12)</f>
        <v>0</v>
      </c>
      <c r="G422" s="35">
        <f t="shared" si="54"/>
        <v>0</v>
      </c>
      <c r="H422" s="35">
        <f>IF(AND(Darlehensrechner!$B$13="Ja",B422=Darlehensrechner!$B$12,D422&gt;0),MIN(Darlehensrechner!$B$11,Darlehensrechner!$B$5*Darlehensrechner!$B$14,MAX(D422-G422,0)),0)</f>
        <v>0</v>
      </c>
      <c r="I422" s="36">
        <v>0</v>
      </c>
      <c r="J422" s="35">
        <f t="shared" si="55"/>
        <v>0</v>
      </c>
      <c r="K422" s="35">
        <f t="shared" si="56"/>
        <v>0</v>
      </c>
      <c r="L422" s="35">
        <f t="shared" si="57"/>
        <v>0</v>
      </c>
      <c r="M422" s="35">
        <f t="shared" si="62"/>
        <v>0</v>
      </c>
      <c r="N422" s="35">
        <f>IF(M422&lt;=0,0,M422*Darlehensrechner!$B$6/12)</f>
        <v>0</v>
      </c>
      <c r="O422" s="37">
        <f>MAX(M422-(MIN(Darlehensrechner!$E$5,M422+N422)-N422),0)</f>
        <v>0</v>
      </c>
    </row>
    <row r="423" spans="1:15" x14ac:dyDescent="0.25">
      <c r="A423" s="33">
        <f t="shared" si="58"/>
        <v>2061</v>
      </c>
      <c r="B423" s="34">
        <f t="shared" si="59"/>
        <v>7</v>
      </c>
      <c r="C423" s="34">
        <f t="shared" si="60"/>
        <v>422</v>
      </c>
      <c r="D423" s="35">
        <f t="shared" si="61"/>
        <v>0</v>
      </c>
      <c r="E423" s="35">
        <f>IF(D423&lt;=0,0,MIN(Darlehensrechner!$E$5,D423+F423))</f>
        <v>0</v>
      </c>
      <c r="F423" s="35">
        <f>IF(D423&lt;=0,0,D423*Darlehensrechner!$B$6/12)</f>
        <v>0</v>
      </c>
      <c r="G423" s="35">
        <f t="shared" si="54"/>
        <v>0</v>
      </c>
      <c r="H423" s="35">
        <f>IF(AND(Darlehensrechner!$B$13="Ja",B423=Darlehensrechner!$B$12,D423&gt;0),MIN(Darlehensrechner!$B$11,Darlehensrechner!$B$5*Darlehensrechner!$B$14,MAX(D423-G423,0)),0)</f>
        <v>0</v>
      </c>
      <c r="I423" s="36">
        <v>0</v>
      </c>
      <c r="J423" s="35">
        <f t="shared" si="55"/>
        <v>0</v>
      </c>
      <c r="K423" s="35">
        <f t="shared" si="56"/>
        <v>0</v>
      </c>
      <c r="L423" s="35">
        <f t="shared" si="57"/>
        <v>0</v>
      </c>
      <c r="M423" s="35">
        <f t="shared" si="62"/>
        <v>0</v>
      </c>
      <c r="N423" s="35">
        <f>IF(M423&lt;=0,0,M423*Darlehensrechner!$B$6/12)</f>
        <v>0</v>
      </c>
      <c r="O423" s="37">
        <f>MAX(M423-(MIN(Darlehensrechner!$E$5,M423+N423)-N423),0)</f>
        <v>0</v>
      </c>
    </row>
    <row r="424" spans="1:15" x14ac:dyDescent="0.25">
      <c r="A424" s="33">
        <f t="shared" si="58"/>
        <v>2061</v>
      </c>
      <c r="B424" s="34">
        <f t="shared" si="59"/>
        <v>8</v>
      </c>
      <c r="C424" s="34">
        <f t="shared" si="60"/>
        <v>423</v>
      </c>
      <c r="D424" s="35">
        <f t="shared" si="61"/>
        <v>0</v>
      </c>
      <c r="E424" s="35">
        <f>IF(D424&lt;=0,0,MIN(Darlehensrechner!$E$5,D424+F424))</f>
        <v>0</v>
      </c>
      <c r="F424" s="35">
        <f>IF(D424&lt;=0,0,D424*Darlehensrechner!$B$6/12)</f>
        <v>0</v>
      </c>
      <c r="G424" s="35">
        <f t="shared" si="54"/>
        <v>0</v>
      </c>
      <c r="H424" s="35">
        <f>IF(AND(Darlehensrechner!$B$13="Ja",B424=Darlehensrechner!$B$12,D424&gt;0),MIN(Darlehensrechner!$B$11,Darlehensrechner!$B$5*Darlehensrechner!$B$14,MAX(D424-G424,0)),0)</f>
        <v>0</v>
      </c>
      <c r="I424" s="36">
        <v>0</v>
      </c>
      <c r="J424" s="35">
        <f t="shared" si="55"/>
        <v>0</v>
      </c>
      <c r="K424" s="35">
        <f t="shared" si="56"/>
        <v>0</v>
      </c>
      <c r="L424" s="35">
        <f t="shared" si="57"/>
        <v>0</v>
      </c>
      <c r="M424" s="35">
        <f t="shared" si="62"/>
        <v>0</v>
      </c>
      <c r="N424" s="35">
        <f>IF(M424&lt;=0,0,M424*Darlehensrechner!$B$6/12)</f>
        <v>0</v>
      </c>
      <c r="O424" s="37">
        <f>MAX(M424-(MIN(Darlehensrechner!$E$5,M424+N424)-N424),0)</f>
        <v>0</v>
      </c>
    </row>
    <row r="425" spans="1:15" x14ac:dyDescent="0.25">
      <c r="A425" s="33">
        <f t="shared" si="58"/>
        <v>2061</v>
      </c>
      <c r="B425" s="34">
        <f t="shared" si="59"/>
        <v>9</v>
      </c>
      <c r="C425" s="34">
        <f t="shared" si="60"/>
        <v>424</v>
      </c>
      <c r="D425" s="35">
        <f t="shared" si="61"/>
        <v>0</v>
      </c>
      <c r="E425" s="35">
        <f>IF(D425&lt;=0,0,MIN(Darlehensrechner!$E$5,D425+F425))</f>
        <v>0</v>
      </c>
      <c r="F425" s="35">
        <f>IF(D425&lt;=0,0,D425*Darlehensrechner!$B$6/12)</f>
        <v>0</v>
      </c>
      <c r="G425" s="35">
        <f t="shared" si="54"/>
        <v>0</v>
      </c>
      <c r="H425" s="35">
        <f>IF(AND(Darlehensrechner!$B$13="Ja",B425=Darlehensrechner!$B$12,D425&gt;0),MIN(Darlehensrechner!$B$11,Darlehensrechner!$B$5*Darlehensrechner!$B$14,MAX(D425-G425,0)),0)</f>
        <v>0</v>
      </c>
      <c r="I425" s="36">
        <v>0</v>
      </c>
      <c r="J425" s="35">
        <f t="shared" si="55"/>
        <v>0</v>
      </c>
      <c r="K425" s="35">
        <f t="shared" si="56"/>
        <v>0</v>
      </c>
      <c r="L425" s="35">
        <f t="shared" si="57"/>
        <v>0</v>
      </c>
      <c r="M425" s="35">
        <f t="shared" si="62"/>
        <v>0</v>
      </c>
      <c r="N425" s="35">
        <f>IF(M425&lt;=0,0,M425*Darlehensrechner!$B$6/12)</f>
        <v>0</v>
      </c>
      <c r="O425" s="37">
        <f>MAX(M425-(MIN(Darlehensrechner!$E$5,M425+N425)-N425),0)</f>
        <v>0</v>
      </c>
    </row>
    <row r="426" spans="1:15" x14ac:dyDescent="0.25">
      <c r="A426" s="33">
        <f t="shared" si="58"/>
        <v>2061</v>
      </c>
      <c r="B426" s="34">
        <f t="shared" si="59"/>
        <v>10</v>
      </c>
      <c r="C426" s="34">
        <f t="shared" si="60"/>
        <v>425</v>
      </c>
      <c r="D426" s="35">
        <f t="shared" si="61"/>
        <v>0</v>
      </c>
      <c r="E426" s="35">
        <f>IF(D426&lt;=0,0,MIN(Darlehensrechner!$E$5,D426+F426))</f>
        <v>0</v>
      </c>
      <c r="F426" s="35">
        <f>IF(D426&lt;=0,0,D426*Darlehensrechner!$B$6/12)</f>
        <v>0</v>
      </c>
      <c r="G426" s="35">
        <f t="shared" si="54"/>
        <v>0</v>
      </c>
      <c r="H426" s="35">
        <f>IF(AND(Darlehensrechner!$B$13="Ja",B426=Darlehensrechner!$B$12,D426&gt;0),MIN(Darlehensrechner!$B$11,Darlehensrechner!$B$5*Darlehensrechner!$B$14,MAX(D426-G426,0)),0)</f>
        <v>0</v>
      </c>
      <c r="I426" s="36">
        <v>0</v>
      </c>
      <c r="J426" s="35">
        <f t="shared" si="55"/>
        <v>0</v>
      </c>
      <c r="K426" s="35">
        <f t="shared" si="56"/>
        <v>0</v>
      </c>
      <c r="L426" s="35">
        <f t="shared" si="57"/>
        <v>0</v>
      </c>
      <c r="M426" s="35">
        <f t="shared" si="62"/>
        <v>0</v>
      </c>
      <c r="N426" s="35">
        <f>IF(M426&lt;=0,0,M426*Darlehensrechner!$B$6/12)</f>
        <v>0</v>
      </c>
      <c r="O426" s="37">
        <f>MAX(M426-(MIN(Darlehensrechner!$E$5,M426+N426)-N426),0)</f>
        <v>0</v>
      </c>
    </row>
    <row r="427" spans="1:15" x14ac:dyDescent="0.25">
      <c r="A427" s="33">
        <f t="shared" si="58"/>
        <v>2061</v>
      </c>
      <c r="B427" s="34">
        <f t="shared" si="59"/>
        <v>11</v>
      </c>
      <c r="C427" s="34">
        <f t="shared" si="60"/>
        <v>426</v>
      </c>
      <c r="D427" s="35">
        <f t="shared" si="61"/>
        <v>0</v>
      </c>
      <c r="E427" s="35">
        <f>IF(D427&lt;=0,0,MIN(Darlehensrechner!$E$5,D427+F427))</f>
        <v>0</v>
      </c>
      <c r="F427" s="35">
        <f>IF(D427&lt;=0,0,D427*Darlehensrechner!$B$6/12)</f>
        <v>0</v>
      </c>
      <c r="G427" s="35">
        <f t="shared" si="54"/>
        <v>0</v>
      </c>
      <c r="H427" s="35">
        <f>IF(AND(Darlehensrechner!$B$13="Ja",B427=Darlehensrechner!$B$12,D427&gt;0),MIN(Darlehensrechner!$B$11,Darlehensrechner!$B$5*Darlehensrechner!$B$14,MAX(D427-G427,0)),0)</f>
        <v>0</v>
      </c>
      <c r="I427" s="36">
        <v>0</v>
      </c>
      <c r="J427" s="35">
        <f t="shared" si="55"/>
        <v>0</v>
      </c>
      <c r="K427" s="35">
        <f t="shared" si="56"/>
        <v>0</v>
      </c>
      <c r="L427" s="35">
        <f t="shared" si="57"/>
        <v>0</v>
      </c>
      <c r="M427" s="35">
        <f t="shared" si="62"/>
        <v>0</v>
      </c>
      <c r="N427" s="35">
        <f>IF(M427&lt;=0,0,M427*Darlehensrechner!$B$6/12)</f>
        <v>0</v>
      </c>
      <c r="O427" s="37">
        <f>MAX(M427-(MIN(Darlehensrechner!$E$5,M427+N427)-N427),0)</f>
        <v>0</v>
      </c>
    </row>
    <row r="428" spans="1:15" x14ac:dyDescent="0.25">
      <c r="A428" s="33">
        <f t="shared" si="58"/>
        <v>2061</v>
      </c>
      <c r="B428" s="34">
        <f t="shared" si="59"/>
        <v>12</v>
      </c>
      <c r="C428" s="34">
        <f t="shared" si="60"/>
        <v>427</v>
      </c>
      <c r="D428" s="35">
        <f t="shared" si="61"/>
        <v>0</v>
      </c>
      <c r="E428" s="35">
        <f>IF(D428&lt;=0,0,MIN(Darlehensrechner!$E$5,D428+F428))</f>
        <v>0</v>
      </c>
      <c r="F428" s="35">
        <f>IF(D428&lt;=0,0,D428*Darlehensrechner!$B$6/12)</f>
        <v>0</v>
      </c>
      <c r="G428" s="35">
        <f t="shared" si="54"/>
        <v>0</v>
      </c>
      <c r="H428" s="35">
        <f>IF(AND(Darlehensrechner!$B$13="Ja",B428=Darlehensrechner!$B$12,D428&gt;0),MIN(Darlehensrechner!$B$11,Darlehensrechner!$B$5*Darlehensrechner!$B$14,MAX(D428-G428,0)),0)</f>
        <v>0</v>
      </c>
      <c r="I428" s="36">
        <v>0</v>
      </c>
      <c r="J428" s="35">
        <f t="shared" si="55"/>
        <v>0</v>
      </c>
      <c r="K428" s="35">
        <f t="shared" si="56"/>
        <v>0</v>
      </c>
      <c r="L428" s="35">
        <f t="shared" si="57"/>
        <v>0</v>
      </c>
      <c r="M428" s="35">
        <f t="shared" si="62"/>
        <v>0</v>
      </c>
      <c r="N428" s="35">
        <f>IF(M428&lt;=0,0,M428*Darlehensrechner!$B$6/12)</f>
        <v>0</v>
      </c>
      <c r="O428" s="37">
        <f>MAX(M428-(MIN(Darlehensrechner!$E$5,M428+N428)-N428),0)</f>
        <v>0</v>
      </c>
    </row>
    <row r="429" spans="1:15" x14ac:dyDescent="0.25">
      <c r="A429" s="33">
        <f t="shared" si="58"/>
        <v>2062</v>
      </c>
      <c r="B429" s="34">
        <f t="shared" si="59"/>
        <v>1</v>
      </c>
      <c r="C429" s="34">
        <f t="shared" si="60"/>
        <v>428</v>
      </c>
      <c r="D429" s="35">
        <f t="shared" si="61"/>
        <v>0</v>
      </c>
      <c r="E429" s="35">
        <f>IF(D429&lt;=0,0,MIN(Darlehensrechner!$E$5,D429+F429))</f>
        <v>0</v>
      </c>
      <c r="F429" s="35">
        <f>IF(D429&lt;=0,0,D429*Darlehensrechner!$B$6/12)</f>
        <v>0</v>
      </c>
      <c r="G429" s="35">
        <f t="shared" si="54"/>
        <v>0</v>
      </c>
      <c r="H429" s="35">
        <f>IF(AND(Darlehensrechner!$B$13="Ja",B429=Darlehensrechner!$B$12,D429&gt;0),MIN(Darlehensrechner!$B$11,Darlehensrechner!$B$5*Darlehensrechner!$B$14,MAX(D429-G429,0)),0)</f>
        <v>0</v>
      </c>
      <c r="I429" s="36">
        <v>0</v>
      </c>
      <c r="J429" s="35">
        <f t="shared" si="55"/>
        <v>0</v>
      </c>
      <c r="K429" s="35">
        <f t="shared" si="56"/>
        <v>0</v>
      </c>
      <c r="L429" s="35">
        <f t="shared" si="57"/>
        <v>0</v>
      </c>
      <c r="M429" s="35">
        <f t="shared" si="62"/>
        <v>0</v>
      </c>
      <c r="N429" s="35">
        <f>IF(M429&lt;=0,0,M429*Darlehensrechner!$B$6/12)</f>
        <v>0</v>
      </c>
      <c r="O429" s="37">
        <f>MAX(M429-(MIN(Darlehensrechner!$E$5,M429+N429)-N429),0)</f>
        <v>0</v>
      </c>
    </row>
    <row r="430" spans="1:15" x14ac:dyDescent="0.25">
      <c r="A430" s="33">
        <f t="shared" si="58"/>
        <v>2062</v>
      </c>
      <c r="B430" s="34">
        <f t="shared" si="59"/>
        <v>2</v>
      </c>
      <c r="C430" s="34">
        <f t="shared" si="60"/>
        <v>429</v>
      </c>
      <c r="D430" s="35">
        <f t="shared" si="61"/>
        <v>0</v>
      </c>
      <c r="E430" s="35">
        <f>IF(D430&lt;=0,0,MIN(Darlehensrechner!$E$5,D430+F430))</f>
        <v>0</v>
      </c>
      <c r="F430" s="35">
        <f>IF(D430&lt;=0,0,D430*Darlehensrechner!$B$6/12)</f>
        <v>0</v>
      </c>
      <c r="G430" s="35">
        <f t="shared" si="54"/>
        <v>0</v>
      </c>
      <c r="H430" s="35">
        <f>IF(AND(Darlehensrechner!$B$13="Ja",B430=Darlehensrechner!$B$12,D430&gt;0),MIN(Darlehensrechner!$B$11,Darlehensrechner!$B$5*Darlehensrechner!$B$14,MAX(D430-G430,0)),0)</f>
        <v>0</v>
      </c>
      <c r="I430" s="36">
        <v>0</v>
      </c>
      <c r="J430" s="35">
        <f t="shared" si="55"/>
        <v>0</v>
      </c>
      <c r="K430" s="35">
        <f t="shared" si="56"/>
        <v>0</v>
      </c>
      <c r="L430" s="35">
        <f t="shared" si="57"/>
        <v>0</v>
      </c>
      <c r="M430" s="35">
        <f t="shared" si="62"/>
        <v>0</v>
      </c>
      <c r="N430" s="35">
        <f>IF(M430&lt;=0,0,M430*Darlehensrechner!$B$6/12)</f>
        <v>0</v>
      </c>
      <c r="O430" s="37">
        <f>MAX(M430-(MIN(Darlehensrechner!$E$5,M430+N430)-N430),0)</f>
        <v>0</v>
      </c>
    </row>
    <row r="431" spans="1:15" x14ac:dyDescent="0.25">
      <c r="A431" s="33">
        <f t="shared" si="58"/>
        <v>2062</v>
      </c>
      <c r="B431" s="34">
        <f t="shared" si="59"/>
        <v>3</v>
      </c>
      <c r="C431" s="34">
        <f t="shared" si="60"/>
        <v>430</v>
      </c>
      <c r="D431" s="35">
        <f t="shared" si="61"/>
        <v>0</v>
      </c>
      <c r="E431" s="35">
        <f>IF(D431&lt;=0,0,MIN(Darlehensrechner!$E$5,D431+F431))</f>
        <v>0</v>
      </c>
      <c r="F431" s="35">
        <f>IF(D431&lt;=0,0,D431*Darlehensrechner!$B$6/12)</f>
        <v>0</v>
      </c>
      <c r="G431" s="35">
        <f t="shared" si="54"/>
        <v>0</v>
      </c>
      <c r="H431" s="35">
        <f>IF(AND(Darlehensrechner!$B$13="Ja",B431=Darlehensrechner!$B$12,D431&gt;0),MIN(Darlehensrechner!$B$11,Darlehensrechner!$B$5*Darlehensrechner!$B$14,MAX(D431-G431,0)),0)</f>
        <v>0</v>
      </c>
      <c r="I431" s="36">
        <v>0</v>
      </c>
      <c r="J431" s="35">
        <f t="shared" si="55"/>
        <v>0</v>
      </c>
      <c r="K431" s="35">
        <f t="shared" si="56"/>
        <v>0</v>
      </c>
      <c r="L431" s="35">
        <f t="shared" si="57"/>
        <v>0</v>
      </c>
      <c r="M431" s="35">
        <f t="shared" si="62"/>
        <v>0</v>
      </c>
      <c r="N431" s="35">
        <f>IF(M431&lt;=0,0,M431*Darlehensrechner!$B$6/12)</f>
        <v>0</v>
      </c>
      <c r="O431" s="37">
        <f>MAX(M431-(MIN(Darlehensrechner!$E$5,M431+N431)-N431),0)</f>
        <v>0</v>
      </c>
    </row>
    <row r="432" spans="1:15" x14ac:dyDescent="0.25">
      <c r="A432" s="33">
        <f t="shared" si="58"/>
        <v>2062</v>
      </c>
      <c r="B432" s="34">
        <f t="shared" si="59"/>
        <v>4</v>
      </c>
      <c r="C432" s="34">
        <f t="shared" si="60"/>
        <v>431</v>
      </c>
      <c r="D432" s="35">
        <f t="shared" si="61"/>
        <v>0</v>
      </c>
      <c r="E432" s="35">
        <f>IF(D432&lt;=0,0,MIN(Darlehensrechner!$E$5,D432+F432))</f>
        <v>0</v>
      </c>
      <c r="F432" s="35">
        <f>IF(D432&lt;=0,0,D432*Darlehensrechner!$B$6/12)</f>
        <v>0</v>
      </c>
      <c r="G432" s="35">
        <f t="shared" si="54"/>
        <v>0</v>
      </c>
      <c r="H432" s="35">
        <f>IF(AND(Darlehensrechner!$B$13="Ja",B432=Darlehensrechner!$B$12,D432&gt;0),MIN(Darlehensrechner!$B$11,Darlehensrechner!$B$5*Darlehensrechner!$B$14,MAX(D432-G432,0)),0)</f>
        <v>0</v>
      </c>
      <c r="I432" s="36">
        <v>0</v>
      </c>
      <c r="J432" s="35">
        <f t="shared" si="55"/>
        <v>0</v>
      </c>
      <c r="K432" s="35">
        <f t="shared" si="56"/>
        <v>0</v>
      </c>
      <c r="L432" s="35">
        <f t="shared" si="57"/>
        <v>0</v>
      </c>
      <c r="M432" s="35">
        <f t="shared" si="62"/>
        <v>0</v>
      </c>
      <c r="N432" s="35">
        <f>IF(M432&lt;=0,0,M432*Darlehensrechner!$B$6/12)</f>
        <v>0</v>
      </c>
      <c r="O432" s="37">
        <f>MAX(M432-(MIN(Darlehensrechner!$E$5,M432+N432)-N432),0)</f>
        <v>0</v>
      </c>
    </row>
    <row r="433" spans="1:15" x14ac:dyDescent="0.25">
      <c r="A433" s="33">
        <f t="shared" si="58"/>
        <v>2062</v>
      </c>
      <c r="B433" s="34">
        <f t="shared" si="59"/>
        <v>5</v>
      </c>
      <c r="C433" s="34">
        <f t="shared" si="60"/>
        <v>432</v>
      </c>
      <c r="D433" s="35">
        <f t="shared" si="61"/>
        <v>0</v>
      </c>
      <c r="E433" s="35">
        <f>IF(D433&lt;=0,0,MIN(Darlehensrechner!$E$5,D433+F433))</f>
        <v>0</v>
      </c>
      <c r="F433" s="35">
        <f>IF(D433&lt;=0,0,D433*Darlehensrechner!$B$6/12)</f>
        <v>0</v>
      </c>
      <c r="G433" s="35">
        <f t="shared" si="54"/>
        <v>0</v>
      </c>
      <c r="H433" s="35">
        <f>IF(AND(Darlehensrechner!$B$13="Ja",B433=Darlehensrechner!$B$12,D433&gt;0),MIN(Darlehensrechner!$B$11,Darlehensrechner!$B$5*Darlehensrechner!$B$14,MAX(D433-G433,0)),0)</f>
        <v>0</v>
      </c>
      <c r="I433" s="36">
        <v>0</v>
      </c>
      <c r="J433" s="35">
        <f t="shared" si="55"/>
        <v>0</v>
      </c>
      <c r="K433" s="35">
        <f t="shared" si="56"/>
        <v>0</v>
      </c>
      <c r="L433" s="35">
        <f t="shared" si="57"/>
        <v>0</v>
      </c>
      <c r="M433" s="35">
        <f t="shared" si="62"/>
        <v>0</v>
      </c>
      <c r="N433" s="35">
        <f>IF(M433&lt;=0,0,M433*Darlehensrechner!$B$6/12)</f>
        <v>0</v>
      </c>
      <c r="O433" s="37">
        <f>MAX(M433-(MIN(Darlehensrechner!$E$5,M433+N433)-N433),0)</f>
        <v>0</v>
      </c>
    </row>
    <row r="434" spans="1:15" x14ac:dyDescent="0.25">
      <c r="A434" s="33">
        <f t="shared" si="58"/>
        <v>2062</v>
      </c>
      <c r="B434" s="34">
        <f t="shared" si="59"/>
        <v>6</v>
      </c>
      <c r="C434" s="34">
        <f t="shared" si="60"/>
        <v>433</v>
      </c>
      <c r="D434" s="35">
        <f t="shared" si="61"/>
        <v>0</v>
      </c>
      <c r="E434" s="35">
        <f>IF(D434&lt;=0,0,MIN(Darlehensrechner!$E$5,D434+F434))</f>
        <v>0</v>
      </c>
      <c r="F434" s="35">
        <f>IF(D434&lt;=0,0,D434*Darlehensrechner!$B$6/12)</f>
        <v>0</v>
      </c>
      <c r="G434" s="35">
        <f t="shared" si="54"/>
        <v>0</v>
      </c>
      <c r="H434" s="35">
        <f>IF(AND(Darlehensrechner!$B$13="Ja",B434=Darlehensrechner!$B$12,D434&gt;0),MIN(Darlehensrechner!$B$11,Darlehensrechner!$B$5*Darlehensrechner!$B$14,MAX(D434-G434,0)),0)</f>
        <v>0</v>
      </c>
      <c r="I434" s="36">
        <v>0</v>
      </c>
      <c r="J434" s="35">
        <f t="shared" si="55"/>
        <v>0</v>
      </c>
      <c r="K434" s="35">
        <f t="shared" si="56"/>
        <v>0</v>
      </c>
      <c r="L434" s="35">
        <f t="shared" si="57"/>
        <v>0</v>
      </c>
      <c r="M434" s="35">
        <f t="shared" si="62"/>
        <v>0</v>
      </c>
      <c r="N434" s="35">
        <f>IF(M434&lt;=0,0,M434*Darlehensrechner!$B$6/12)</f>
        <v>0</v>
      </c>
      <c r="O434" s="37">
        <f>MAX(M434-(MIN(Darlehensrechner!$E$5,M434+N434)-N434),0)</f>
        <v>0</v>
      </c>
    </row>
    <row r="435" spans="1:15" x14ac:dyDescent="0.25">
      <c r="A435" s="33">
        <f t="shared" si="58"/>
        <v>2062</v>
      </c>
      <c r="B435" s="34">
        <f t="shared" si="59"/>
        <v>7</v>
      </c>
      <c r="C435" s="34">
        <f t="shared" si="60"/>
        <v>434</v>
      </c>
      <c r="D435" s="35">
        <f t="shared" si="61"/>
        <v>0</v>
      </c>
      <c r="E435" s="35">
        <f>IF(D435&lt;=0,0,MIN(Darlehensrechner!$E$5,D435+F435))</f>
        <v>0</v>
      </c>
      <c r="F435" s="35">
        <f>IF(D435&lt;=0,0,D435*Darlehensrechner!$B$6/12)</f>
        <v>0</v>
      </c>
      <c r="G435" s="35">
        <f t="shared" si="54"/>
        <v>0</v>
      </c>
      <c r="H435" s="35">
        <f>IF(AND(Darlehensrechner!$B$13="Ja",B435=Darlehensrechner!$B$12,D435&gt;0),MIN(Darlehensrechner!$B$11,Darlehensrechner!$B$5*Darlehensrechner!$B$14,MAX(D435-G435,0)),0)</f>
        <v>0</v>
      </c>
      <c r="I435" s="36">
        <v>0</v>
      </c>
      <c r="J435" s="35">
        <f t="shared" si="55"/>
        <v>0</v>
      </c>
      <c r="K435" s="35">
        <f t="shared" si="56"/>
        <v>0</v>
      </c>
      <c r="L435" s="35">
        <f t="shared" si="57"/>
        <v>0</v>
      </c>
      <c r="M435" s="35">
        <f t="shared" si="62"/>
        <v>0</v>
      </c>
      <c r="N435" s="35">
        <f>IF(M435&lt;=0,0,M435*Darlehensrechner!$B$6/12)</f>
        <v>0</v>
      </c>
      <c r="O435" s="37">
        <f>MAX(M435-(MIN(Darlehensrechner!$E$5,M435+N435)-N435),0)</f>
        <v>0</v>
      </c>
    </row>
    <row r="436" spans="1:15" x14ac:dyDescent="0.25">
      <c r="A436" s="33">
        <f t="shared" si="58"/>
        <v>2062</v>
      </c>
      <c r="B436" s="34">
        <f t="shared" si="59"/>
        <v>8</v>
      </c>
      <c r="C436" s="34">
        <f t="shared" si="60"/>
        <v>435</v>
      </c>
      <c r="D436" s="35">
        <f t="shared" si="61"/>
        <v>0</v>
      </c>
      <c r="E436" s="35">
        <f>IF(D436&lt;=0,0,MIN(Darlehensrechner!$E$5,D436+F436))</f>
        <v>0</v>
      </c>
      <c r="F436" s="35">
        <f>IF(D436&lt;=0,0,D436*Darlehensrechner!$B$6/12)</f>
        <v>0</v>
      </c>
      <c r="G436" s="35">
        <f t="shared" si="54"/>
        <v>0</v>
      </c>
      <c r="H436" s="35">
        <f>IF(AND(Darlehensrechner!$B$13="Ja",B436=Darlehensrechner!$B$12,D436&gt;0),MIN(Darlehensrechner!$B$11,Darlehensrechner!$B$5*Darlehensrechner!$B$14,MAX(D436-G436,0)),0)</f>
        <v>0</v>
      </c>
      <c r="I436" s="36">
        <v>0</v>
      </c>
      <c r="J436" s="35">
        <f t="shared" si="55"/>
        <v>0</v>
      </c>
      <c r="K436" s="35">
        <f t="shared" si="56"/>
        <v>0</v>
      </c>
      <c r="L436" s="35">
        <f t="shared" si="57"/>
        <v>0</v>
      </c>
      <c r="M436" s="35">
        <f t="shared" si="62"/>
        <v>0</v>
      </c>
      <c r="N436" s="35">
        <f>IF(M436&lt;=0,0,M436*Darlehensrechner!$B$6/12)</f>
        <v>0</v>
      </c>
      <c r="O436" s="37">
        <f>MAX(M436-(MIN(Darlehensrechner!$E$5,M436+N436)-N436),0)</f>
        <v>0</v>
      </c>
    </row>
    <row r="437" spans="1:15" x14ac:dyDescent="0.25">
      <c r="A437" s="33">
        <f t="shared" si="58"/>
        <v>2062</v>
      </c>
      <c r="B437" s="34">
        <f t="shared" si="59"/>
        <v>9</v>
      </c>
      <c r="C437" s="34">
        <f t="shared" si="60"/>
        <v>436</v>
      </c>
      <c r="D437" s="35">
        <f t="shared" si="61"/>
        <v>0</v>
      </c>
      <c r="E437" s="35">
        <f>IF(D437&lt;=0,0,MIN(Darlehensrechner!$E$5,D437+F437))</f>
        <v>0</v>
      </c>
      <c r="F437" s="35">
        <f>IF(D437&lt;=0,0,D437*Darlehensrechner!$B$6/12)</f>
        <v>0</v>
      </c>
      <c r="G437" s="35">
        <f t="shared" si="54"/>
        <v>0</v>
      </c>
      <c r="H437" s="35">
        <f>IF(AND(Darlehensrechner!$B$13="Ja",B437=Darlehensrechner!$B$12,D437&gt;0),MIN(Darlehensrechner!$B$11,Darlehensrechner!$B$5*Darlehensrechner!$B$14,MAX(D437-G437,0)),0)</f>
        <v>0</v>
      </c>
      <c r="I437" s="36">
        <v>0</v>
      </c>
      <c r="J437" s="35">
        <f t="shared" si="55"/>
        <v>0</v>
      </c>
      <c r="K437" s="35">
        <f t="shared" si="56"/>
        <v>0</v>
      </c>
      <c r="L437" s="35">
        <f t="shared" si="57"/>
        <v>0</v>
      </c>
      <c r="M437" s="35">
        <f t="shared" si="62"/>
        <v>0</v>
      </c>
      <c r="N437" s="35">
        <f>IF(M437&lt;=0,0,M437*Darlehensrechner!$B$6/12)</f>
        <v>0</v>
      </c>
      <c r="O437" s="37">
        <f>MAX(M437-(MIN(Darlehensrechner!$E$5,M437+N437)-N437),0)</f>
        <v>0</v>
      </c>
    </row>
    <row r="438" spans="1:15" x14ac:dyDescent="0.25">
      <c r="A438" s="33">
        <f t="shared" si="58"/>
        <v>2062</v>
      </c>
      <c r="B438" s="34">
        <f t="shared" si="59"/>
        <v>10</v>
      </c>
      <c r="C438" s="34">
        <f t="shared" si="60"/>
        <v>437</v>
      </c>
      <c r="D438" s="35">
        <f t="shared" si="61"/>
        <v>0</v>
      </c>
      <c r="E438" s="35">
        <f>IF(D438&lt;=0,0,MIN(Darlehensrechner!$E$5,D438+F438))</f>
        <v>0</v>
      </c>
      <c r="F438" s="35">
        <f>IF(D438&lt;=0,0,D438*Darlehensrechner!$B$6/12)</f>
        <v>0</v>
      </c>
      <c r="G438" s="35">
        <f t="shared" si="54"/>
        <v>0</v>
      </c>
      <c r="H438" s="35">
        <f>IF(AND(Darlehensrechner!$B$13="Ja",B438=Darlehensrechner!$B$12,D438&gt;0),MIN(Darlehensrechner!$B$11,Darlehensrechner!$B$5*Darlehensrechner!$B$14,MAX(D438-G438,0)),0)</f>
        <v>0</v>
      </c>
      <c r="I438" s="36">
        <v>0</v>
      </c>
      <c r="J438" s="35">
        <f t="shared" si="55"/>
        <v>0</v>
      </c>
      <c r="K438" s="35">
        <f t="shared" si="56"/>
        <v>0</v>
      </c>
      <c r="L438" s="35">
        <f t="shared" si="57"/>
        <v>0</v>
      </c>
      <c r="M438" s="35">
        <f t="shared" si="62"/>
        <v>0</v>
      </c>
      <c r="N438" s="35">
        <f>IF(M438&lt;=0,0,M438*Darlehensrechner!$B$6/12)</f>
        <v>0</v>
      </c>
      <c r="O438" s="37">
        <f>MAX(M438-(MIN(Darlehensrechner!$E$5,M438+N438)-N438),0)</f>
        <v>0</v>
      </c>
    </row>
    <row r="439" spans="1:15" x14ac:dyDescent="0.25">
      <c r="A439" s="33">
        <f t="shared" si="58"/>
        <v>2062</v>
      </c>
      <c r="B439" s="34">
        <f t="shared" si="59"/>
        <v>11</v>
      </c>
      <c r="C439" s="34">
        <f t="shared" si="60"/>
        <v>438</v>
      </c>
      <c r="D439" s="35">
        <f t="shared" si="61"/>
        <v>0</v>
      </c>
      <c r="E439" s="35">
        <f>IF(D439&lt;=0,0,MIN(Darlehensrechner!$E$5,D439+F439))</f>
        <v>0</v>
      </c>
      <c r="F439" s="35">
        <f>IF(D439&lt;=0,0,D439*Darlehensrechner!$B$6/12)</f>
        <v>0</v>
      </c>
      <c r="G439" s="35">
        <f t="shared" si="54"/>
        <v>0</v>
      </c>
      <c r="H439" s="35">
        <f>IF(AND(Darlehensrechner!$B$13="Ja",B439=Darlehensrechner!$B$12,D439&gt;0),MIN(Darlehensrechner!$B$11,Darlehensrechner!$B$5*Darlehensrechner!$B$14,MAX(D439-G439,0)),0)</f>
        <v>0</v>
      </c>
      <c r="I439" s="36">
        <v>0</v>
      </c>
      <c r="J439" s="35">
        <f t="shared" si="55"/>
        <v>0</v>
      </c>
      <c r="K439" s="35">
        <f t="shared" si="56"/>
        <v>0</v>
      </c>
      <c r="L439" s="35">
        <f t="shared" si="57"/>
        <v>0</v>
      </c>
      <c r="M439" s="35">
        <f t="shared" si="62"/>
        <v>0</v>
      </c>
      <c r="N439" s="35">
        <f>IF(M439&lt;=0,0,M439*Darlehensrechner!$B$6/12)</f>
        <v>0</v>
      </c>
      <c r="O439" s="37">
        <f>MAX(M439-(MIN(Darlehensrechner!$E$5,M439+N439)-N439),0)</f>
        <v>0</v>
      </c>
    </row>
    <row r="440" spans="1:15" x14ac:dyDescent="0.25">
      <c r="A440" s="33">
        <f t="shared" si="58"/>
        <v>2062</v>
      </c>
      <c r="B440" s="34">
        <f t="shared" si="59"/>
        <v>12</v>
      </c>
      <c r="C440" s="34">
        <f t="shared" si="60"/>
        <v>439</v>
      </c>
      <c r="D440" s="35">
        <f t="shared" si="61"/>
        <v>0</v>
      </c>
      <c r="E440" s="35">
        <f>IF(D440&lt;=0,0,MIN(Darlehensrechner!$E$5,D440+F440))</f>
        <v>0</v>
      </c>
      <c r="F440" s="35">
        <f>IF(D440&lt;=0,0,D440*Darlehensrechner!$B$6/12)</f>
        <v>0</v>
      </c>
      <c r="G440" s="35">
        <f t="shared" si="54"/>
        <v>0</v>
      </c>
      <c r="H440" s="35">
        <f>IF(AND(Darlehensrechner!$B$13="Ja",B440=Darlehensrechner!$B$12,D440&gt;0),MIN(Darlehensrechner!$B$11,Darlehensrechner!$B$5*Darlehensrechner!$B$14,MAX(D440-G440,0)),0)</f>
        <v>0</v>
      </c>
      <c r="I440" s="36">
        <v>0</v>
      </c>
      <c r="J440" s="35">
        <f t="shared" si="55"/>
        <v>0</v>
      </c>
      <c r="K440" s="35">
        <f t="shared" si="56"/>
        <v>0</v>
      </c>
      <c r="L440" s="35">
        <f t="shared" si="57"/>
        <v>0</v>
      </c>
      <c r="M440" s="35">
        <f t="shared" si="62"/>
        <v>0</v>
      </c>
      <c r="N440" s="35">
        <f>IF(M440&lt;=0,0,M440*Darlehensrechner!$B$6/12)</f>
        <v>0</v>
      </c>
      <c r="O440" s="37">
        <f>MAX(M440-(MIN(Darlehensrechner!$E$5,M440+N440)-N440),0)</f>
        <v>0</v>
      </c>
    </row>
    <row r="441" spans="1:15" x14ac:dyDescent="0.25">
      <c r="A441" s="33">
        <f t="shared" si="58"/>
        <v>2063</v>
      </c>
      <c r="B441" s="34">
        <f t="shared" si="59"/>
        <v>1</v>
      </c>
      <c r="C441" s="34">
        <f t="shared" si="60"/>
        <v>440</v>
      </c>
      <c r="D441" s="35">
        <f t="shared" si="61"/>
        <v>0</v>
      </c>
      <c r="E441" s="35">
        <f>IF(D441&lt;=0,0,MIN(Darlehensrechner!$E$5,D441+F441))</f>
        <v>0</v>
      </c>
      <c r="F441" s="35">
        <f>IF(D441&lt;=0,0,D441*Darlehensrechner!$B$6/12)</f>
        <v>0</v>
      </c>
      <c r="G441" s="35">
        <f t="shared" si="54"/>
        <v>0</v>
      </c>
      <c r="H441" s="35">
        <f>IF(AND(Darlehensrechner!$B$13="Ja",B441=Darlehensrechner!$B$12,D441&gt;0),MIN(Darlehensrechner!$B$11,Darlehensrechner!$B$5*Darlehensrechner!$B$14,MAX(D441-G441,0)),0)</f>
        <v>0</v>
      </c>
      <c r="I441" s="36">
        <v>0</v>
      </c>
      <c r="J441" s="35">
        <f t="shared" si="55"/>
        <v>0</v>
      </c>
      <c r="K441" s="35">
        <f t="shared" si="56"/>
        <v>0</v>
      </c>
      <c r="L441" s="35">
        <f t="shared" si="57"/>
        <v>0</v>
      </c>
      <c r="M441" s="35">
        <f t="shared" si="62"/>
        <v>0</v>
      </c>
      <c r="N441" s="35">
        <f>IF(M441&lt;=0,0,M441*Darlehensrechner!$B$6/12)</f>
        <v>0</v>
      </c>
      <c r="O441" s="37">
        <f>MAX(M441-(MIN(Darlehensrechner!$E$5,M441+N441)-N441),0)</f>
        <v>0</v>
      </c>
    </row>
    <row r="442" spans="1:15" x14ac:dyDescent="0.25">
      <c r="A442" s="33">
        <f t="shared" si="58"/>
        <v>2063</v>
      </c>
      <c r="B442" s="34">
        <f t="shared" si="59"/>
        <v>2</v>
      </c>
      <c r="C442" s="34">
        <f t="shared" si="60"/>
        <v>441</v>
      </c>
      <c r="D442" s="35">
        <f t="shared" si="61"/>
        <v>0</v>
      </c>
      <c r="E442" s="35">
        <f>IF(D442&lt;=0,0,MIN(Darlehensrechner!$E$5,D442+F442))</f>
        <v>0</v>
      </c>
      <c r="F442" s="35">
        <f>IF(D442&lt;=0,0,D442*Darlehensrechner!$B$6/12)</f>
        <v>0</v>
      </c>
      <c r="G442" s="35">
        <f t="shared" si="54"/>
        <v>0</v>
      </c>
      <c r="H442" s="35">
        <f>IF(AND(Darlehensrechner!$B$13="Ja",B442=Darlehensrechner!$B$12,D442&gt;0),MIN(Darlehensrechner!$B$11,Darlehensrechner!$B$5*Darlehensrechner!$B$14,MAX(D442-G442,0)),0)</f>
        <v>0</v>
      </c>
      <c r="I442" s="36">
        <v>0</v>
      </c>
      <c r="J442" s="35">
        <f t="shared" si="55"/>
        <v>0</v>
      </c>
      <c r="K442" s="35">
        <f t="shared" si="56"/>
        <v>0</v>
      </c>
      <c r="L442" s="35">
        <f t="shared" si="57"/>
        <v>0</v>
      </c>
      <c r="M442" s="35">
        <f t="shared" si="62"/>
        <v>0</v>
      </c>
      <c r="N442" s="35">
        <f>IF(M442&lt;=0,0,M442*Darlehensrechner!$B$6/12)</f>
        <v>0</v>
      </c>
      <c r="O442" s="37">
        <f>MAX(M442-(MIN(Darlehensrechner!$E$5,M442+N442)-N442),0)</f>
        <v>0</v>
      </c>
    </row>
    <row r="443" spans="1:15" x14ac:dyDescent="0.25">
      <c r="A443" s="33">
        <f t="shared" si="58"/>
        <v>2063</v>
      </c>
      <c r="B443" s="34">
        <f t="shared" si="59"/>
        <v>3</v>
      </c>
      <c r="C443" s="34">
        <f t="shared" si="60"/>
        <v>442</v>
      </c>
      <c r="D443" s="35">
        <f t="shared" si="61"/>
        <v>0</v>
      </c>
      <c r="E443" s="35">
        <f>IF(D443&lt;=0,0,MIN(Darlehensrechner!$E$5,D443+F443))</f>
        <v>0</v>
      </c>
      <c r="F443" s="35">
        <f>IF(D443&lt;=0,0,D443*Darlehensrechner!$B$6/12)</f>
        <v>0</v>
      </c>
      <c r="G443" s="35">
        <f t="shared" si="54"/>
        <v>0</v>
      </c>
      <c r="H443" s="35">
        <f>IF(AND(Darlehensrechner!$B$13="Ja",B443=Darlehensrechner!$B$12,D443&gt;0),MIN(Darlehensrechner!$B$11,Darlehensrechner!$B$5*Darlehensrechner!$B$14,MAX(D443-G443,0)),0)</f>
        <v>0</v>
      </c>
      <c r="I443" s="36">
        <v>0</v>
      </c>
      <c r="J443" s="35">
        <f t="shared" si="55"/>
        <v>0</v>
      </c>
      <c r="K443" s="35">
        <f t="shared" si="56"/>
        <v>0</v>
      </c>
      <c r="L443" s="35">
        <f t="shared" si="57"/>
        <v>0</v>
      </c>
      <c r="M443" s="35">
        <f t="shared" si="62"/>
        <v>0</v>
      </c>
      <c r="N443" s="35">
        <f>IF(M443&lt;=0,0,M443*Darlehensrechner!$B$6/12)</f>
        <v>0</v>
      </c>
      <c r="O443" s="37">
        <f>MAX(M443-(MIN(Darlehensrechner!$E$5,M443+N443)-N443),0)</f>
        <v>0</v>
      </c>
    </row>
    <row r="444" spans="1:15" x14ac:dyDescent="0.25">
      <c r="A444" s="33">
        <f t="shared" si="58"/>
        <v>2063</v>
      </c>
      <c r="B444" s="34">
        <f t="shared" si="59"/>
        <v>4</v>
      </c>
      <c r="C444" s="34">
        <f t="shared" si="60"/>
        <v>443</v>
      </c>
      <c r="D444" s="35">
        <f t="shared" si="61"/>
        <v>0</v>
      </c>
      <c r="E444" s="35">
        <f>IF(D444&lt;=0,0,MIN(Darlehensrechner!$E$5,D444+F444))</f>
        <v>0</v>
      </c>
      <c r="F444" s="35">
        <f>IF(D444&lt;=0,0,D444*Darlehensrechner!$B$6/12)</f>
        <v>0</v>
      </c>
      <c r="G444" s="35">
        <f t="shared" si="54"/>
        <v>0</v>
      </c>
      <c r="H444" s="35">
        <f>IF(AND(Darlehensrechner!$B$13="Ja",B444=Darlehensrechner!$B$12,D444&gt;0),MIN(Darlehensrechner!$B$11,Darlehensrechner!$B$5*Darlehensrechner!$B$14,MAX(D444-G444,0)),0)</f>
        <v>0</v>
      </c>
      <c r="I444" s="36">
        <v>0</v>
      </c>
      <c r="J444" s="35">
        <f t="shared" si="55"/>
        <v>0</v>
      </c>
      <c r="K444" s="35">
        <f t="shared" si="56"/>
        <v>0</v>
      </c>
      <c r="L444" s="35">
        <f t="shared" si="57"/>
        <v>0</v>
      </c>
      <c r="M444" s="35">
        <f t="shared" si="62"/>
        <v>0</v>
      </c>
      <c r="N444" s="35">
        <f>IF(M444&lt;=0,0,M444*Darlehensrechner!$B$6/12)</f>
        <v>0</v>
      </c>
      <c r="O444" s="37">
        <f>MAX(M444-(MIN(Darlehensrechner!$E$5,M444+N444)-N444),0)</f>
        <v>0</v>
      </c>
    </row>
    <row r="445" spans="1:15" x14ac:dyDescent="0.25">
      <c r="A445" s="33">
        <f t="shared" si="58"/>
        <v>2063</v>
      </c>
      <c r="B445" s="34">
        <f t="shared" si="59"/>
        <v>5</v>
      </c>
      <c r="C445" s="34">
        <f t="shared" si="60"/>
        <v>444</v>
      </c>
      <c r="D445" s="35">
        <f t="shared" si="61"/>
        <v>0</v>
      </c>
      <c r="E445" s="35">
        <f>IF(D445&lt;=0,0,MIN(Darlehensrechner!$E$5,D445+F445))</f>
        <v>0</v>
      </c>
      <c r="F445" s="35">
        <f>IF(D445&lt;=0,0,D445*Darlehensrechner!$B$6/12)</f>
        <v>0</v>
      </c>
      <c r="G445" s="35">
        <f t="shared" si="54"/>
        <v>0</v>
      </c>
      <c r="H445" s="35">
        <f>IF(AND(Darlehensrechner!$B$13="Ja",B445=Darlehensrechner!$B$12,D445&gt;0),MIN(Darlehensrechner!$B$11,Darlehensrechner!$B$5*Darlehensrechner!$B$14,MAX(D445-G445,0)),0)</f>
        <v>0</v>
      </c>
      <c r="I445" s="36">
        <v>0</v>
      </c>
      <c r="J445" s="35">
        <f t="shared" si="55"/>
        <v>0</v>
      </c>
      <c r="K445" s="35">
        <f t="shared" si="56"/>
        <v>0</v>
      </c>
      <c r="L445" s="35">
        <f t="shared" si="57"/>
        <v>0</v>
      </c>
      <c r="M445" s="35">
        <f t="shared" si="62"/>
        <v>0</v>
      </c>
      <c r="N445" s="35">
        <f>IF(M445&lt;=0,0,M445*Darlehensrechner!$B$6/12)</f>
        <v>0</v>
      </c>
      <c r="O445" s="37">
        <f>MAX(M445-(MIN(Darlehensrechner!$E$5,M445+N445)-N445),0)</f>
        <v>0</v>
      </c>
    </row>
    <row r="446" spans="1:15" x14ac:dyDescent="0.25">
      <c r="A446" s="33">
        <f t="shared" si="58"/>
        <v>2063</v>
      </c>
      <c r="B446" s="34">
        <f t="shared" si="59"/>
        <v>6</v>
      </c>
      <c r="C446" s="34">
        <f t="shared" si="60"/>
        <v>445</v>
      </c>
      <c r="D446" s="35">
        <f t="shared" si="61"/>
        <v>0</v>
      </c>
      <c r="E446" s="35">
        <f>IF(D446&lt;=0,0,MIN(Darlehensrechner!$E$5,D446+F446))</f>
        <v>0</v>
      </c>
      <c r="F446" s="35">
        <f>IF(D446&lt;=0,0,D446*Darlehensrechner!$B$6/12)</f>
        <v>0</v>
      </c>
      <c r="G446" s="35">
        <f t="shared" si="54"/>
        <v>0</v>
      </c>
      <c r="H446" s="35">
        <f>IF(AND(Darlehensrechner!$B$13="Ja",B446=Darlehensrechner!$B$12,D446&gt;0),MIN(Darlehensrechner!$B$11,Darlehensrechner!$B$5*Darlehensrechner!$B$14,MAX(D446-G446,0)),0)</f>
        <v>0</v>
      </c>
      <c r="I446" s="36">
        <v>0</v>
      </c>
      <c r="J446" s="35">
        <f t="shared" si="55"/>
        <v>0</v>
      </c>
      <c r="K446" s="35">
        <f t="shared" si="56"/>
        <v>0</v>
      </c>
      <c r="L446" s="35">
        <f t="shared" si="57"/>
        <v>0</v>
      </c>
      <c r="M446" s="35">
        <f t="shared" si="62"/>
        <v>0</v>
      </c>
      <c r="N446" s="35">
        <f>IF(M446&lt;=0,0,M446*Darlehensrechner!$B$6/12)</f>
        <v>0</v>
      </c>
      <c r="O446" s="37">
        <f>MAX(M446-(MIN(Darlehensrechner!$E$5,M446+N446)-N446),0)</f>
        <v>0</v>
      </c>
    </row>
    <row r="447" spans="1:15" x14ac:dyDescent="0.25">
      <c r="A447" s="33">
        <f t="shared" si="58"/>
        <v>2063</v>
      </c>
      <c r="B447" s="34">
        <f t="shared" si="59"/>
        <v>7</v>
      </c>
      <c r="C447" s="34">
        <f t="shared" si="60"/>
        <v>446</v>
      </c>
      <c r="D447" s="35">
        <f t="shared" si="61"/>
        <v>0</v>
      </c>
      <c r="E447" s="35">
        <f>IF(D447&lt;=0,0,MIN(Darlehensrechner!$E$5,D447+F447))</f>
        <v>0</v>
      </c>
      <c r="F447" s="35">
        <f>IF(D447&lt;=0,0,D447*Darlehensrechner!$B$6/12)</f>
        <v>0</v>
      </c>
      <c r="G447" s="35">
        <f t="shared" si="54"/>
        <v>0</v>
      </c>
      <c r="H447" s="35">
        <f>IF(AND(Darlehensrechner!$B$13="Ja",B447=Darlehensrechner!$B$12,D447&gt;0),MIN(Darlehensrechner!$B$11,Darlehensrechner!$B$5*Darlehensrechner!$B$14,MAX(D447-G447,0)),0)</f>
        <v>0</v>
      </c>
      <c r="I447" s="36">
        <v>0</v>
      </c>
      <c r="J447" s="35">
        <f t="shared" si="55"/>
        <v>0</v>
      </c>
      <c r="K447" s="35">
        <f t="shared" si="56"/>
        <v>0</v>
      </c>
      <c r="L447" s="35">
        <f t="shared" si="57"/>
        <v>0</v>
      </c>
      <c r="M447" s="35">
        <f t="shared" si="62"/>
        <v>0</v>
      </c>
      <c r="N447" s="35">
        <f>IF(M447&lt;=0,0,M447*Darlehensrechner!$B$6/12)</f>
        <v>0</v>
      </c>
      <c r="O447" s="37">
        <f>MAX(M447-(MIN(Darlehensrechner!$E$5,M447+N447)-N447),0)</f>
        <v>0</v>
      </c>
    </row>
    <row r="448" spans="1:15" x14ac:dyDescent="0.25">
      <c r="A448" s="33">
        <f t="shared" si="58"/>
        <v>2063</v>
      </c>
      <c r="B448" s="34">
        <f t="shared" si="59"/>
        <v>8</v>
      </c>
      <c r="C448" s="34">
        <f t="shared" si="60"/>
        <v>447</v>
      </c>
      <c r="D448" s="35">
        <f t="shared" si="61"/>
        <v>0</v>
      </c>
      <c r="E448" s="35">
        <f>IF(D448&lt;=0,0,MIN(Darlehensrechner!$E$5,D448+F448))</f>
        <v>0</v>
      </c>
      <c r="F448" s="35">
        <f>IF(D448&lt;=0,0,D448*Darlehensrechner!$B$6/12)</f>
        <v>0</v>
      </c>
      <c r="G448" s="35">
        <f t="shared" si="54"/>
        <v>0</v>
      </c>
      <c r="H448" s="35">
        <f>IF(AND(Darlehensrechner!$B$13="Ja",B448=Darlehensrechner!$B$12,D448&gt;0),MIN(Darlehensrechner!$B$11,Darlehensrechner!$B$5*Darlehensrechner!$B$14,MAX(D448-G448,0)),0)</f>
        <v>0</v>
      </c>
      <c r="I448" s="36">
        <v>0</v>
      </c>
      <c r="J448" s="35">
        <f t="shared" si="55"/>
        <v>0</v>
      </c>
      <c r="K448" s="35">
        <f t="shared" si="56"/>
        <v>0</v>
      </c>
      <c r="L448" s="35">
        <f t="shared" si="57"/>
        <v>0</v>
      </c>
      <c r="M448" s="35">
        <f t="shared" si="62"/>
        <v>0</v>
      </c>
      <c r="N448" s="35">
        <f>IF(M448&lt;=0,0,M448*Darlehensrechner!$B$6/12)</f>
        <v>0</v>
      </c>
      <c r="O448" s="37">
        <f>MAX(M448-(MIN(Darlehensrechner!$E$5,M448+N448)-N448),0)</f>
        <v>0</v>
      </c>
    </row>
    <row r="449" spans="1:15" x14ac:dyDescent="0.25">
      <c r="A449" s="33">
        <f t="shared" si="58"/>
        <v>2063</v>
      </c>
      <c r="B449" s="34">
        <f t="shared" si="59"/>
        <v>9</v>
      </c>
      <c r="C449" s="34">
        <f t="shared" si="60"/>
        <v>448</v>
      </c>
      <c r="D449" s="35">
        <f t="shared" si="61"/>
        <v>0</v>
      </c>
      <c r="E449" s="35">
        <f>IF(D449&lt;=0,0,MIN(Darlehensrechner!$E$5,D449+F449))</f>
        <v>0</v>
      </c>
      <c r="F449" s="35">
        <f>IF(D449&lt;=0,0,D449*Darlehensrechner!$B$6/12)</f>
        <v>0</v>
      </c>
      <c r="G449" s="35">
        <f t="shared" si="54"/>
        <v>0</v>
      </c>
      <c r="H449" s="35">
        <f>IF(AND(Darlehensrechner!$B$13="Ja",B449=Darlehensrechner!$B$12,D449&gt;0),MIN(Darlehensrechner!$B$11,Darlehensrechner!$B$5*Darlehensrechner!$B$14,MAX(D449-G449,0)),0)</f>
        <v>0</v>
      </c>
      <c r="I449" s="36">
        <v>0</v>
      </c>
      <c r="J449" s="35">
        <f t="shared" si="55"/>
        <v>0</v>
      </c>
      <c r="K449" s="35">
        <f t="shared" si="56"/>
        <v>0</v>
      </c>
      <c r="L449" s="35">
        <f t="shared" si="57"/>
        <v>0</v>
      </c>
      <c r="M449" s="35">
        <f t="shared" si="62"/>
        <v>0</v>
      </c>
      <c r="N449" s="35">
        <f>IF(M449&lt;=0,0,M449*Darlehensrechner!$B$6/12)</f>
        <v>0</v>
      </c>
      <c r="O449" s="37">
        <f>MAX(M449-(MIN(Darlehensrechner!$E$5,M449+N449)-N449),0)</f>
        <v>0</v>
      </c>
    </row>
    <row r="450" spans="1:15" x14ac:dyDescent="0.25">
      <c r="A450" s="33">
        <f t="shared" si="58"/>
        <v>2063</v>
      </c>
      <c r="B450" s="34">
        <f t="shared" si="59"/>
        <v>10</v>
      </c>
      <c r="C450" s="34">
        <f t="shared" si="60"/>
        <v>449</v>
      </c>
      <c r="D450" s="35">
        <f t="shared" si="61"/>
        <v>0</v>
      </c>
      <c r="E450" s="35">
        <f>IF(D450&lt;=0,0,MIN(Darlehensrechner!$E$5,D450+F450))</f>
        <v>0</v>
      </c>
      <c r="F450" s="35">
        <f>IF(D450&lt;=0,0,D450*Darlehensrechner!$B$6/12)</f>
        <v>0</v>
      </c>
      <c r="G450" s="35">
        <f t="shared" ref="G450:G513" si="63">MAX(E450-F450,0)</f>
        <v>0</v>
      </c>
      <c r="H450" s="35">
        <f>IF(AND(Darlehensrechner!$B$13="Ja",B450=Darlehensrechner!$B$12,D450&gt;0),MIN(Darlehensrechner!$B$11,Darlehensrechner!$B$5*Darlehensrechner!$B$14,MAX(D450-G450,0)),0)</f>
        <v>0</v>
      </c>
      <c r="I450" s="36">
        <v>0</v>
      </c>
      <c r="J450" s="35">
        <f t="shared" ref="J450:J513" si="64">IF(D450&lt;=0,0,MIN(I450,MAX(D450-G450-H450,0)))</f>
        <v>0</v>
      </c>
      <c r="K450" s="35">
        <f t="shared" ref="K450:K513" si="65">E450+H450+J450</f>
        <v>0</v>
      </c>
      <c r="L450" s="35">
        <f t="shared" ref="L450:L481" si="66">MAX(D450-G450-H450-J450,0)</f>
        <v>0</v>
      </c>
      <c r="M450" s="35">
        <f t="shared" si="62"/>
        <v>0</v>
      </c>
      <c r="N450" s="35">
        <f>IF(M450&lt;=0,0,M450*Darlehensrechner!$B$6/12)</f>
        <v>0</v>
      </c>
      <c r="O450" s="37">
        <f>MAX(M450-(MIN(Darlehensrechner!$E$5,M450+N450)-N450),0)</f>
        <v>0</v>
      </c>
    </row>
    <row r="451" spans="1:15" x14ac:dyDescent="0.25">
      <c r="A451" s="33">
        <f t="shared" ref="A451:A481" si="67">IF(B450=12,A450+1,A450)</f>
        <v>2063</v>
      </c>
      <c r="B451" s="34">
        <f t="shared" ref="B451:B481" si="68">IF(B450=12,1,B450+1)</f>
        <v>11</v>
      </c>
      <c r="C451" s="34">
        <f t="shared" ref="C451:C481" si="69">C450+1</f>
        <v>450</v>
      </c>
      <c r="D451" s="35">
        <f t="shared" ref="D451:D481" si="70">L450</f>
        <v>0</v>
      </c>
      <c r="E451" s="35">
        <f>IF(D451&lt;=0,0,MIN(Darlehensrechner!$E$5,D451+F451))</f>
        <v>0</v>
      </c>
      <c r="F451" s="35">
        <f>IF(D451&lt;=0,0,D451*Darlehensrechner!$B$6/12)</f>
        <v>0</v>
      </c>
      <c r="G451" s="35">
        <f t="shared" si="63"/>
        <v>0</v>
      </c>
      <c r="H451" s="35">
        <f>IF(AND(Darlehensrechner!$B$13="Ja",B451=Darlehensrechner!$B$12,D451&gt;0),MIN(Darlehensrechner!$B$11,Darlehensrechner!$B$5*Darlehensrechner!$B$14,MAX(D451-G451,0)),0)</f>
        <v>0</v>
      </c>
      <c r="I451" s="36">
        <v>0</v>
      </c>
      <c r="J451" s="35">
        <f t="shared" si="64"/>
        <v>0</v>
      </c>
      <c r="K451" s="35">
        <f t="shared" si="65"/>
        <v>0</v>
      </c>
      <c r="L451" s="35">
        <f t="shared" si="66"/>
        <v>0</v>
      </c>
      <c r="M451" s="35">
        <f t="shared" ref="M451:M481" si="71">O450</f>
        <v>0</v>
      </c>
      <c r="N451" s="35">
        <f>IF(M451&lt;=0,0,M451*Darlehensrechner!$B$6/12)</f>
        <v>0</v>
      </c>
      <c r="O451" s="37">
        <f>MAX(M451-(MIN(Darlehensrechner!$E$5,M451+N451)-N451),0)</f>
        <v>0</v>
      </c>
    </row>
    <row r="452" spans="1:15" x14ac:dyDescent="0.25">
      <c r="A452" s="33">
        <f t="shared" si="67"/>
        <v>2063</v>
      </c>
      <c r="B452" s="34">
        <f t="shared" si="68"/>
        <v>12</v>
      </c>
      <c r="C452" s="34">
        <f t="shared" si="69"/>
        <v>451</v>
      </c>
      <c r="D452" s="35">
        <f t="shared" si="70"/>
        <v>0</v>
      </c>
      <c r="E452" s="35">
        <f>IF(D452&lt;=0,0,MIN(Darlehensrechner!$E$5,D452+F452))</f>
        <v>0</v>
      </c>
      <c r="F452" s="35">
        <f>IF(D452&lt;=0,0,D452*Darlehensrechner!$B$6/12)</f>
        <v>0</v>
      </c>
      <c r="G452" s="35">
        <f t="shared" si="63"/>
        <v>0</v>
      </c>
      <c r="H452" s="35">
        <f>IF(AND(Darlehensrechner!$B$13="Ja",B452=Darlehensrechner!$B$12,D452&gt;0),MIN(Darlehensrechner!$B$11,Darlehensrechner!$B$5*Darlehensrechner!$B$14,MAX(D452-G452,0)),0)</f>
        <v>0</v>
      </c>
      <c r="I452" s="36">
        <v>0</v>
      </c>
      <c r="J452" s="35">
        <f t="shared" si="64"/>
        <v>0</v>
      </c>
      <c r="K452" s="35">
        <f t="shared" si="65"/>
        <v>0</v>
      </c>
      <c r="L452" s="35">
        <f t="shared" si="66"/>
        <v>0</v>
      </c>
      <c r="M452" s="35">
        <f t="shared" si="71"/>
        <v>0</v>
      </c>
      <c r="N452" s="35">
        <f>IF(M452&lt;=0,0,M452*Darlehensrechner!$B$6/12)</f>
        <v>0</v>
      </c>
      <c r="O452" s="37">
        <f>MAX(M452-(MIN(Darlehensrechner!$E$5,M452+N452)-N452),0)</f>
        <v>0</v>
      </c>
    </row>
    <row r="453" spans="1:15" x14ac:dyDescent="0.25">
      <c r="A453" s="33">
        <f t="shared" si="67"/>
        <v>2064</v>
      </c>
      <c r="B453" s="34">
        <f t="shared" si="68"/>
        <v>1</v>
      </c>
      <c r="C453" s="34">
        <f t="shared" si="69"/>
        <v>452</v>
      </c>
      <c r="D453" s="35">
        <f t="shared" si="70"/>
        <v>0</v>
      </c>
      <c r="E453" s="35">
        <f>IF(D453&lt;=0,0,MIN(Darlehensrechner!$E$5,D453+F453))</f>
        <v>0</v>
      </c>
      <c r="F453" s="35">
        <f>IF(D453&lt;=0,0,D453*Darlehensrechner!$B$6/12)</f>
        <v>0</v>
      </c>
      <c r="G453" s="35">
        <f t="shared" si="63"/>
        <v>0</v>
      </c>
      <c r="H453" s="35">
        <f>IF(AND(Darlehensrechner!$B$13="Ja",B453=Darlehensrechner!$B$12,D453&gt;0),MIN(Darlehensrechner!$B$11,Darlehensrechner!$B$5*Darlehensrechner!$B$14,MAX(D453-G453,0)),0)</f>
        <v>0</v>
      </c>
      <c r="I453" s="36">
        <v>0</v>
      </c>
      <c r="J453" s="35">
        <f t="shared" si="64"/>
        <v>0</v>
      </c>
      <c r="K453" s="35">
        <f t="shared" si="65"/>
        <v>0</v>
      </c>
      <c r="L453" s="35">
        <f t="shared" si="66"/>
        <v>0</v>
      </c>
      <c r="M453" s="35">
        <f t="shared" si="71"/>
        <v>0</v>
      </c>
      <c r="N453" s="35">
        <f>IF(M453&lt;=0,0,M453*Darlehensrechner!$B$6/12)</f>
        <v>0</v>
      </c>
      <c r="O453" s="37">
        <f>MAX(M453-(MIN(Darlehensrechner!$E$5,M453+N453)-N453),0)</f>
        <v>0</v>
      </c>
    </row>
    <row r="454" spans="1:15" x14ac:dyDescent="0.25">
      <c r="A454" s="33">
        <f t="shared" si="67"/>
        <v>2064</v>
      </c>
      <c r="B454" s="34">
        <f t="shared" si="68"/>
        <v>2</v>
      </c>
      <c r="C454" s="34">
        <f t="shared" si="69"/>
        <v>453</v>
      </c>
      <c r="D454" s="35">
        <f t="shared" si="70"/>
        <v>0</v>
      </c>
      <c r="E454" s="35">
        <f>IF(D454&lt;=0,0,MIN(Darlehensrechner!$E$5,D454+F454))</f>
        <v>0</v>
      </c>
      <c r="F454" s="35">
        <f>IF(D454&lt;=0,0,D454*Darlehensrechner!$B$6/12)</f>
        <v>0</v>
      </c>
      <c r="G454" s="35">
        <f t="shared" si="63"/>
        <v>0</v>
      </c>
      <c r="H454" s="35">
        <f>IF(AND(Darlehensrechner!$B$13="Ja",B454=Darlehensrechner!$B$12,D454&gt;0),MIN(Darlehensrechner!$B$11,Darlehensrechner!$B$5*Darlehensrechner!$B$14,MAX(D454-G454,0)),0)</f>
        <v>0</v>
      </c>
      <c r="I454" s="36">
        <v>0</v>
      </c>
      <c r="J454" s="35">
        <f t="shared" si="64"/>
        <v>0</v>
      </c>
      <c r="K454" s="35">
        <f t="shared" si="65"/>
        <v>0</v>
      </c>
      <c r="L454" s="35">
        <f t="shared" si="66"/>
        <v>0</v>
      </c>
      <c r="M454" s="35">
        <f t="shared" si="71"/>
        <v>0</v>
      </c>
      <c r="N454" s="35">
        <f>IF(M454&lt;=0,0,M454*Darlehensrechner!$B$6/12)</f>
        <v>0</v>
      </c>
      <c r="O454" s="37">
        <f>MAX(M454-(MIN(Darlehensrechner!$E$5,M454+N454)-N454),0)</f>
        <v>0</v>
      </c>
    </row>
    <row r="455" spans="1:15" x14ac:dyDescent="0.25">
      <c r="A455" s="33">
        <f t="shared" si="67"/>
        <v>2064</v>
      </c>
      <c r="B455" s="34">
        <f t="shared" si="68"/>
        <v>3</v>
      </c>
      <c r="C455" s="34">
        <f t="shared" si="69"/>
        <v>454</v>
      </c>
      <c r="D455" s="35">
        <f t="shared" si="70"/>
        <v>0</v>
      </c>
      <c r="E455" s="35">
        <f>IF(D455&lt;=0,0,MIN(Darlehensrechner!$E$5,D455+F455))</f>
        <v>0</v>
      </c>
      <c r="F455" s="35">
        <f>IF(D455&lt;=0,0,D455*Darlehensrechner!$B$6/12)</f>
        <v>0</v>
      </c>
      <c r="G455" s="35">
        <f t="shared" si="63"/>
        <v>0</v>
      </c>
      <c r="H455" s="35">
        <f>IF(AND(Darlehensrechner!$B$13="Ja",B455=Darlehensrechner!$B$12,D455&gt;0),MIN(Darlehensrechner!$B$11,Darlehensrechner!$B$5*Darlehensrechner!$B$14,MAX(D455-G455,0)),0)</f>
        <v>0</v>
      </c>
      <c r="I455" s="36">
        <v>0</v>
      </c>
      <c r="J455" s="35">
        <f t="shared" si="64"/>
        <v>0</v>
      </c>
      <c r="K455" s="35">
        <f t="shared" si="65"/>
        <v>0</v>
      </c>
      <c r="L455" s="35">
        <f t="shared" si="66"/>
        <v>0</v>
      </c>
      <c r="M455" s="35">
        <f t="shared" si="71"/>
        <v>0</v>
      </c>
      <c r="N455" s="35">
        <f>IF(M455&lt;=0,0,M455*Darlehensrechner!$B$6/12)</f>
        <v>0</v>
      </c>
      <c r="O455" s="37">
        <f>MAX(M455-(MIN(Darlehensrechner!$E$5,M455+N455)-N455),0)</f>
        <v>0</v>
      </c>
    </row>
    <row r="456" spans="1:15" x14ac:dyDescent="0.25">
      <c r="A456" s="33">
        <f t="shared" si="67"/>
        <v>2064</v>
      </c>
      <c r="B456" s="34">
        <f t="shared" si="68"/>
        <v>4</v>
      </c>
      <c r="C456" s="34">
        <f t="shared" si="69"/>
        <v>455</v>
      </c>
      <c r="D456" s="35">
        <f t="shared" si="70"/>
        <v>0</v>
      </c>
      <c r="E456" s="35">
        <f>IF(D456&lt;=0,0,MIN(Darlehensrechner!$E$5,D456+F456))</f>
        <v>0</v>
      </c>
      <c r="F456" s="35">
        <f>IF(D456&lt;=0,0,D456*Darlehensrechner!$B$6/12)</f>
        <v>0</v>
      </c>
      <c r="G456" s="35">
        <f t="shared" si="63"/>
        <v>0</v>
      </c>
      <c r="H456" s="35">
        <f>IF(AND(Darlehensrechner!$B$13="Ja",B456=Darlehensrechner!$B$12,D456&gt;0),MIN(Darlehensrechner!$B$11,Darlehensrechner!$B$5*Darlehensrechner!$B$14,MAX(D456-G456,0)),0)</f>
        <v>0</v>
      </c>
      <c r="I456" s="36">
        <v>0</v>
      </c>
      <c r="J456" s="35">
        <f t="shared" si="64"/>
        <v>0</v>
      </c>
      <c r="K456" s="35">
        <f t="shared" si="65"/>
        <v>0</v>
      </c>
      <c r="L456" s="35">
        <f t="shared" si="66"/>
        <v>0</v>
      </c>
      <c r="M456" s="35">
        <f t="shared" si="71"/>
        <v>0</v>
      </c>
      <c r="N456" s="35">
        <f>IF(M456&lt;=0,0,M456*Darlehensrechner!$B$6/12)</f>
        <v>0</v>
      </c>
      <c r="O456" s="37">
        <f>MAX(M456-(MIN(Darlehensrechner!$E$5,M456+N456)-N456),0)</f>
        <v>0</v>
      </c>
    </row>
    <row r="457" spans="1:15" x14ac:dyDescent="0.25">
      <c r="A457" s="33">
        <f t="shared" si="67"/>
        <v>2064</v>
      </c>
      <c r="B457" s="34">
        <f t="shared" si="68"/>
        <v>5</v>
      </c>
      <c r="C457" s="34">
        <f t="shared" si="69"/>
        <v>456</v>
      </c>
      <c r="D457" s="35">
        <f t="shared" si="70"/>
        <v>0</v>
      </c>
      <c r="E457" s="35">
        <f>IF(D457&lt;=0,0,MIN(Darlehensrechner!$E$5,D457+F457))</f>
        <v>0</v>
      </c>
      <c r="F457" s="35">
        <f>IF(D457&lt;=0,0,D457*Darlehensrechner!$B$6/12)</f>
        <v>0</v>
      </c>
      <c r="G457" s="35">
        <f t="shared" si="63"/>
        <v>0</v>
      </c>
      <c r="H457" s="35">
        <f>IF(AND(Darlehensrechner!$B$13="Ja",B457=Darlehensrechner!$B$12,D457&gt;0),MIN(Darlehensrechner!$B$11,Darlehensrechner!$B$5*Darlehensrechner!$B$14,MAX(D457-G457,0)),0)</f>
        <v>0</v>
      </c>
      <c r="I457" s="36">
        <v>0</v>
      </c>
      <c r="J457" s="35">
        <f t="shared" si="64"/>
        <v>0</v>
      </c>
      <c r="K457" s="35">
        <f t="shared" si="65"/>
        <v>0</v>
      </c>
      <c r="L457" s="35">
        <f t="shared" si="66"/>
        <v>0</v>
      </c>
      <c r="M457" s="35">
        <f t="shared" si="71"/>
        <v>0</v>
      </c>
      <c r="N457" s="35">
        <f>IF(M457&lt;=0,0,M457*Darlehensrechner!$B$6/12)</f>
        <v>0</v>
      </c>
      <c r="O457" s="37">
        <f>MAX(M457-(MIN(Darlehensrechner!$E$5,M457+N457)-N457),0)</f>
        <v>0</v>
      </c>
    </row>
    <row r="458" spans="1:15" x14ac:dyDescent="0.25">
      <c r="A458" s="33">
        <f t="shared" si="67"/>
        <v>2064</v>
      </c>
      <c r="B458" s="34">
        <f t="shared" si="68"/>
        <v>6</v>
      </c>
      <c r="C458" s="34">
        <f t="shared" si="69"/>
        <v>457</v>
      </c>
      <c r="D458" s="35">
        <f t="shared" si="70"/>
        <v>0</v>
      </c>
      <c r="E458" s="35">
        <f>IF(D458&lt;=0,0,MIN(Darlehensrechner!$E$5,D458+F458))</f>
        <v>0</v>
      </c>
      <c r="F458" s="35">
        <f>IF(D458&lt;=0,0,D458*Darlehensrechner!$B$6/12)</f>
        <v>0</v>
      </c>
      <c r="G458" s="35">
        <f t="shared" si="63"/>
        <v>0</v>
      </c>
      <c r="H458" s="35">
        <f>IF(AND(Darlehensrechner!$B$13="Ja",B458=Darlehensrechner!$B$12,D458&gt;0),MIN(Darlehensrechner!$B$11,Darlehensrechner!$B$5*Darlehensrechner!$B$14,MAX(D458-G458,0)),0)</f>
        <v>0</v>
      </c>
      <c r="I458" s="36">
        <v>0</v>
      </c>
      <c r="J458" s="35">
        <f t="shared" si="64"/>
        <v>0</v>
      </c>
      <c r="K458" s="35">
        <f t="shared" si="65"/>
        <v>0</v>
      </c>
      <c r="L458" s="35">
        <f t="shared" si="66"/>
        <v>0</v>
      </c>
      <c r="M458" s="35">
        <f t="shared" si="71"/>
        <v>0</v>
      </c>
      <c r="N458" s="35">
        <f>IF(M458&lt;=0,0,M458*Darlehensrechner!$B$6/12)</f>
        <v>0</v>
      </c>
      <c r="O458" s="37">
        <f>MAX(M458-(MIN(Darlehensrechner!$E$5,M458+N458)-N458),0)</f>
        <v>0</v>
      </c>
    </row>
    <row r="459" spans="1:15" x14ac:dyDescent="0.25">
      <c r="A459" s="33">
        <f t="shared" si="67"/>
        <v>2064</v>
      </c>
      <c r="B459" s="34">
        <f t="shared" si="68"/>
        <v>7</v>
      </c>
      <c r="C459" s="34">
        <f t="shared" si="69"/>
        <v>458</v>
      </c>
      <c r="D459" s="35">
        <f t="shared" si="70"/>
        <v>0</v>
      </c>
      <c r="E459" s="35">
        <f>IF(D459&lt;=0,0,MIN(Darlehensrechner!$E$5,D459+F459))</f>
        <v>0</v>
      </c>
      <c r="F459" s="35">
        <f>IF(D459&lt;=0,0,D459*Darlehensrechner!$B$6/12)</f>
        <v>0</v>
      </c>
      <c r="G459" s="35">
        <f t="shared" si="63"/>
        <v>0</v>
      </c>
      <c r="H459" s="35">
        <f>IF(AND(Darlehensrechner!$B$13="Ja",B459=Darlehensrechner!$B$12,D459&gt;0),MIN(Darlehensrechner!$B$11,Darlehensrechner!$B$5*Darlehensrechner!$B$14,MAX(D459-G459,0)),0)</f>
        <v>0</v>
      </c>
      <c r="I459" s="36">
        <v>0</v>
      </c>
      <c r="J459" s="35">
        <f t="shared" si="64"/>
        <v>0</v>
      </c>
      <c r="K459" s="35">
        <f t="shared" si="65"/>
        <v>0</v>
      </c>
      <c r="L459" s="35">
        <f t="shared" si="66"/>
        <v>0</v>
      </c>
      <c r="M459" s="35">
        <f t="shared" si="71"/>
        <v>0</v>
      </c>
      <c r="N459" s="35">
        <f>IF(M459&lt;=0,0,M459*Darlehensrechner!$B$6/12)</f>
        <v>0</v>
      </c>
      <c r="O459" s="37">
        <f>MAX(M459-(MIN(Darlehensrechner!$E$5,M459+N459)-N459),0)</f>
        <v>0</v>
      </c>
    </row>
    <row r="460" spans="1:15" x14ac:dyDescent="0.25">
      <c r="A460" s="33">
        <f t="shared" si="67"/>
        <v>2064</v>
      </c>
      <c r="B460" s="34">
        <f t="shared" si="68"/>
        <v>8</v>
      </c>
      <c r="C460" s="34">
        <f t="shared" si="69"/>
        <v>459</v>
      </c>
      <c r="D460" s="35">
        <f t="shared" si="70"/>
        <v>0</v>
      </c>
      <c r="E460" s="35">
        <f>IF(D460&lt;=0,0,MIN(Darlehensrechner!$E$5,D460+F460))</f>
        <v>0</v>
      </c>
      <c r="F460" s="35">
        <f>IF(D460&lt;=0,0,D460*Darlehensrechner!$B$6/12)</f>
        <v>0</v>
      </c>
      <c r="G460" s="35">
        <f t="shared" si="63"/>
        <v>0</v>
      </c>
      <c r="H460" s="35">
        <f>IF(AND(Darlehensrechner!$B$13="Ja",B460=Darlehensrechner!$B$12,D460&gt;0),MIN(Darlehensrechner!$B$11,Darlehensrechner!$B$5*Darlehensrechner!$B$14,MAX(D460-G460,0)),0)</f>
        <v>0</v>
      </c>
      <c r="I460" s="36">
        <v>0</v>
      </c>
      <c r="J460" s="35">
        <f t="shared" si="64"/>
        <v>0</v>
      </c>
      <c r="K460" s="35">
        <f t="shared" si="65"/>
        <v>0</v>
      </c>
      <c r="L460" s="35">
        <f t="shared" si="66"/>
        <v>0</v>
      </c>
      <c r="M460" s="35">
        <f t="shared" si="71"/>
        <v>0</v>
      </c>
      <c r="N460" s="35">
        <f>IF(M460&lt;=0,0,M460*Darlehensrechner!$B$6/12)</f>
        <v>0</v>
      </c>
      <c r="O460" s="37">
        <f>MAX(M460-(MIN(Darlehensrechner!$E$5,M460+N460)-N460),0)</f>
        <v>0</v>
      </c>
    </row>
    <row r="461" spans="1:15" x14ac:dyDescent="0.25">
      <c r="A461" s="33">
        <f t="shared" si="67"/>
        <v>2064</v>
      </c>
      <c r="B461" s="34">
        <f t="shared" si="68"/>
        <v>9</v>
      </c>
      <c r="C461" s="34">
        <f t="shared" si="69"/>
        <v>460</v>
      </c>
      <c r="D461" s="35">
        <f t="shared" si="70"/>
        <v>0</v>
      </c>
      <c r="E461" s="35">
        <f>IF(D461&lt;=0,0,MIN(Darlehensrechner!$E$5,D461+F461))</f>
        <v>0</v>
      </c>
      <c r="F461" s="35">
        <f>IF(D461&lt;=0,0,D461*Darlehensrechner!$B$6/12)</f>
        <v>0</v>
      </c>
      <c r="G461" s="35">
        <f t="shared" si="63"/>
        <v>0</v>
      </c>
      <c r="H461" s="35">
        <f>IF(AND(Darlehensrechner!$B$13="Ja",B461=Darlehensrechner!$B$12,D461&gt;0),MIN(Darlehensrechner!$B$11,Darlehensrechner!$B$5*Darlehensrechner!$B$14,MAX(D461-G461,0)),0)</f>
        <v>0</v>
      </c>
      <c r="I461" s="36">
        <v>0</v>
      </c>
      <c r="J461" s="35">
        <f t="shared" si="64"/>
        <v>0</v>
      </c>
      <c r="K461" s="35">
        <f t="shared" si="65"/>
        <v>0</v>
      </c>
      <c r="L461" s="35">
        <f t="shared" si="66"/>
        <v>0</v>
      </c>
      <c r="M461" s="35">
        <f t="shared" si="71"/>
        <v>0</v>
      </c>
      <c r="N461" s="35">
        <f>IF(M461&lt;=0,0,M461*Darlehensrechner!$B$6/12)</f>
        <v>0</v>
      </c>
      <c r="O461" s="37">
        <f>MAX(M461-(MIN(Darlehensrechner!$E$5,M461+N461)-N461),0)</f>
        <v>0</v>
      </c>
    </row>
    <row r="462" spans="1:15" x14ac:dyDescent="0.25">
      <c r="A462" s="33">
        <f t="shared" si="67"/>
        <v>2064</v>
      </c>
      <c r="B462" s="34">
        <f t="shared" si="68"/>
        <v>10</v>
      </c>
      <c r="C462" s="34">
        <f t="shared" si="69"/>
        <v>461</v>
      </c>
      <c r="D462" s="35">
        <f t="shared" si="70"/>
        <v>0</v>
      </c>
      <c r="E462" s="35">
        <f>IF(D462&lt;=0,0,MIN(Darlehensrechner!$E$5,D462+F462))</f>
        <v>0</v>
      </c>
      <c r="F462" s="35">
        <f>IF(D462&lt;=0,0,D462*Darlehensrechner!$B$6/12)</f>
        <v>0</v>
      </c>
      <c r="G462" s="35">
        <f t="shared" si="63"/>
        <v>0</v>
      </c>
      <c r="H462" s="35">
        <f>IF(AND(Darlehensrechner!$B$13="Ja",B462=Darlehensrechner!$B$12,D462&gt;0),MIN(Darlehensrechner!$B$11,Darlehensrechner!$B$5*Darlehensrechner!$B$14,MAX(D462-G462,0)),0)</f>
        <v>0</v>
      </c>
      <c r="I462" s="36">
        <v>0</v>
      </c>
      <c r="J462" s="35">
        <f t="shared" si="64"/>
        <v>0</v>
      </c>
      <c r="K462" s="35">
        <f t="shared" si="65"/>
        <v>0</v>
      </c>
      <c r="L462" s="35">
        <f t="shared" si="66"/>
        <v>0</v>
      </c>
      <c r="M462" s="35">
        <f t="shared" si="71"/>
        <v>0</v>
      </c>
      <c r="N462" s="35">
        <f>IF(M462&lt;=0,0,M462*Darlehensrechner!$B$6/12)</f>
        <v>0</v>
      </c>
      <c r="O462" s="37">
        <f>MAX(M462-(MIN(Darlehensrechner!$E$5,M462+N462)-N462),0)</f>
        <v>0</v>
      </c>
    </row>
    <row r="463" spans="1:15" x14ac:dyDescent="0.25">
      <c r="A463" s="33">
        <f t="shared" si="67"/>
        <v>2064</v>
      </c>
      <c r="B463" s="34">
        <f t="shared" si="68"/>
        <v>11</v>
      </c>
      <c r="C463" s="34">
        <f t="shared" si="69"/>
        <v>462</v>
      </c>
      <c r="D463" s="35">
        <f t="shared" si="70"/>
        <v>0</v>
      </c>
      <c r="E463" s="35">
        <f>IF(D463&lt;=0,0,MIN(Darlehensrechner!$E$5,D463+F463))</f>
        <v>0</v>
      </c>
      <c r="F463" s="35">
        <f>IF(D463&lt;=0,0,D463*Darlehensrechner!$B$6/12)</f>
        <v>0</v>
      </c>
      <c r="G463" s="35">
        <f t="shared" si="63"/>
        <v>0</v>
      </c>
      <c r="H463" s="35">
        <f>IF(AND(Darlehensrechner!$B$13="Ja",B463=Darlehensrechner!$B$12,D463&gt;0),MIN(Darlehensrechner!$B$11,Darlehensrechner!$B$5*Darlehensrechner!$B$14,MAX(D463-G463,0)),0)</f>
        <v>0</v>
      </c>
      <c r="I463" s="36">
        <v>0</v>
      </c>
      <c r="J463" s="35">
        <f t="shared" si="64"/>
        <v>0</v>
      </c>
      <c r="K463" s="35">
        <f t="shared" si="65"/>
        <v>0</v>
      </c>
      <c r="L463" s="35">
        <f t="shared" si="66"/>
        <v>0</v>
      </c>
      <c r="M463" s="35">
        <f t="shared" si="71"/>
        <v>0</v>
      </c>
      <c r="N463" s="35">
        <f>IF(M463&lt;=0,0,M463*Darlehensrechner!$B$6/12)</f>
        <v>0</v>
      </c>
      <c r="O463" s="37">
        <f>MAX(M463-(MIN(Darlehensrechner!$E$5,M463+N463)-N463),0)</f>
        <v>0</v>
      </c>
    </row>
    <row r="464" spans="1:15" x14ac:dyDescent="0.25">
      <c r="A464" s="33">
        <f t="shared" si="67"/>
        <v>2064</v>
      </c>
      <c r="B464" s="34">
        <f t="shared" si="68"/>
        <v>12</v>
      </c>
      <c r="C464" s="34">
        <f t="shared" si="69"/>
        <v>463</v>
      </c>
      <c r="D464" s="35">
        <f t="shared" si="70"/>
        <v>0</v>
      </c>
      <c r="E464" s="35">
        <f>IF(D464&lt;=0,0,MIN(Darlehensrechner!$E$5,D464+F464))</f>
        <v>0</v>
      </c>
      <c r="F464" s="35">
        <f>IF(D464&lt;=0,0,D464*Darlehensrechner!$B$6/12)</f>
        <v>0</v>
      </c>
      <c r="G464" s="35">
        <f t="shared" si="63"/>
        <v>0</v>
      </c>
      <c r="H464" s="35">
        <f>IF(AND(Darlehensrechner!$B$13="Ja",B464=Darlehensrechner!$B$12,D464&gt;0),MIN(Darlehensrechner!$B$11,Darlehensrechner!$B$5*Darlehensrechner!$B$14,MAX(D464-G464,0)),0)</f>
        <v>0</v>
      </c>
      <c r="I464" s="36">
        <v>0</v>
      </c>
      <c r="J464" s="35">
        <f t="shared" si="64"/>
        <v>0</v>
      </c>
      <c r="K464" s="35">
        <f t="shared" si="65"/>
        <v>0</v>
      </c>
      <c r="L464" s="35">
        <f t="shared" si="66"/>
        <v>0</v>
      </c>
      <c r="M464" s="35">
        <f t="shared" si="71"/>
        <v>0</v>
      </c>
      <c r="N464" s="35">
        <f>IF(M464&lt;=0,0,M464*Darlehensrechner!$B$6/12)</f>
        <v>0</v>
      </c>
      <c r="O464" s="37">
        <f>MAX(M464-(MIN(Darlehensrechner!$E$5,M464+N464)-N464),0)</f>
        <v>0</v>
      </c>
    </row>
    <row r="465" spans="1:15" x14ac:dyDescent="0.25">
      <c r="A465" s="33">
        <f t="shared" si="67"/>
        <v>2065</v>
      </c>
      <c r="B465" s="34">
        <f t="shared" si="68"/>
        <v>1</v>
      </c>
      <c r="C465" s="34">
        <f t="shared" si="69"/>
        <v>464</v>
      </c>
      <c r="D465" s="35">
        <f t="shared" si="70"/>
        <v>0</v>
      </c>
      <c r="E465" s="35">
        <f>IF(D465&lt;=0,0,MIN(Darlehensrechner!$E$5,D465+F465))</f>
        <v>0</v>
      </c>
      <c r="F465" s="35">
        <f>IF(D465&lt;=0,0,D465*Darlehensrechner!$B$6/12)</f>
        <v>0</v>
      </c>
      <c r="G465" s="35">
        <f t="shared" si="63"/>
        <v>0</v>
      </c>
      <c r="H465" s="35">
        <f>IF(AND(Darlehensrechner!$B$13="Ja",B465=Darlehensrechner!$B$12,D465&gt;0),MIN(Darlehensrechner!$B$11,Darlehensrechner!$B$5*Darlehensrechner!$B$14,MAX(D465-G465,0)),0)</f>
        <v>0</v>
      </c>
      <c r="I465" s="36">
        <v>0</v>
      </c>
      <c r="J465" s="35">
        <f t="shared" si="64"/>
        <v>0</v>
      </c>
      <c r="K465" s="35">
        <f t="shared" si="65"/>
        <v>0</v>
      </c>
      <c r="L465" s="35">
        <f t="shared" si="66"/>
        <v>0</v>
      </c>
      <c r="M465" s="35">
        <f t="shared" si="71"/>
        <v>0</v>
      </c>
      <c r="N465" s="35">
        <f>IF(M465&lt;=0,0,M465*Darlehensrechner!$B$6/12)</f>
        <v>0</v>
      </c>
      <c r="O465" s="37">
        <f>MAX(M465-(MIN(Darlehensrechner!$E$5,M465+N465)-N465),0)</f>
        <v>0</v>
      </c>
    </row>
    <row r="466" spans="1:15" x14ac:dyDescent="0.25">
      <c r="A466" s="33">
        <f t="shared" si="67"/>
        <v>2065</v>
      </c>
      <c r="B466" s="34">
        <f t="shared" si="68"/>
        <v>2</v>
      </c>
      <c r="C466" s="34">
        <f t="shared" si="69"/>
        <v>465</v>
      </c>
      <c r="D466" s="35">
        <f t="shared" si="70"/>
        <v>0</v>
      </c>
      <c r="E466" s="35">
        <f>IF(D466&lt;=0,0,MIN(Darlehensrechner!$E$5,D466+F466))</f>
        <v>0</v>
      </c>
      <c r="F466" s="35">
        <f>IF(D466&lt;=0,0,D466*Darlehensrechner!$B$6/12)</f>
        <v>0</v>
      </c>
      <c r="G466" s="35">
        <f t="shared" si="63"/>
        <v>0</v>
      </c>
      <c r="H466" s="35">
        <f>IF(AND(Darlehensrechner!$B$13="Ja",B466=Darlehensrechner!$B$12,D466&gt;0),MIN(Darlehensrechner!$B$11,Darlehensrechner!$B$5*Darlehensrechner!$B$14,MAX(D466-G466,0)),0)</f>
        <v>0</v>
      </c>
      <c r="I466" s="36">
        <v>0</v>
      </c>
      <c r="J466" s="35">
        <f t="shared" si="64"/>
        <v>0</v>
      </c>
      <c r="K466" s="35">
        <f t="shared" si="65"/>
        <v>0</v>
      </c>
      <c r="L466" s="35">
        <f t="shared" si="66"/>
        <v>0</v>
      </c>
      <c r="M466" s="35">
        <f t="shared" si="71"/>
        <v>0</v>
      </c>
      <c r="N466" s="35">
        <f>IF(M466&lt;=0,0,M466*Darlehensrechner!$B$6/12)</f>
        <v>0</v>
      </c>
      <c r="O466" s="37">
        <f>MAX(M466-(MIN(Darlehensrechner!$E$5,M466+N466)-N466),0)</f>
        <v>0</v>
      </c>
    </row>
    <row r="467" spans="1:15" x14ac:dyDescent="0.25">
      <c r="A467" s="33">
        <f t="shared" si="67"/>
        <v>2065</v>
      </c>
      <c r="B467" s="34">
        <f t="shared" si="68"/>
        <v>3</v>
      </c>
      <c r="C467" s="34">
        <f t="shared" si="69"/>
        <v>466</v>
      </c>
      <c r="D467" s="35">
        <f t="shared" si="70"/>
        <v>0</v>
      </c>
      <c r="E467" s="35">
        <f>IF(D467&lt;=0,0,MIN(Darlehensrechner!$E$5,D467+F467))</f>
        <v>0</v>
      </c>
      <c r="F467" s="35">
        <f>IF(D467&lt;=0,0,D467*Darlehensrechner!$B$6/12)</f>
        <v>0</v>
      </c>
      <c r="G467" s="35">
        <f t="shared" si="63"/>
        <v>0</v>
      </c>
      <c r="H467" s="35">
        <f>IF(AND(Darlehensrechner!$B$13="Ja",B467=Darlehensrechner!$B$12,D467&gt;0),MIN(Darlehensrechner!$B$11,Darlehensrechner!$B$5*Darlehensrechner!$B$14,MAX(D467-G467,0)),0)</f>
        <v>0</v>
      </c>
      <c r="I467" s="36">
        <v>0</v>
      </c>
      <c r="J467" s="35">
        <f t="shared" si="64"/>
        <v>0</v>
      </c>
      <c r="K467" s="35">
        <f t="shared" si="65"/>
        <v>0</v>
      </c>
      <c r="L467" s="35">
        <f t="shared" si="66"/>
        <v>0</v>
      </c>
      <c r="M467" s="35">
        <f t="shared" si="71"/>
        <v>0</v>
      </c>
      <c r="N467" s="35">
        <f>IF(M467&lt;=0,0,M467*Darlehensrechner!$B$6/12)</f>
        <v>0</v>
      </c>
      <c r="O467" s="37">
        <f>MAX(M467-(MIN(Darlehensrechner!$E$5,M467+N467)-N467),0)</f>
        <v>0</v>
      </c>
    </row>
    <row r="468" spans="1:15" x14ac:dyDescent="0.25">
      <c r="A468" s="33">
        <f t="shared" si="67"/>
        <v>2065</v>
      </c>
      <c r="B468" s="34">
        <f t="shared" si="68"/>
        <v>4</v>
      </c>
      <c r="C468" s="34">
        <f t="shared" si="69"/>
        <v>467</v>
      </c>
      <c r="D468" s="35">
        <f t="shared" si="70"/>
        <v>0</v>
      </c>
      <c r="E468" s="35">
        <f>IF(D468&lt;=0,0,MIN(Darlehensrechner!$E$5,D468+F468))</f>
        <v>0</v>
      </c>
      <c r="F468" s="35">
        <f>IF(D468&lt;=0,0,D468*Darlehensrechner!$B$6/12)</f>
        <v>0</v>
      </c>
      <c r="G468" s="35">
        <f t="shared" si="63"/>
        <v>0</v>
      </c>
      <c r="H468" s="35">
        <f>IF(AND(Darlehensrechner!$B$13="Ja",B468=Darlehensrechner!$B$12,D468&gt;0),MIN(Darlehensrechner!$B$11,Darlehensrechner!$B$5*Darlehensrechner!$B$14,MAX(D468-G468,0)),0)</f>
        <v>0</v>
      </c>
      <c r="I468" s="36">
        <v>0</v>
      </c>
      <c r="J468" s="35">
        <f t="shared" si="64"/>
        <v>0</v>
      </c>
      <c r="K468" s="35">
        <f t="shared" si="65"/>
        <v>0</v>
      </c>
      <c r="L468" s="35">
        <f t="shared" si="66"/>
        <v>0</v>
      </c>
      <c r="M468" s="35">
        <f t="shared" si="71"/>
        <v>0</v>
      </c>
      <c r="N468" s="35">
        <f>IF(M468&lt;=0,0,M468*Darlehensrechner!$B$6/12)</f>
        <v>0</v>
      </c>
      <c r="O468" s="37">
        <f>MAX(M468-(MIN(Darlehensrechner!$E$5,M468+N468)-N468),0)</f>
        <v>0</v>
      </c>
    </row>
    <row r="469" spans="1:15" x14ac:dyDescent="0.25">
      <c r="A469" s="33">
        <f t="shared" si="67"/>
        <v>2065</v>
      </c>
      <c r="B469" s="34">
        <f t="shared" si="68"/>
        <v>5</v>
      </c>
      <c r="C469" s="34">
        <f t="shared" si="69"/>
        <v>468</v>
      </c>
      <c r="D469" s="35">
        <f t="shared" si="70"/>
        <v>0</v>
      </c>
      <c r="E469" s="35">
        <f>IF(D469&lt;=0,0,MIN(Darlehensrechner!$E$5,D469+F469))</f>
        <v>0</v>
      </c>
      <c r="F469" s="35">
        <f>IF(D469&lt;=0,0,D469*Darlehensrechner!$B$6/12)</f>
        <v>0</v>
      </c>
      <c r="G469" s="35">
        <f t="shared" si="63"/>
        <v>0</v>
      </c>
      <c r="H469" s="35">
        <f>IF(AND(Darlehensrechner!$B$13="Ja",B469=Darlehensrechner!$B$12,D469&gt;0),MIN(Darlehensrechner!$B$11,Darlehensrechner!$B$5*Darlehensrechner!$B$14,MAX(D469-G469,0)),0)</f>
        <v>0</v>
      </c>
      <c r="I469" s="36">
        <v>0</v>
      </c>
      <c r="J469" s="35">
        <f t="shared" si="64"/>
        <v>0</v>
      </c>
      <c r="K469" s="35">
        <f t="shared" si="65"/>
        <v>0</v>
      </c>
      <c r="L469" s="35">
        <f t="shared" si="66"/>
        <v>0</v>
      </c>
      <c r="M469" s="35">
        <f t="shared" si="71"/>
        <v>0</v>
      </c>
      <c r="N469" s="35">
        <f>IF(M469&lt;=0,0,M469*Darlehensrechner!$B$6/12)</f>
        <v>0</v>
      </c>
      <c r="O469" s="37">
        <f>MAX(M469-(MIN(Darlehensrechner!$E$5,M469+N469)-N469),0)</f>
        <v>0</v>
      </c>
    </row>
    <row r="470" spans="1:15" x14ac:dyDescent="0.25">
      <c r="A470" s="33">
        <f t="shared" si="67"/>
        <v>2065</v>
      </c>
      <c r="B470" s="34">
        <f t="shared" si="68"/>
        <v>6</v>
      </c>
      <c r="C470" s="34">
        <f t="shared" si="69"/>
        <v>469</v>
      </c>
      <c r="D470" s="35">
        <f t="shared" si="70"/>
        <v>0</v>
      </c>
      <c r="E470" s="35">
        <f>IF(D470&lt;=0,0,MIN(Darlehensrechner!$E$5,D470+F470))</f>
        <v>0</v>
      </c>
      <c r="F470" s="35">
        <f>IF(D470&lt;=0,0,D470*Darlehensrechner!$B$6/12)</f>
        <v>0</v>
      </c>
      <c r="G470" s="35">
        <f t="shared" si="63"/>
        <v>0</v>
      </c>
      <c r="H470" s="35">
        <f>IF(AND(Darlehensrechner!$B$13="Ja",B470=Darlehensrechner!$B$12,D470&gt;0),MIN(Darlehensrechner!$B$11,Darlehensrechner!$B$5*Darlehensrechner!$B$14,MAX(D470-G470,0)),0)</f>
        <v>0</v>
      </c>
      <c r="I470" s="36">
        <v>0</v>
      </c>
      <c r="J470" s="35">
        <f t="shared" si="64"/>
        <v>0</v>
      </c>
      <c r="K470" s="35">
        <f t="shared" si="65"/>
        <v>0</v>
      </c>
      <c r="L470" s="35">
        <f t="shared" si="66"/>
        <v>0</v>
      </c>
      <c r="M470" s="35">
        <f t="shared" si="71"/>
        <v>0</v>
      </c>
      <c r="N470" s="35">
        <f>IF(M470&lt;=0,0,M470*Darlehensrechner!$B$6/12)</f>
        <v>0</v>
      </c>
      <c r="O470" s="37">
        <f>MAX(M470-(MIN(Darlehensrechner!$E$5,M470+N470)-N470),0)</f>
        <v>0</v>
      </c>
    </row>
    <row r="471" spans="1:15" x14ac:dyDescent="0.25">
      <c r="A471" s="33">
        <f t="shared" si="67"/>
        <v>2065</v>
      </c>
      <c r="B471" s="34">
        <f t="shared" si="68"/>
        <v>7</v>
      </c>
      <c r="C471" s="34">
        <f t="shared" si="69"/>
        <v>470</v>
      </c>
      <c r="D471" s="35">
        <f t="shared" si="70"/>
        <v>0</v>
      </c>
      <c r="E471" s="35">
        <f>IF(D471&lt;=0,0,MIN(Darlehensrechner!$E$5,D471+F471))</f>
        <v>0</v>
      </c>
      <c r="F471" s="35">
        <f>IF(D471&lt;=0,0,D471*Darlehensrechner!$B$6/12)</f>
        <v>0</v>
      </c>
      <c r="G471" s="35">
        <f t="shared" si="63"/>
        <v>0</v>
      </c>
      <c r="H471" s="35">
        <f>IF(AND(Darlehensrechner!$B$13="Ja",B471=Darlehensrechner!$B$12,D471&gt;0),MIN(Darlehensrechner!$B$11,Darlehensrechner!$B$5*Darlehensrechner!$B$14,MAX(D471-G471,0)),0)</f>
        <v>0</v>
      </c>
      <c r="I471" s="36">
        <v>0</v>
      </c>
      <c r="J471" s="35">
        <f t="shared" si="64"/>
        <v>0</v>
      </c>
      <c r="K471" s="35">
        <f t="shared" si="65"/>
        <v>0</v>
      </c>
      <c r="L471" s="35">
        <f t="shared" si="66"/>
        <v>0</v>
      </c>
      <c r="M471" s="35">
        <f t="shared" si="71"/>
        <v>0</v>
      </c>
      <c r="N471" s="35">
        <f>IF(M471&lt;=0,0,M471*Darlehensrechner!$B$6/12)</f>
        <v>0</v>
      </c>
      <c r="O471" s="37">
        <f>MAX(M471-(MIN(Darlehensrechner!$E$5,M471+N471)-N471),0)</f>
        <v>0</v>
      </c>
    </row>
    <row r="472" spans="1:15" x14ac:dyDescent="0.25">
      <c r="A472" s="33">
        <f t="shared" si="67"/>
        <v>2065</v>
      </c>
      <c r="B472" s="34">
        <f t="shared" si="68"/>
        <v>8</v>
      </c>
      <c r="C472" s="34">
        <f t="shared" si="69"/>
        <v>471</v>
      </c>
      <c r="D472" s="35">
        <f t="shared" si="70"/>
        <v>0</v>
      </c>
      <c r="E472" s="35">
        <f>IF(D472&lt;=0,0,MIN(Darlehensrechner!$E$5,D472+F472))</f>
        <v>0</v>
      </c>
      <c r="F472" s="35">
        <f>IF(D472&lt;=0,0,D472*Darlehensrechner!$B$6/12)</f>
        <v>0</v>
      </c>
      <c r="G472" s="35">
        <f t="shared" si="63"/>
        <v>0</v>
      </c>
      <c r="H472" s="35">
        <f>IF(AND(Darlehensrechner!$B$13="Ja",B472=Darlehensrechner!$B$12,D472&gt;0),MIN(Darlehensrechner!$B$11,Darlehensrechner!$B$5*Darlehensrechner!$B$14,MAX(D472-G472,0)),0)</f>
        <v>0</v>
      </c>
      <c r="I472" s="36">
        <v>0</v>
      </c>
      <c r="J472" s="35">
        <f t="shared" si="64"/>
        <v>0</v>
      </c>
      <c r="K472" s="35">
        <f t="shared" si="65"/>
        <v>0</v>
      </c>
      <c r="L472" s="35">
        <f t="shared" si="66"/>
        <v>0</v>
      </c>
      <c r="M472" s="35">
        <f t="shared" si="71"/>
        <v>0</v>
      </c>
      <c r="N472" s="35">
        <f>IF(M472&lt;=0,0,M472*Darlehensrechner!$B$6/12)</f>
        <v>0</v>
      </c>
      <c r="O472" s="37">
        <f>MAX(M472-(MIN(Darlehensrechner!$E$5,M472+N472)-N472),0)</f>
        <v>0</v>
      </c>
    </row>
    <row r="473" spans="1:15" x14ac:dyDescent="0.25">
      <c r="A473" s="33">
        <f t="shared" si="67"/>
        <v>2065</v>
      </c>
      <c r="B473" s="34">
        <f t="shared" si="68"/>
        <v>9</v>
      </c>
      <c r="C473" s="34">
        <f t="shared" si="69"/>
        <v>472</v>
      </c>
      <c r="D473" s="35">
        <f t="shared" si="70"/>
        <v>0</v>
      </c>
      <c r="E473" s="35">
        <f>IF(D473&lt;=0,0,MIN(Darlehensrechner!$E$5,D473+F473))</f>
        <v>0</v>
      </c>
      <c r="F473" s="35">
        <f>IF(D473&lt;=0,0,D473*Darlehensrechner!$B$6/12)</f>
        <v>0</v>
      </c>
      <c r="G473" s="35">
        <f t="shared" si="63"/>
        <v>0</v>
      </c>
      <c r="H473" s="35">
        <f>IF(AND(Darlehensrechner!$B$13="Ja",B473=Darlehensrechner!$B$12,D473&gt;0),MIN(Darlehensrechner!$B$11,Darlehensrechner!$B$5*Darlehensrechner!$B$14,MAX(D473-G473,0)),0)</f>
        <v>0</v>
      </c>
      <c r="I473" s="36">
        <v>0</v>
      </c>
      <c r="J473" s="35">
        <f t="shared" si="64"/>
        <v>0</v>
      </c>
      <c r="K473" s="35">
        <f t="shared" si="65"/>
        <v>0</v>
      </c>
      <c r="L473" s="35">
        <f t="shared" si="66"/>
        <v>0</v>
      </c>
      <c r="M473" s="35">
        <f t="shared" si="71"/>
        <v>0</v>
      </c>
      <c r="N473" s="35">
        <f>IF(M473&lt;=0,0,M473*Darlehensrechner!$B$6/12)</f>
        <v>0</v>
      </c>
      <c r="O473" s="37">
        <f>MAX(M473-(MIN(Darlehensrechner!$E$5,M473+N473)-N473),0)</f>
        <v>0</v>
      </c>
    </row>
    <row r="474" spans="1:15" x14ac:dyDescent="0.25">
      <c r="A474" s="33">
        <f t="shared" si="67"/>
        <v>2065</v>
      </c>
      <c r="B474" s="34">
        <f t="shared" si="68"/>
        <v>10</v>
      </c>
      <c r="C474" s="34">
        <f t="shared" si="69"/>
        <v>473</v>
      </c>
      <c r="D474" s="35">
        <f t="shared" si="70"/>
        <v>0</v>
      </c>
      <c r="E474" s="35">
        <f>IF(D474&lt;=0,0,MIN(Darlehensrechner!$E$5,D474+F474))</f>
        <v>0</v>
      </c>
      <c r="F474" s="35">
        <f>IF(D474&lt;=0,0,D474*Darlehensrechner!$B$6/12)</f>
        <v>0</v>
      </c>
      <c r="G474" s="35">
        <f t="shared" si="63"/>
        <v>0</v>
      </c>
      <c r="H474" s="35">
        <f>IF(AND(Darlehensrechner!$B$13="Ja",B474=Darlehensrechner!$B$12,D474&gt;0),MIN(Darlehensrechner!$B$11,Darlehensrechner!$B$5*Darlehensrechner!$B$14,MAX(D474-G474,0)),0)</f>
        <v>0</v>
      </c>
      <c r="I474" s="36">
        <v>0</v>
      </c>
      <c r="J474" s="35">
        <f t="shared" si="64"/>
        <v>0</v>
      </c>
      <c r="K474" s="35">
        <f t="shared" si="65"/>
        <v>0</v>
      </c>
      <c r="L474" s="35">
        <f t="shared" si="66"/>
        <v>0</v>
      </c>
      <c r="M474" s="35">
        <f t="shared" si="71"/>
        <v>0</v>
      </c>
      <c r="N474" s="35">
        <f>IF(M474&lt;=0,0,M474*Darlehensrechner!$B$6/12)</f>
        <v>0</v>
      </c>
      <c r="O474" s="37">
        <f>MAX(M474-(MIN(Darlehensrechner!$E$5,M474+N474)-N474),0)</f>
        <v>0</v>
      </c>
    </row>
    <row r="475" spans="1:15" x14ac:dyDescent="0.25">
      <c r="A475" s="33">
        <f t="shared" si="67"/>
        <v>2065</v>
      </c>
      <c r="B475" s="34">
        <f t="shared" si="68"/>
        <v>11</v>
      </c>
      <c r="C475" s="34">
        <f t="shared" si="69"/>
        <v>474</v>
      </c>
      <c r="D475" s="35">
        <f t="shared" si="70"/>
        <v>0</v>
      </c>
      <c r="E475" s="35">
        <f>IF(D475&lt;=0,0,MIN(Darlehensrechner!$E$5,D475+F475))</f>
        <v>0</v>
      </c>
      <c r="F475" s="35">
        <f>IF(D475&lt;=0,0,D475*Darlehensrechner!$B$6/12)</f>
        <v>0</v>
      </c>
      <c r="G475" s="35">
        <f t="shared" si="63"/>
        <v>0</v>
      </c>
      <c r="H475" s="35">
        <f>IF(AND(Darlehensrechner!$B$13="Ja",B475=Darlehensrechner!$B$12,D475&gt;0),MIN(Darlehensrechner!$B$11,Darlehensrechner!$B$5*Darlehensrechner!$B$14,MAX(D475-G475,0)),0)</f>
        <v>0</v>
      </c>
      <c r="I475" s="36">
        <v>0</v>
      </c>
      <c r="J475" s="35">
        <f t="shared" si="64"/>
        <v>0</v>
      </c>
      <c r="K475" s="35">
        <f t="shared" si="65"/>
        <v>0</v>
      </c>
      <c r="L475" s="35">
        <f t="shared" si="66"/>
        <v>0</v>
      </c>
      <c r="M475" s="35">
        <f t="shared" si="71"/>
        <v>0</v>
      </c>
      <c r="N475" s="35">
        <f>IF(M475&lt;=0,0,M475*Darlehensrechner!$B$6/12)</f>
        <v>0</v>
      </c>
      <c r="O475" s="37">
        <f>MAX(M475-(MIN(Darlehensrechner!$E$5,M475+N475)-N475),0)</f>
        <v>0</v>
      </c>
    </row>
    <row r="476" spans="1:15" x14ac:dyDescent="0.25">
      <c r="A476" s="33">
        <f t="shared" si="67"/>
        <v>2065</v>
      </c>
      <c r="B476" s="34">
        <f t="shared" si="68"/>
        <v>12</v>
      </c>
      <c r="C476" s="34">
        <f t="shared" si="69"/>
        <v>475</v>
      </c>
      <c r="D476" s="35">
        <f t="shared" si="70"/>
        <v>0</v>
      </c>
      <c r="E476" s="35">
        <f>IF(D476&lt;=0,0,MIN(Darlehensrechner!$E$5,D476+F476))</f>
        <v>0</v>
      </c>
      <c r="F476" s="35">
        <f>IF(D476&lt;=0,0,D476*Darlehensrechner!$B$6/12)</f>
        <v>0</v>
      </c>
      <c r="G476" s="35">
        <f t="shared" si="63"/>
        <v>0</v>
      </c>
      <c r="H476" s="35">
        <f>IF(AND(Darlehensrechner!$B$13="Ja",B476=Darlehensrechner!$B$12,D476&gt;0),MIN(Darlehensrechner!$B$11,Darlehensrechner!$B$5*Darlehensrechner!$B$14,MAX(D476-G476,0)),0)</f>
        <v>0</v>
      </c>
      <c r="I476" s="36">
        <v>0</v>
      </c>
      <c r="J476" s="35">
        <f t="shared" si="64"/>
        <v>0</v>
      </c>
      <c r="K476" s="35">
        <f t="shared" si="65"/>
        <v>0</v>
      </c>
      <c r="L476" s="35">
        <f t="shared" si="66"/>
        <v>0</v>
      </c>
      <c r="M476" s="35">
        <f t="shared" si="71"/>
        <v>0</v>
      </c>
      <c r="N476" s="35">
        <f>IF(M476&lt;=0,0,M476*Darlehensrechner!$B$6/12)</f>
        <v>0</v>
      </c>
      <c r="O476" s="37">
        <f>MAX(M476-(MIN(Darlehensrechner!$E$5,M476+N476)-N476),0)</f>
        <v>0</v>
      </c>
    </row>
    <row r="477" spans="1:15" x14ac:dyDescent="0.25">
      <c r="A477" s="33">
        <f t="shared" si="67"/>
        <v>2066</v>
      </c>
      <c r="B477" s="34">
        <f t="shared" si="68"/>
        <v>1</v>
      </c>
      <c r="C477" s="34">
        <f t="shared" si="69"/>
        <v>476</v>
      </c>
      <c r="D477" s="35">
        <f t="shared" si="70"/>
        <v>0</v>
      </c>
      <c r="E477" s="35">
        <f>IF(D477&lt;=0,0,MIN(Darlehensrechner!$E$5,D477+F477))</f>
        <v>0</v>
      </c>
      <c r="F477" s="35">
        <f>IF(D477&lt;=0,0,D477*Darlehensrechner!$B$6/12)</f>
        <v>0</v>
      </c>
      <c r="G477" s="35">
        <f t="shared" si="63"/>
        <v>0</v>
      </c>
      <c r="H477" s="35">
        <f>IF(AND(Darlehensrechner!$B$13="Ja",B477=Darlehensrechner!$B$12,D477&gt;0),MIN(Darlehensrechner!$B$11,Darlehensrechner!$B$5*Darlehensrechner!$B$14,MAX(D477-G477,0)),0)</f>
        <v>0</v>
      </c>
      <c r="I477" s="36">
        <v>0</v>
      </c>
      <c r="J477" s="35">
        <f t="shared" si="64"/>
        <v>0</v>
      </c>
      <c r="K477" s="35">
        <f t="shared" si="65"/>
        <v>0</v>
      </c>
      <c r="L477" s="35">
        <f t="shared" si="66"/>
        <v>0</v>
      </c>
      <c r="M477" s="35">
        <f t="shared" si="71"/>
        <v>0</v>
      </c>
      <c r="N477" s="35">
        <f>IF(M477&lt;=0,0,M477*Darlehensrechner!$B$6/12)</f>
        <v>0</v>
      </c>
      <c r="O477" s="37">
        <f>MAX(M477-(MIN(Darlehensrechner!$E$5,M477+N477)-N477),0)</f>
        <v>0</v>
      </c>
    </row>
    <row r="478" spans="1:15" x14ac:dyDescent="0.25">
      <c r="A478" s="33">
        <f t="shared" si="67"/>
        <v>2066</v>
      </c>
      <c r="B478" s="34">
        <f t="shared" si="68"/>
        <v>2</v>
      </c>
      <c r="C478" s="34">
        <f t="shared" si="69"/>
        <v>477</v>
      </c>
      <c r="D478" s="35">
        <f t="shared" si="70"/>
        <v>0</v>
      </c>
      <c r="E478" s="35">
        <f>IF(D478&lt;=0,0,MIN(Darlehensrechner!$E$5,D478+F478))</f>
        <v>0</v>
      </c>
      <c r="F478" s="35">
        <f>IF(D478&lt;=0,0,D478*Darlehensrechner!$B$6/12)</f>
        <v>0</v>
      </c>
      <c r="G478" s="35">
        <f t="shared" si="63"/>
        <v>0</v>
      </c>
      <c r="H478" s="35">
        <f>IF(AND(Darlehensrechner!$B$13="Ja",B478=Darlehensrechner!$B$12,D478&gt;0),MIN(Darlehensrechner!$B$11,Darlehensrechner!$B$5*Darlehensrechner!$B$14,MAX(D478-G478,0)),0)</f>
        <v>0</v>
      </c>
      <c r="I478" s="36">
        <v>0</v>
      </c>
      <c r="J478" s="35">
        <f t="shared" si="64"/>
        <v>0</v>
      </c>
      <c r="K478" s="35">
        <f t="shared" si="65"/>
        <v>0</v>
      </c>
      <c r="L478" s="35">
        <f t="shared" si="66"/>
        <v>0</v>
      </c>
      <c r="M478" s="35">
        <f t="shared" si="71"/>
        <v>0</v>
      </c>
      <c r="N478" s="35">
        <f>IF(M478&lt;=0,0,M478*Darlehensrechner!$B$6/12)</f>
        <v>0</v>
      </c>
      <c r="O478" s="37">
        <f>MAX(M478-(MIN(Darlehensrechner!$E$5,M478+N478)-N478),0)</f>
        <v>0</v>
      </c>
    </row>
    <row r="479" spans="1:15" x14ac:dyDescent="0.25">
      <c r="A479" s="33">
        <f t="shared" si="67"/>
        <v>2066</v>
      </c>
      <c r="B479" s="34">
        <f t="shared" si="68"/>
        <v>3</v>
      </c>
      <c r="C479" s="34">
        <f t="shared" si="69"/>
        <v>478</v>
      </c>
      <c r="D479" s="35">
        <f t="shared" si="70"/>
        <v>0</v>
      </c>
      <c r="E479" s="35">
        <f>IF(D479&lt;=0,0,MIN(Darlehensrechner!$E$5,D479+F479))</f>
        <v>0</v>
      </c>
      <c r="F479" s="35">
        <f>IF(D479&lt;=0,0,D479*Darlehensrechner!$B$6/12)</f>
        <v>0</v>
      </c>
      <c r="G479" s="35">
        <f t="shared" si="63"/>
        <v>0</v>
      </c>
      <c r="H479" s="35">
        <f>IF(AND(Darlehensrechner!$B$13="Ja",B479=Darlehensrechner!$B$12,D479&gt;0),MIN(Darlehensrechner!$B$11,Darlehensrechner!$B$5*Darlehensrechner!$B$14,MAX(D479-G479,0)),0)</f>
        <v>0</v>
      </c>
      <c r="I479" s="36">
        <v>0</v>
      </c>
      <c r="J479" s="35">
        <f t="shared" si="64"/>
        <v>0</v>
      </c>
      <c r="K479" s="35">
        <f t="shared" si="65"/>
        <v>0</v>
      </c>
      <c r="L479" s="35">
        <f t="shared" si="66"/>
        <v>0</v>
      </c>
      <c r="M479" s="35">
        <f t="shared" si="71"/>
        <v>0</v>
      </c>
      <c r="N479" s="35">
        <f>IF(M479&lt;=0,0,M479*Darlehensrechner!$B$6/12)</f>
        <v>0</v>
      </c>
      <c r="O479" s="37">
        <f>MAX(M479-(MIN(Darlehensrechner!$E$5,M479+N479)-N479),0)</f>
        <v>0</v>
      </c>
    </row>
    <row r="480" spans="1:15" x14ac:dyDescent="0.25">
      <c r="A480" s="33">
        <f t="shared" si="67"/>
        <v>2066</v>
      </c>
      <c r="B480" s="34">
        <f t="shared" si="68"/>
        <v>4</v>
      </c>
      <c r="C480" s="34">
        <f t="shared" si="69"/>
        <v>479</v>
      </c>
      <c r="D480" s="35">
        <f t="shared" si="70"/>
        <v>0</v>
      </c>
      <c r="E480" s="35">
        <f>IF(D480&lt;=0,0,MIN(Darlehensrechner!$E$5,D480+F480))</f>
        <v>0</v>
      </c>
      <c r="F480" s="35">
        <f>IF(D480&lt;=0,0,D480*Darlehensrechner!$B$6/12)</f>
        <v>0</v>
      </c>
      <c r="G480" s="35">
        <f t="shared" si="63"/>
        <v>0</v>
      </c>
      <c r="H480" s="35">
        <f>IF(AND(Darlehensrechner!$B$13="Ja",B480=Darlehensrechner!$B$12,D480&gt;0),MIN(Darlehensrechner!$B$11,Darlehensrechner!$B$5*Darlehensrechner!$B$14,MAX(D480-G480,0)),0)</f>
        <v>0</v>
      </c>
      <c r="I480" s="36">
        <v>0</v>
      </c>
      <c r="J480" s="35">
        <f t="shared" si="64"/>
        <v>0</v>
      </c>
      <c r="K480" s="35">
        <f t="shared" si="65"/>
        <v>0</v>
      </c>
      <c r="L480" s="35">
        <f t="shared" si="66"/>
        <v>0</v>
      </c>
      <c r="M480" s="35">
        <f t="shared" si="71"/>
        <v>0</v>
      </c>
      <c r="N480" s="35">
        <f>IF(M480&lt;=0,0,M480*Darlehensrechner!$B$6/12)</f>
        <v>0</v>
      </c>
      <c r="O480" s="37">
        <f>MAX(M480-(MIN(Darlehensrechner!$E$5,M480+N480)-N480),0)</f>
        <v>0</v>
      </c>
    </row>
    <row r="481" spans="1:15" x14ac:dyDescent="0.25">
      <c r="A481" s="38">
        <f t="shared" si="67"/>
        <v>2066</v>
      </c>
      <c r="B481" s="39">
        <f t="shared" si="68"/>
        <v>5</v>
      </c>
      <c r="C481" s="39">
        <f t="shared" si="69"/>
        <v>480</v>
      </c>
      <c r="D481" s="40">
        <f t="shared" si="70"/>
        <v>0</v>
      </c>
      <c r="E481" s="40">
        <f>IF(D481&lt;=0,0,MIN(Darlehensrechner!$E$5,D481+F481))</f>
        <v>0</v>
      </c>
      <c r="F481" s="40">
        <f>IF(D481&lt;=0,0,D481*Darlehensrechner!$B$6/12)</f>
        <v>0</v>
      </c>
      <c r="G481" s="40">
        <f t="shared" si="63"/>
        <v>0</v>
      </c>
      <c r="H481" s="40">
        <f>IF(AND(Darlehensrechner!$B$13="Ja",B481=Darlehensrechner!$B$12,D481&gt;0),MIN(Darlehensrechner!$B$11,Darlehensrechner!$B$5*Darlehensrechner!$B$14,MAX(D481-G481,0)),0)</f>
        <v>0</v>
      </c>
      <c r="I481" s="41">
        <v>0</v>
      </c>
      <c r="J481" s="40">
        <f t="shared" si="64"/>
        <v>0</v>
      </c>
      <c r="K481" s="40">
        <f t="shared" si="65"/>
        <v>0</v>
      </c>
      <c r="L481" s="40">
        <f t="shared" si="66"/>
        <v>0</v>
      </c>
      <c r="M481" s="40">
        <f t="shared" si="71"/>
        <v>0</v>
      </c>
      <c r="N481" s="40">
        <f>IF(M481&lt;=0,0,M481*Darlehensrechner!$B$6/12)</f>
        <v>0</v>
      </c>
      <c r="O481" s="42">
        <f>MAX(M481-(MIN(Darlehensrechner!$E$5,M481+N481)-N481),0)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7"/>
  <sheetViews>
    <sheetView tabSelected="1" workbookViewId="0">
      <selection sqref="A1:H1"/>
    </sheetView>
  </sheetViews>
  <sheetFormatPr baseColWidth="10" defaultColWidth="9" defaultRowHeight="15" x14ac:dyDescent="0.25"/>
  <cols>
    <col min="1" max="1" width="10" customWidth="1"/>
    <col min="2" max="3" width="22" customWidth="1"/>
    <col min="4" max="7" width="16" customWidth="1"/>
    <col min="8" max="8" width="20" customWidth="1"/>
  </cols>
  <sheetData>
    <row r="1" spans="1:8" ht="26.25" x14ac:dyDescent="0.4">
      <c r="A1" s="55" t="s">
        <v>85</v>
      </c>
      <c r="B1" s="55"/>
      <c r="C1" s="55"/>
      <c r="D1" s="55"/>
      <c r="E1" s="55"/>
      <c r="F1" s="55"/>
      <c r="G1" s="55"/>
      <c r="H1" s="55"/>
    </row>
    <row r="2" spans="1:8" ht="30" x14ac:dyDescent="0.25">
      <c r="A2" s="43" t="s">
        <v>63</v>
      </c>
      <c r="B2" s="44" t="s">
        <v>78</v>
      </c>
      <c r="C2" s="44" t="s">
        <v>79</v>
      </c>
      <c r="D2" s="44" t="s">
        <v>80</v>
      </c>
      <c r="E2" s="44" t="s">
        <v>76</v>
      </c>
      <c r="F2" s="44" t="s">
        <v>81</v>
      </c>
      <c r="G2" s="44" t="s">
        <v>56</v>
      </c>
      <c r="H2" s="45" t="s">
        <v>82</v>
      </c>
    </row>
    <row r="3" spans="1:8" x14ac:dyDescent="0.25">
      <c r="A3" s="33">
        <f>Darlehensrechner!$B$9</f>
        <v>2026</v>
      </c>
      <c r="B3" s="35">
        <f>IFERROR(LOOKUP(2,1/(Tilgungsplan!$A$2:$A$481=A3),Tilgungsplan!$L$2:$L$481),0)</f>
        <v>178492.01610825327</v>
      </c>
      <c r="C3" s="35">
        <f>IFERROR(LOOKUP(2,1/(Tilgungsplan!$A$2:$A$481=A3),Tilgungsplan!$O$2:$O$481),0)</f>
        <v>182492.01610825327</v>
      </c>
      <c r="D3" s="35">
        <f>SUMIFS(Tilgungsplan!$F$2:$F$481,Tilgungsplan!$A$2:$A$481,A3)</f>
        <v>4452.6411082533032</v>
      </c>
      <c r="E3" s="35">
        <f>SUMIFS(Tilgungsplan!$N$2:$N$481,Tilgungsplan!$A$2:$A$481,A3)</f>
        <v>4452.6411082533032</v>
      </c>
      <c r="F3" s="35">
        <f>SUMIFS(Tilgungsplan!$G$2:$G$481,Tilgungsplan!$A$2:$A$481,A3)</f>
        <v>2507.9838917466968</v>
      </c>
      <c r="G3" s="35">
        <f>SUMIFS(Tilgungsplan!$H$2:$H$481,Tilgungsplan!$A$2:$A$481,A3)+SUMIFS(Tilgungsplan!$J$2:$J$481,Tilgungsplan!$A$2:$A$481,A3)</f>
        <v>4000</v>
      </c>
      <c r="H3" s="37">
        <f>SUM($E$3:E3)-SUM($D$3:D3)</f>
        <v>0</v>
      </c>
    </row>
    <row r="4" spans="1:8" x14ac:dyDescent="0.25">
      <c r="A4" s="33">
        <f t="shared" ref="A4:A42" si="0">A3+1</f>
        <v>2027</v>
      </c>
      <c r="B4" s="35">
        <f>IFERROR(LOOKUP(2,1/(Tilgungsplan!$A$2:$A$481=A4),Tilgungsplan!$L$2:$L$481),0)</f>
        <v>169879.86399016762</v>
      </c>
      <c r="C4" s="35">
        <f>IFERROR(LOOKUP(2,1/(Tilgungsplan!$A$2:$A$481=A4),Tilgungsplan!$O$2:$O$481),0)</f>
        <v>178049.05813177812</v>
      </c>
      <c r="D4" s="35">
        <f>SUMIFS(Tilgungsplan!$F$2:$F$481,Tilgungsplan!$A$2:$A$481,A4)</f>
        <v>7320.347881914372</v>
      </c>
      <c r="E4" s="35">
        <f>SUMIFS(Tilgungsplan!$N$2:$N$481,Tilgungsplan!$A$2:$A$481,A4)</f>
        <v>7489.5420235248939</v>
      </c>
      <c r="F4" s="35">
        <f>SUMIFS(Tilgungsplan!$G$2:$G$481,Tilgungsplan!$A$2:$A$481,A4)</f>
        <v>4612.1521180856289</v>
      </c>
      <c r="G4" s="35">
        <f>SUMIFS(Tilgungsplan!$H$2:$H$481,Tilgungsplan!$A$2:$A$481,A4)+SUMIFS(Tilgungsplan!$J$2:$J$481,Tilgungsplan!$A$2:$A$481,A4)</f>
        <v>4000</v>
      </c>
      <c r="H4" s="37">
        <f>SUM($E$3:E4)-SUM($D$3:D4)</f>
        <v>169.19414161052191</v>
      </c>
    </row>
    <row r="5" spans="1:8" x14ac:dyDescent="0.25">
      <c r="A5" s="33">
        <f t="shared" si="0"/>
        <v>2028</v>
      </c>
      <c r="B5" s="35">
        <f>IFERROR(LOOKUP(2,1/(Tilgungsplan!$A$2:$A$481=A5),Tilgungsplan!$L$2:$L$481),0)</f>
        <v>158315.61412569418</v>
      </c>
      <c r="C5" s="35">
        <f>IFERROR(LOOKUP(2,1/(Tilgungsplan!$A$2:$A$481=A5),Tilgungsplan!$O$2:$O$481),0)</f>
        <v>173418.16954004267</v>
      </c>
      <c r="D5" s="35">
        <f>SUMIFS(Tilgungsplan!$F$2:$F$481,Tilgungsplan!$A$2:$A$481,A5)</f>
        <v>6868.250135526534</v>
      </c>
      <c r="E5" s="35">
        <f>SUMIFS(Tilgungsplan!$N$2:$N$481,Tilgungsplan!$A$2:$A$481,A5)</f>
        <v>7301.611408264559</v>
      </c>
      <c r="F5" s="35">
        <f>SUMIFS(Tilgungsplan!$G$2:$G$481,Tilgungsplan!$A$2:$A$481,A5)</f>
        <v>5064.2498644734651</v>
      </c>
      <c r="G5" s="35">
        <f>SUMIFS(Tilgungsplan!$H$2:$H$481,Tilgungsplan!$A$2:$A$481,A5)+SUMIFS(Tilgungsplan!$J$2:$J$481,Tilgungsplan!$A$2:$A$481,A5)</f>
        <v>6500</v>
      </c>
      <c r="H5" s="37">
        <f>SUM($E$3:E5)-SUM($D$3:D5)</f>
        <v>602.55541434854604</v>
      </c>
    </row>
    <row r="6" spans="1:8" x14ac:dyDescent="0.25">
      <c r="A6" s="33">
        <f t="shared" si="0"/>
        <v>2029</v>
      </c>
      <c r="B6" s="35">
        <f>IFERROR(LOOKUP(2,1/(Tilgungsplan!$A$2:$A$481=A6),Tilgungsplan!$L$2:$L$481),0)</f>
        <v>148850.02975405156</v>
      </c>
      <c r="C6" s="35">
        <f>IFERROR(LOOKUP(2,1/(Tilgungsplan!$A$2:$A$481=A6),Tilgungsplan!$O$2:$O$481),0)</f>
        <v>168591.40114326405</v>
      </c>
      <c r="D6" s="35">
        <f>SUMIFS(Tilgungsplan!$F$2:$F$481,Tilgungsplan!$A$2:$A$481,A6)</f>
        <v>6466.9156283573839</v>
      </c>
      <c r="E6" s="35">
        <f>SUMIFS(Tilgungsplan!$N$2:$N$481,Tilgungsplan!$A$2:$A$481,A6)</f>
        <v>7105.7316032213976</v>
      </c>
      <c r="F6" s="35">
        <f>SUMIFS(Tilgungsplan!$G$2:$G$481,Tilgungsplan!$A$2:$A$481,A6)</f>
        <v>5465.5843716426161</v>
      </c>
      <c r="G6" s="35">
        <f>SUMIFS(Tilgungsplan!$H$2:$H$481,Tilgungsplan!$A$2:$A$481,A6)+SUMIFS(Tilgungsplan!$J$2:$J$481,Tilgungsplan!$A$2:$A$481,A6)</f>
        <v>4000</v>
      </c>
      <c r="H6" s="37">
        <f>SUM($E$3:E6)-SUM($D$3:D6)</f>
        <v>1241.3713892125597</v>
      </c>
    </row>
    <row r="7" spans="1:8" x14ac:dyDescent="0.25">
      <c r="A7" s="33">
        <f t="shared" si="0"/>
        <v>2030</v>
      </c>
      <c r="B7" s="35">
        <f>IFERROR(LOOKUP(2,1/(Tilgungsplan!$A$2:$A$481=A7),Tilgungsplan!$L$2:$L$481),0)</f>
        <v>135447.62680126255</v>
      </c>
      <c r="C7" s="35">
        <f>IFERROR(LOOKUP(2,1/(Tilgungsplan!$A$2:$A$481=A7),Tilgungsplan!$O$2:$O$481),0)</f>
        <v>163560.46751257405</v>
      </c>
      <c r="D7" s="35">
        <f>SUMIFS(Tilgungsplan!$F$2:$F$481,Tilgungsplan!$A$2:$A$481,A7)</f>
        <v>6030.0970472110275</v>
      </c>
      <c r="E7" s="35">
        <f>SUMIFS(Tilgungsplan!$N$2:$N$481,Tilgungsplan!$A$2:$A$481,A7)</f>
        <v>6901.5663693099586</v>
      </c>
      <c r="F7" s="35">
        <f>SUMIFS(Tilgungsplan!$G$2:$G$481,Tilgungsplan!$A$2:$A$481,A7)</f>
        <v>5902.4029527889725</v>
      </c>
      <c r="G7" s="35">
        <f>SUMIFS(Tilgungsplan!$H$2:$H$481,Tilgungsplan!$A$2:$A$481,A7)+SUMIFS(Tilgungsplan!$J$2:$J$481,Tilgungsplan!$A$2:$A$481,A7)</f>
        <v>7500</v>
      </c>
      <c r="H7" s="37">
        <f>SUM($E$3:E7)-SUM($D$3:D7)</f>
        <v>2112.8407113114918</v>
      </c>
    </row>
    <row r="8" spans="1:8" x14ac:dyDescent="0.25">
      <c r="A8" s="33">
        <f t="shared" si="0"/>
        <v>2031</v>
      </c>
      <c r="B8" s="35">
        <f>IFERROR(LOOKUP(2,1/(Tilgungsplan!$A$2:$A$481=A8),Tilgungsplan!$L$2:$L$481),0)</f>
        <v>125014.76005819054</v>
      </c>
      <c r="C8" s="35">
        <f>IFERROR(LOOKUP(2,1/(Tilgungsplan!$A$2:$A$481=A8),Tilgungsplan!$O$2:$O$481),0)</f>
        <v>158316.73275759796</v>
      </c>
      <c r="D8" s="35">
        <f>SUMIFS(Tilgungsplan!$F$2:$F$481,Tilgungsplan!$A$2:$A$481,A8)</f>
        <v>5499.6332569279984</v>
      </c>
      <c r="E8" s="35">
        <f>SUMIFS(Tilgungsplan!$N$2:$N$481,Tilgungsplan!$A$2:$A$481,A8)</f>
        <v>6688.7652450239293</v>
      </c>
      <c r="F8" s="35">
        <f>SUMIFS(Tilgungsplan!$G$2:$G$481,Tilgungsplan!$A$2:$A$481,A8)</f>
        <v>6432.8667430720025</v>
      </c>
      <c r="G8" s="35">
        <f>SUMIFS(Tilgungsplan!$H$2:$H$481,Tilgungsplan!$A$2:$A$481,A8)+SUMIFS(Tilgungsplan!$J$2:$J$481,Tilgungsplan!$A$2:$A$481,A8)</f>
        <v>4000</v>
      </c>
      <c r="H8" s="37">
        <f>SUM($E$3:E8)-SUM($D$3:D8)</f>
        <v>3301.9726994074299</v>
      </c>
    </row>
    <row r="9" spans="1:8" x14ac:dyDescent="0.25">
      <c r="A9" s="33">
        <f t="shared" si="0"/>
        <v>2032</v>
      </c>
      <c r="B9" s="35">
        <f>IFERROR(LOOKUP(2,1/(Tilgungsplan!$A$2:$A$481=A9),Tilgungsplan!$L$2:$L$481),0)</f>
        <v>114140.59833183579</v>
      </c>
      <c r="C9" s="35">
        <f>IFERROR(LOOKUP(2,1/(Tilgungsplan!$A$2:$A$481=A9),Tilgungsplan!$O$2:$O$481),0)</f>
        <v>152851.19570244657</v>
      </c>
      <c r="D9" s="35">
        <f>SUMIFS(Tilgungsplan!$F$2:$F$481,Tilgungsplan!$A$2:$A$481,A9)</f>
        <v>5058.3382736452368</v>
      </c>
      <c r="E9" s="35">
        <f>SUMIFS(Tilgungsplan!$N$2:$N$481,Tilgungsplan!$A$2:$A$481,A9)</f>
        <v>6466.9629448485703</v>
      </c>
      <c r="F9" s="35">
        <f>SUMIFS(Tilgungsplan!$G$2:$G$481,Tilgungsplan!$A$2:$A$481,A9)</f>
        <v>6874.1617263547632</v>
      </c>
      <c r="G9" s="35">
        <f>SUMIFS(Tilgungsplan!$H$2:$H$481,Tilgungsplan!$A$2:$A$481,A9)+SUMIFS(Tilgungsplan!$J$2:$J$481,Tilgungsplan!$A$2:$A$481,A9)</f>
        <v>4000</v>
      </c>
      <c r="H9" s="37">
        <f>SUM($E$3:E9)-SUM($D$3:D9)</f>
        <v>4710.5973706107688</v>
      </c>
    </row>
    <row r="10" spans="1:8" x14ac:dyDescent="0.25">
      <c r="A10" s="33">
        <f t="shared" si="0"/>
        <v>2033</v>
      </c>
      <c r="B10" s="35">
        <f>IFERROR(LOOKUP(2,1/(Tilgungsplan!$A$2:$A$481=A10),Tilgungsplan!$L$2:$L$481),0)</f>
        <v>101264.46967834687</v>
      </c>
      <c r="C10" s="35">
        <f>IFERROR(LOOKUP(2,1/(Tilgungsplan!$A$2:$A$481=A10),Tilgungsplan!$O$2:$O$481),0)</f>
        <v>147154.47443467347</v>
      </c>
      <c r="D10" s="35">
        <f>SUMIFS(Tilgungsplan!$F$2:$F$481,Tilgungsplan!$A$2:$A$481,A10)</f>
        <v>4556.3713465110786</v>
      </c>
      <c r="E10" s="35">
        <f>SUMIFS(Tilgungsplan!$N$2:$N$481,Tilgungsplan!$A$2:$A$481,A10)</f>
        <v>6235.7787322268568</v>
      </c>
      <c r="F10" s="35">
        <f>SUMIFS(Tilgungsplan!$G$2:$G$481,Tilgungsplan!$A$2:$A$481,A10)</f>
        <v>7376.1286534889223</v>
      </c>
      <c r="G10" s="35">
        <f>SUMIFS(Tilgungsplan!$H$2:$H$481,Tilgungsplan!$A$2:$A$481,A10)+SUMIFS(Tilgungsplan!$J$2:$J$481,Tilgungsplan!$A$2:$A$481,A10)</f>
        <v>5500</v>
      </c>
      <c r="H10" s="37">
        <f>SUM($E$3:E10)-SUM($D$3:D10)</f>
        <v>6390.0047563265471</v>
      </c>
    </row>
    <row r="11" spans="1:8" x14ac:dyDescent="0.25">
      <c r="A11" s="33">
        <f t="shared" si="0"/>
        <v>2034</v>
      </c>
      <c r="B11" s="35">
        <f>IFERROR(LOOKUP(2,1/(Tilgungsplan!$A$2:$A$481=A11),Tilgungsplan!$L$2:$L$481),0)</f>
        <v>89385.705453537536</v>
      </c>
      <c r="C11" s="35">
        <f>IFERROR(LOOKUP(2,1/(Tilgungsplan!$A$2:$A$481=A11),Tilgungsplan!$O$2:$O$481),0)</f>
        <v>141216.79020067654</v>
      </c>
      <c r="D11" s="35">
        <f>SUMIFS(Tilgungsplan!$F$2:$F$481,Tilgungsplan!$A$2:$A$481,A11)</f>
        <v>4053.7357751906561</v>
      </c>
      <c r="E11" s="35">
        <f>SUMIFS(Tilgungsplan!$N$2:$N$481,Tilgungsplan!$A$2:$A$481,A11)</f>
        <v>5994.8157660030374</v>
      </c>
      <c r="F11" s="35">
        <f>SUMIFS(Tilgungsplan!$G$2:$G$481,Tilgungsplan!$A$2:$A$481,A11)</f>
        <v>7878.7642248093443</v>
      </c>
      <c r="G11" s="35">
        <f>SUMIFS(Tilgungsplan!$H$2:$H$481,Tilgungsplan!$A$2:$A$481,A11)+SUMIFS(Tilgungsplan!$J$2:$J$481,Tilgungsplan!$A$2:$A$481,A11)</f>
        <v>4000</v>
      </c>
      <c r="H11" s="37">
        <f>SUM($E$3:E11)-SUM($D$3:D11)</f>
        <v>8331.0847471389279</v>
      </c>
    </row>
    <row r="12" spans="1:8" x14ac:dyDescent="0.25">
      <c r="A12" s="33">
        <f t="shared" si="0"/>
        <v>2035</v>
      </c>
      <c r="B12" s="35">
        <f>IFERROR(LOOKUP(2,1/(Tilgungsplan!$A$2:$A$481=A12),Tilgungsplan!$L$2:$L$481),0)</f>
        <v>77004.486899625583</v>
      </c>
      <c r="C12" s="35">
        <f>IFERROR(LOOKUP(2,1/(Tilgungsplan!$A$2:$A$481=A12),Tilgungsplan!$O$2:$O$481),0)</f>
        <v>135027.95061989821</v>
      </c>
      <c r="D12" s="35">
        <f>SUMIFS(Tilgungsplan!$F$2:$F$481,Tilgungsplan!$A$2:$A$481,A12)</f>
        <v>3551.2814460880541</v>
      </c>
      <c r="E12" s="35">
        <f>SUMIFS(Tilgungsplan!$N$2:$N$481,Tilgungsplan!$A$2:$A$481,A12)</f>
        <v>5743.6604192216728</v>
      </c>
      <c r="F12" s="35">
        <f>SUMIFS(Tilgungsplan!$G$2:$G$481,Tilgungsplan!$A$2:$A$481,A12)</f>
        <v>8381.2185539119473</v>
      </c>
      <c r="G12" s="35">
        <f>SUMIFS(Tilgungsplan!$H$2:$H$481,Tilgungsplan!$A$2:$A$481,A12)+SUMIFS(Tilgungsplan!$J$2:$J$481,Tilgungsplan!$A$2:$A$481,A12)</f>
        <v>4000</v>
      </c>
      <c r="H12" s="37">
        <f>SUM($E$3:E12)-SUM($D$3:D12)</f>
        <v>10523.46372027255</v>
      </c>
    </row>
    <row r="13" spans="1:8" x14ac:dyDescent="0.25">
      <c r="A13" s="33">
        <f t="shared" si="0"/>
        <v>2036</v>
      </c>
      <c r="B13" s="35">
        <f>IFERROR(LOOKUP(2,1/(Tilgungsplan!$A$2:$A$481=A13),Tilgungsplan!$L$2:$L$481),0)</f>
        <v>64099.560934383291</v>
      </c>
      <c r="C13" s="35">
        <f>IFERROR(LOOKUP(2,1/(Tilgungsplan!$A$2:$A$481=A13),Tilgungsplan!$O$2:$O$481),0)</f>
        <v>128577.33218901113</v>
      </c>
      <c r="D13" s="35">
        <f>SUMIFS(Tilgungsplan!$F$2:$F$481,Tilgungsplan!$A$2:$A$481,A13)</f>
        <v>3027.5740347576984</v>
      </c>
      <c r="E13" s="35">
        <f>SUMIFS(Tilgungsplan!$N$2:$N$481,Tilgungsplan!$A$2:$A$481,A13)</f>
        <v>5481.8815691129184</v>
      </c>
      <c r="F13" s="35">
        <f>SUMIFS(Tilgungsplan!$G$2:$G$481,Tilgungsplan!$A$2:$A$481,A13)</f>
        <v>8904.9259652423025</v>
      </c>
      <c r="G13" s="35">
        <f>SUMIFS(Tilgungsplan!$H$2:$H$481,Tilgungsplan!$A$2:$A$481,A13)+SUMIFS(Tilgungsplan!$J$2:$J$481,Tilgungsplan!$A$2:$A$481,A13)</f>
        <v>4000</v>
      </c>
      <c r="H13" s="37">
        <f>SUM($E$3:E13)-SUM($D$3:D13)</f>
        <v>12977.771254627762</v>
      </c>
    </row>
    <row r="14" spans="1:8" x14ac:dyDescent="0.25">
      <c r="A14" s="33">
        <f t="shared" si="0"/>
        <v>2037</v>
      </c>
      <c r="B14" s="35">
        <f>IFERROR(LOOKUP(2,1/(Tilgungsplan!$A$2:$A$481=A14),Tilgungsplan!$L$2:$L$481),0)</f>
        <v>50648.77550133186</v>
      </c>
      <c r="C14" s="35">
        <f>IFERROR(LOOKUP(2,1/(Tilgungsplan!$A$2:$A$481=A14),Tilgungsplan!$O$2:$O$481),0)</f>
        <v>121853.86204605631</v>
      </c>
      <c r="D14" s="35">
        <f>SUMIFS(Tilgungsplan!$F$2:$F$481,Tilgungsplan!$A$2:$A$481,A14)</f>
        <v>2481.7145669485672</v>
      </c>
      <c r="E14" s="35">
        <f>SUMIFS(Tilgungsplan!$N$2:$N$481,Tilgungsplan!$A$2:$A$481,A14)</f>
        <v>5209.0298570451787</v>
      </c>
      <c r="F14" s="35">
        <f>SUMIFS(Tilgungsplan!$G$2:$G$481,Tilgungsplan!$A$2:$A$481,A14)</f>
        <v>9450.7854330514328</v>
      </c>
      <c r="G14" s="35">
        <f>SUMIFS(Tilgungsplan!$H$2:$H$481,Tilgungsplan!$A$2:$A$481,A14)+SUMIFS(Tilgungsplan!$J$2:$J$481,Tilgungsplan!$A$2:$A$481,A14)</f>
        <v>4000</v>
      </c>
      <c r="H14" s="37">
        <f>SUM($E$3:E14)-SUM($D$3:D14)</f>
        <v>15705.086544724378</v>
      </c>
    </row>
    <row r="15" spans="1:8" x14ac:dyDescent="0.25">
      <c r="A15" s="33">
        <f t="shared" si="0"/>
        <v>2038</v>
      </c>
      <c r="B15" s="35">
        <f>IFERROR(LOOKUP(2,1/(Tilgungsplan!$A$2:$A$481=A15),Tilgungsplan!$L$2:$L$481),0)</f>
        <v>36629.041544447304</v>
      </c>
      <c r="C15" s="35">
        <f>IFERROR(LOOKUP(2,1/(Tilgungsplan!$A$2:$A$481=A15),Tilgungsplan!$O$2:$O$481),0)</f>
        <v>114845.99896323118</v>
      </c>
      <c r="D15" s="35">
        <f>SUMIFS(Tilgungsplan!$F$2:$F$481,Tilgungsplan!$A$2:$A$481,A15)</f>
        <v>1912.7660431154491</v>
      </c>
      <c r="E15" s="35">
        <f>SUMIFS(Tilgungsplan!$N$2:$N$481,Tilgungsplan!$A$2:$A$481,A15)</f>
        <v>4924.636917174872</v>
      </c>
      <c r="F15" s="35">
        <f>SUMIFS(Tilgungsplan!$G$2:$G$481,Tilgungsplan!$A$2:$A$481,A15)</f>
        <v>10019.733956884549</v>
      </c>
      <c r="G15" s="35">
        <f>SUMIFS(Tilgungsplan!$H$2:$H$481,Tilgungsplan!$A$2:$A$481,A15)+SUMIFS(Tilgungsplan!$J$2:$J$481,Tilgungsplan!$A$2:$A$481,A15)</f>
        <v>4000</v>
      </c>
      <c r="H15" s="37">
        <f>SUM($E$3:E15)-SUM($D$3:D15)</f>
        <v>18716.957418783793</v>
      </c>
    </row>
    <row r="16" spans="1:8" x14ac:dyDescent="0.25">
      <c r="A16" s="33">
        <f t="shared" si="0"/>
        <v>2039</v>
      </c>
      <c r="B16" s="35">
        <f>IFERROR(LOOKUP(2,1/(Tilgungsplan!$A$2:$A$481=A16),Tilgungsplan!$L$2:$L$481),0)</f>
        <v>22016.293374452005</v>
      </c>
      <c r="C16" s="35">
        <f>IFERROR(LOOKUP(2,1/(Tilgungsplan!$A$2:$A$481=A16),Tilgungsplan!$O$2:$O$481),0)</f>
        <v>107541.71353570039</v>
      </c>
      <c r="D16" s="35">
        <f>SUMIFS(Tilgungsplan!$F$2:$F$481,Tilgungsplan!$A$2:$A$481,A16)</f>
        <v>1319.7518300047016</v>
      </c>
      <c r="E16" s="35">
        <f>SUMIFS(Tilgungsplan!$N$2:$N$481,Tilgungsplan!$A$2:$A$481,A16)</f>
        <v>4628.2145724692027</v>
      </c>
      <c r="F16" s="35">
        <f>SUMIFS(Tilgungsplan!$G$2:$G$481,Tilgungsplan!$A$2:$A$481,A16)</f>
        <v>10612.748169995299</v>
      </c>
      <c r="G16" s="35">
        <f>SUMIFS(Tilgungsplan!$H$2:$H$481,Tilgungsplan!$A$2:$A$481,A16)+SUMIFS(Tilgungsplan!$J$2:$J$481,Tilgungsplan!$A$2:$A$481,A16)</f>
        <v>4000</v>
      </c>
      <c r="H16" s="37">
        <f>SUM($E$3:E16)-SUM($D$3:D16)</f>
        <v>22025.420161248301</v>
      </c>
    </row>
    <row r="17" spans="1:8" x14ac:dyDescent="0.25">
      <c r="A17" s="33">
        <f t="shared" si="0"/>
        <v>2040</v>
      </c>
      <c r="B17" s="35">
        <f>IFERROR(LOOKUP(2,1/(Tilgungsplan!$A$2:$A$481=A17),Tilgungsplan!$L$2:$L$481),0)</f>
        <v>6785.4473586584299</v>
      </c>
      <c r="C17" s="35">
        <f>IFERROR(LOOKUP(2,1/(Tilgungsplan!$A$2:$A$481=A17),Tilgungsplan!$O$2:$O$481),0)</f>
        <v>99928.467532422263</v>
      </c>
      <c r="D17" s="35">
        <f>SUMIFS(Tilgungsplan!$F$2:$F$481,Tilgungsplan!$A$2:$A$481,A17)</f>
        <v>701.65398420642566</v>
      </c>
      <c r="E17" s="35">
        <f>SUMIFS(Tilgungsplan!$N$2:$N$481,Tilgungsplan!$A$2:$A$481,A17)</f>
        <v>4319.2539967218709</v>
      </c>
      <c r="F17" s="35">
        <f>SUMIFS(Tilgungsplan!$G$2:$G$481,Tilgungsplan!$A$2:$A$481,A17)</f>
        <v>11230.846015793575</v>
      </c>
      <c r="G17" s="35">
        <f>SUMIFS(Tilgungsplan!$H$2:$H$481,Tilgungsplan!$A$2:$A$481,A17)+SUMIFS(Tilgungsplan!$J$2:$J$481,Tilgungsplan!$A$2:$A$481,A17)</f>
        <v>4000</v>
      </c>
      <c r="H17" s="37">
        <f>SUM($E$3:E17)-SUM($D$3:D17)</f>
        <v>25643.020173763754</v>
      </c>
    </row>
    <row r="18" spans="1:8" x14ac:dyDescent="0.25">
      <c r="A18" s="33">
        <f t="shared" si="0"/>
        <v>2041</v>
      </c>
      <c r="B18" s="35">
        <f>IFERROR(LOOKUP(2,1/(Tilgungsplan!$A$2:$A$481=A18),Tilgungsplan!$L$2:$L$481),0)</f>
        <v>0</v>
      </c>
      <c r="C18" s="35">
        <f>IFERROR(LOOKUP(2,1/(Tilgungsplan!$A$2:$A$481=A18),Tilgungsplan!$O$2:$O$481),0)</f>
        <v>91993.19237354552</v>
      </c>
      <c r="D18" s="35">
        <f>SUMIFS(Tilgungsplan!$F$2:$F$481,Tilgungsplan!$A$2:$A$481,A18)</f>
        <v>93.344296755740956</v>
      </c>
      <c r="E18" s="35">
        <f>SUMIFS(Tilgungsplan!$N$2:$N$481,Tilgungsplan!$A$2:$A$481,A18)</f>
        <v>3997.2248411232731</v>
      </c>
      <c r="F18" s="35">
        <f>SUMIFS(Tilgungsplan!$G$2:$G$481,Tilgungsplan!$A$2:$A$481,A18)</f>
        <v>6785.4473586584299</v>
      </c>
      <c r="G18" s="35">
        <f>SUMIFS(Tilgungsplan!$H$2:$H$481,Tilgungsplan!$A$2:$A$481,A18)+SUMIFS(Tilgungsplan!$J$2:$J$481,Tilgungsplan!$A$2:$A$481,A18)</f>
        <v>0</v>
      </c>
      <c r="H18" s="37">
        <f>SUM($E$3:E18)-SUM($D$3:D18)</f>
        <v>29546.900718131285</v>
      </c>
    </row>
    <row r="19" spans="1:8" x14ac:dyDescent="0.25">
      <c r="A19" s="33">
        <f t="shared" si="0"/>
        <v>2042</v>
      </c>
      <c r="B19" s="35">
        <f>IFERROR(LOOKUP(2,1/(Tilgungsplan!$A$2:$A$481=A19),Tilgungsplan!$L$2:$L$481),0)</f>
        <v>0</v>
      </c>
      <c r="C19" s="35">
        <f>IFERROR(LOOKUP(2,1/(Tilgungsplan!$A$2:$A$481=A19),Tilgungsplan!$O$2:$O$481),0)</f>
        <v>83722.266697431449</v>
      </c>
      <c r="D19" s="35">
        <f>SUMIFS(Tilgungsplan!$F$2:$F$481,Tilgungsplan!$A$2:$A$481,A19)</f>
        <v>0</v>
      </c>
      <c r="E19" s="35">
        <f>SUMIFS(Tilgungsplan!$N$2:$N$481,Tilgungsplan!$A$2:$A$481,A19)</f>
        <v>3661.5743238859077</v>
      </c>
      <c r="F19" s="35">
        <f>SUMIFS(Tilgungsplan!$G$2:$G$481,Tilgungsplan!$A$2:$A$481,A19)</f>
        <v>0</v>
      </c>
      <c r="G19" s="35">
        <f>SUMIFS(Tilgungsplan!$H$2:$H$481,Tilgungsplan!$A$2:$A$481,A19)+SUMIFS(Tilgungsplan!$J$2:$J$481,Tilgungsplan!$A$2:$A$481,A19)</f>
        <v>0</v>
      </c>
      <c r="H19" s="37">
        <f>SUM($E$3:E19)-SUM($D$3:D19)</f>
        <v>33208.475042017199</v>
      </c>
    </row>
    <row r="20" spans="1:8" x14ac:dyDescent="0.25">
      <c r="A20" s="33">
        <f t="shared" si="0"/>
        <v>2043</v>
      </c>
      <c r="B20" s="35">
        <f>IFERROR(LOOKUP(2,1/(Tilgungsplan!$A$2:$A$481=A20),Tilgungsplan!$L$2:$L$481),0)</f>
        <v>0</v>
      </c>
      <c r="C20" s="35">
        <f>IFERROR(LOOKUP(2,1/(Tilgungsplan!$A$2:$A$481=A20),Tilgungsplan!$O$2:$O$481),0)</f>
        <v>75101.492978793714</v>
      </c>
      <c r="D20" s="35">
        <f>SUMIFS(Tilgungsplan!$F$2:$F$481,Tilgungsplan!$A$2:$A$481,A20)</f>
        <v>0</v>
      </c>
      <c r="E20" s="35">
        <f>SUMIFS(Tilgungsplan!$N$2:$N$481,Tilgungsplan!$A$2:$A$481,A20)</f>
        <v>3311.7262813622679</v>
      </c>
      <c r="F20" s="35">
        <f>SUMIFS(Tilgungsplan!$G$2:$G$481,Tilgungsplan!$A$2:$A$481,A20)</f>
        <v>0</v>
      </c>
      <c r="G20" s="35">
        <f>SUMIFS(Tilgungsplan!$H$2:$H$481,Tilgungsplan!$A$2:$A$481,A20)+SUMIFS(Tilgungsplan!$J$2:$J$481,Tilgungsplan!$A$2:$A$481,A20)</f>
        <v>0</v>
      </c>
      <c r="H20" s="37">
        <f>SUM($E$3:E20)-SUM($D$3:D20)</f>
        <v>36520.201323379464</v>
      </c>
    </row>
    <row r="21" spans="1:8" x14ac:dyDescent="0.25">
      <c r="A21" s="33">
        <f t="shared" si="0"/>
        <v>2044</v>
      </c>
      <c r="B21" s="35">
        <f>IFERROR(LOOKUP(2,1/(Tilgungsplan!$A$2:$A$481=A21),Tilgungsplan!$L$2:$L$481),0)</f>
        <v>0</v>
      </c>
      <c r="C21" s="35">
        <f>IFERROR(LOOKUP(2,1/(Tilgungsplan!$A$2:$A$481=A21),Tilgungsplan!$O$2:$O$481),0)</f>
        <v>66116.073157820108</v>
      </c>
      <c r="D21" s="35">
        <f>SUMIFS(Tilgungsplan!$F$2:$F$481,Tilgungsplan!$A$2:$A$481,A21)</f>
        <v>0</v>
      </c>
      <c r="E21" s="35">
        <f>SUMIFS(Tilgungsplan!$N$2:$N$481,Tilgungsplan!$A$2:$A$481,A21)</f>
        <v>2947.0801790263995</v>
      </c>
      <c r="F21" s="35">
        <f>SUMIFS(Tilgungsplan!$G$2:$G$481,Tilgungsplan!$A$2:$A$481,A21)</f>
        <v>0</v>
      </c>
      <c r="G21" s="35">
        <f>SUMIFS(Tilgungsplan!$H$2:$H$481,Tilgungsplan!$A$2:$A$481,A21)+SUMIFS(Tilgungsplan!$J$2:$J$481,Tilgungsplan!$A$2:$A$481,A21)</f>
        <v>0</v>
      </c>
      <c r="H21" s="37">
        <f>SUM($E$3:E21)-SUM($D$3:D21)</f>
        <v>39467.281502405858</v>
      </c>
    </row>
    <row r="22" spans="1:8" x14ac:dyDescent="0.25">
      <c r="A22" s="33">
        <f t="shared" si="0"/>
        <v>2045</v>
      </c>
      <c r="B22" s="35">
        <f>IFERROR(LOOKUP(2,1/(Tilgungsplan!$A$2:$A$481=A22),Tilgungsplan!$L$2:$L$481),0)</f>
        <v>0</v>
      </c>
      <c r="C22" s="35">
        <f>IFERROR(LOOKUP(2,1/(Tilgungsplan!$A$2:$A$481=A22),Tilgungsplan!$O$2:$O$481),0)</f>
        <v>56750.583238441563</v>
      </c>
      <c r="D22" s="35">
        <f>SUMIFS(Tilgungsplan!$F$2:$F$481,Tilgungsplan!$A$2:$A$481,A22)</f>
        <v>0</v>
      </c>
      <c r="E22" s="35">
        <f>SUMIFS(Tilgungsplan!$N$2:$N$481,Tilgungsplan!$A$2:$A$481,A22)</f>
        <v>2567.0100806214468</v>
      </c>
      <c r="F22" s="35">
        <f>SUMIFS(Tilgungsplan!$G$2:$G$481,Tilgungsplan!$A$2:$A$481,A22)</f>
        <v>0</v>
      </c>
      <c r="G22" s="35">
        <f>SUMIFS(Tilgungsplan!$H$2:$H$481,Tilgungsplan!$A$2:$A$481,A22)+SUMIFS(Tilgungsplan!$J$2:$J$481,Tilgungsplan!$A$2:$A$481,A22)</f>
        <v>0</v>
      </c>
      <c r="H22" s="37">
        <f>SUM($E$3:E22)-SUM($D$3:D22)</f>
        <v>42034.291583027305</v>
      </c>
    </row>
    <row r="23" spans="1:8" x14ac:dyDescent="0.25">
      <c r="A23" s="33">
        <f t="shared" si="0"/>
        <v>2046</v>
      </c>
      <c r="B23" s="35">
        <f>IFERROR(LOOKUP(2,1/(Tilgungsplan!$A$2:$A$481=A23),Tilgungsplan!$L$2:$L$481),0)</f>
        <v>0</v>
      </c>
      <c r="C23" s="35">
        <f>IFERROR(LOOKUP(2,1/(Tilgungsplan!$A$2:$A$481=A23),Tilgungsplan!$O$2:$O$481),0)</f>
        <v>46988.946812145186</v>
      </c>
      <c r="D23" s="35">
        <f>SUMIFS(Tilgungsplan!$F$2:$F$481,Tilgungsplan!$A$2:$A$481,A23)</f>
        <v>0</v>
      </c>
      <c r="E23" s="35">
        <f>SUMIFS(Tilgungsplan!$N$2:$N$481,Tilgungsplan!$A$2:$A$481,A23)</f>
        <v>2170.8635737036307</v>
      </c>
      <c r="F23" s="35">
        <f>SUMIFS(Tilgungsplan!$G$2:$G$481,Tilgungsplan!$A$2:$A$481,A23)</f>
        <v>0</v>
      </c>
      <c r="G23" s="35">
        <f>SUMIFS(Tilgungsplan!$H$2:$H$481,Tilgungsplan!$A$2:$A$481,A23)+SUMIFS(Tilgungsplan!$J$2:$J$481,Tilgungsplan!$A$2:$A$481,A23)</f>
        <v>0</v>
      </c>
      <c r="H23" s="37">
        <f>SUM($E$3:E23)-SUM($D$3:D23)</f>
        <v>44205.155156730929</v>
      </c>
    </row>
    <row r="24" spans="1:8" x14ac:dyDescent="0.25">
      <c r="A24" s="33">
        <f t="shared" si="0"/>
        <v>2047</v>
      </c>
      <c r="B24" s="35">
        <f>IFERROR(LOOKUP(2,1/(Tilgungsplan!$A$2:$A$481=A24),Tilgungsplan!$L$2:$L$481),0)</f>
        <v>0</v>
      </c>
      <c r="C24" s="35">
        <f>IFERROR(LOOKUP(2,1/(Tilgungsplan!$A$2:$A$481=A24),Tilgungsplan!$O$2:$O$481),0)</f>
        <v>36814.407461883515</v>
      </c>
      <c r="D24" s="35">
        <f>SUMIFS(Tilgungsplan!$F$2:$F$481,Tilgungsplan!$A$2:$A$481,A24)</f>
        <v>0</v>
      </c>
      <c r="E24" s="35">
        <f>SUMIFS(Tilgungsplan!$N$2:$N$481,Tilgungsplan!$A$2:$A$481,A24)</f>
        <v>1757.9606497383224</v>
      </c>
      <c r="F24" s="35">
        <f>SUMIFS(Tilgungsplan!$G$2:$G$481,Tilgungsplan!$A$2:$A$481,A24)</f>
        <v>0</v>
      </c>
      <c r="G24" s="35">
        <f>SUMIFS(Tilgungsplan!$H$2:$H$481,Tilgungsplan!$A$2:$A$481,A24)+SUMIFS(Tilgungsplan!$J$2:$J$481,Tilgungsplan!$A$2:$A$481,A24)</f>
        <v>0</v>
      </c>
      <c r="H24" s="37">
        <f>SUM($E$3:E24)-SUM($D$3:D24)</f>
        <v>45963.11580646925</v>
      </c>
    </row>
    <row r="25" spans="1:8" x14ac:dyDescent="0.25">
      <c r="A25" s="33">
        <f t="shared" si="0"/>
        <v>2048</v>
      </c>
      <c r="B25" s="35">
        <f>IFERROR(LOOKUP(2,1/(Tilgungsplan!$A$2:$A$481=A25),Tilgungsplan!$L$2:$L$481),0)</f>
        <v>0</v>
      </c>
      <c r="C25" s="35">
        <f>IFERROR(LOOKUP(2,1/(Tilgungsplan!$A$2:$A$481=A25),Tilgungsplan!$O$2:$O$481),0)</f>
        <v>26209.499998709336</v>
      </c>
      <c r="D25" s="35">
        <f>SUMIFS(Tilgungsplan!$F$2:$F$481,Tilgungsplan!$A$2:$A$481,A25)</f>
        <v>0</v>
      </c>
      <c r="E25" s="35">
        <f>SUMIFS(Tilgungsplan!$N$2:$N$481,Tilgungsplan!$A$2:$A$481,A25)</f>
        <v>1327.5925368258181</v>
      </c>
      <c r="F25" s="35">
        <f>SUMIFS(Tilgungsplan!$G$2:$G$481,Tilgungsplan!$A$2:$A$481,A25)</f>
        <v>0</v>
      </c>
      <c r="G25" s="35">
        <f>SUMIFS(Tilgungsplan!$H$2:$H$481,Tilgungsplan!$A$2:$A$481,A25)+SUMIFS(Tilgungsplan!$J$2:$J$481,Tilgungsplan!$A$2:$A$481,A25)</f>
        <v>0</v>
      </c>
      <c r="H25" s="37">
        <f>SUM($E$3:E25)-SUM($D$3:D25)</f>
        <v>47290.708343295068</v>
      </c>
    </row>
    <row r="26" spans="1:8" x14ac:dyDescent="0.25">
      <c r="A26" s="33">
        <f t="shared" si="0"/>
        <v>2049</v>
      </c>
      <c r="B26" s="35">
        <f>IFERROR(LOOKUP(2,1/(Tilgungsplan!$A$2:$A$481=A26),Tilgungsplan!$L$2:$L$481),0)</f>
        <v>0</v>
      </c>
      <c r="C26" s="35">
        <f>IFERROR(LOOKUP(2,1/(Tilgungsplan!$A$2:$A$481=A26),Tilgungsplan!$O$2:$O$481),0)</f>
        <v>15156.02048176246</v>
      </c>
      <c r="D26" s="35">
        <f>SUMIFS(Tilgungsplan!$F$2:$F$481,Tilgungsplan!$A$2:$A$481,A26)</f>
        <v>0</v>
      </c>
      <c r="E26" s="35">
        <f>SUMIFS(Tilgungsplan!$N$2:$N$481,Tilgungsplan!$A$2:$A$481,A26)</f>
        <v>879.02048305312087</v>
      </c>
      <c r="F26" s="35">
        <f>SUMIFS(Tilgungsplan!$G$2:$G$481,Tilgungsplan!$A$2:$A$481,A26)</f>
        <v>0</v>
      </c>
      <c r="G26" s="35">
        <f>SUMIFS(Tilgungsplan!$H$2:$H$481,Tilgungsplan!$A$2:$A$481,A26)+SUMIFS(Tilgungsplan!$J$2:$J$481,Tilgungsplan!$A$2:$A$481,A26)</f>
        <v>0</v>
      </c>
      <c r="H26" s="37">
        <f>SUM($E$3:E26)-SUM($D$3:D26)</f>
        <v>48169.728826348182</v>
      </c>
    </row>
    <row r="27" spans="1:8" x14ac:dyDescent="0.25">
      <c r="A27" s="33">
        <f t="shared" si="0"/>
        <v>2050</v>
      </c>
      <c r="B27" s="35">
        <f>IFERROR(LOOKUP(2,1/(Tilgungsplan!$A$2:$A$481=A27),Tilgungsplan!$L$2:$L$481),0)</f>
        <v>0</v>
      </c>
      <c r="C27" s="35">
        <f>IFERROR(LOOKUP(2,1/(Tilgungsplan!$A$2:$A$481=A27),Tilgungsplan!$O$2:$O$481),0)</f>
        <v>3634.9949701457481</v>
      </c>
      <c r="D27" s="35">
        <f>SUMIFS(Tilgungsplan!$F$2:$F$481,Tilgungsplan!$A$2:$A$481,A27)</f>
        <v>0</v>
      </c>
      <c r="E27" s="35">
        <f>SUMIFS(Tilgungsplan!$N$2:$N$481,Tilgungsplan!$A$2:$A$481,A27)</f>
        <v>411.47448838328796</v>
      </c>
      <c r="F27" s="35">
        <f>SUMIFS(Tilgungsplan!$G$2:$G$481,Tilgungsplan!$A$2:$A$481,A27)</f>
        <v>0</v>
      </c>
      <c r="G27" s="35">
        <f>SUMIFS(Tilgungsplan!$H$2:$H$481,Tilgungsplan!$A$2:$A$481,A27)+SUMIFS(Tilgungsplan!$J$2:$J$481,Tilgungsplan!$A$2:$A$481,A27)</f>
        <v>0</v>
      </c>
      <c r="H27" s="37">
        <f>SUM($E$3:E27)-SUM($D$3:D27)</f>
        <v>48581.203314731472</v>
      </c>
    </row>
    <row r="28" spans="1:8" x14ac:dyDescent="0.25">
      <c r="A28" s="33">
        <f t="shared" si="0"/>
        <v>2051</v>
      </c>
      <c r="B28" s="35">
        <f>IFERROR(LOOKUP(2,1/(Tilgungsplan!$A$2:$A$481=A28),Tilgungsplan!$L$2:$L$481),0)</f>
        <v>0</v>
      </c>
      <c r="C28" s="35">
        <f>IFERROR(LOOKUP(2,1/(Tilgungsplan!$A$2:$A$481=A28),Tilgungsplan!$O$2:$O$481),0)</f>
        <v>0</v>
      </c>
      <c r="D28" s="35">
        <f>SUMIFS(Tilgungsplan!$F$2:$F$481,Tilgungsplan!$A$2:$A$481,A28)</f>
        <v>0</v>
      </c>
      <c r="E28" s="35">
        <f>SUMIFS(Tilgungsplan!$N$2:$N$481,Tilgungsplan!$A$2:$A$481,A28)</f>
        <v>29.86465420644835</v>
      </c>
      <c r="F28" s="35">
        <f>SUMIFS(Tilgungsplan!$G$2:$G$481,Tilgungsplan!$A$2:$A$481,A28)</f>
        <v>0</v>
      </c>
      <c r="G28" s="35">
        <f>SUMIFS(Tilgungsplan!$H$2:$H$481,Tilgungsplan!$A$2:$A$481,A28)+SUMIFS(Tilgungsplan!$J$2:$J$481,Tilgungsplan!$A$2:$A$481,A28)</f>
        <v>0</v>
      </c>
      <c r="H28" s="37">
        <f>SUM($E$3:E28)-SUM($D$3:D28)</f>
        <v>48611.067968937925</v>
      </c>
    </row>
    <row r="29" spans="1:8" x14ac:dyDescent="0.25">
      <c r="A29" s="33">
        <f t="shared" si="0"/>
        <v>2052</v>
      </c>
      <c r="B29" s="35">
        <f>IFERROR(LOOKUP(2,1/(Tilgungsplan!$A$2:$A$481=A29),Tilgungsplan!$L$2:$L$481),0)</f>
        <v>0</v>
      </c>
      <c r="C29" s="35">
        <f>IFERROR(LOOKUP(2,1/(Tilgungsplan!$A$2:$A$481=A29),Tilgungsplan!$O$2:$O$481),0)</f>
        <v>0</v>
      </c>
      <c r="D29" s="35">
        <f>SUMIFS(Tilgungsplan!$F$2:$F$481,Tilgungsplan!$A$2:$A$481,A29)</f>
        <v>0</v>
      </c>
      <c r="E29" s="35">
        <f>SUMIFS(Tilgungsplan!$N$2:$N$481,Tilgungsplan!$A$2:$A$481,A29)</f>
        <v>0</v>
      </c>
      <c r="F29" s="35">
        <f>SUMIFS(Tilgungsplan!$G$2:$G$481,Tilgungsplan!$A$2:$A$481,A29)</f>
        <v>0</v>
      </c>
      <c r="G29" s="35">
        <f>SUMIFS(Tilgungsplan!$H$2:$H$481,Tilgungsplan!$A$2:$A$481,A29)+SUMIFS(Tilgungsplan!$J$2:$J$481,Tilgungsplan!$A$2:$A$481,A29)</f>
        <v>0</v>
      </c>
      <c r="H29" s="37">
        <f>SUM($E$3:E29)-SUM($D$3:D29)</f>
        <v>48611.067968937925</v>
      </c>
    </row>
    <row r="30" spans="1:8" x14ac:dyDescent="0.25">
      <c r="A30" s="33">
        <f t="shared" si="0"/>
        <v>2053</v>
      </c>
      <c r="B30" s="35">
        <f>IFERROR(LOOKUP(2,1/(Tilgungsplan!$A$2:$A$481=A30),Tilgungsplan!$L$2:$L$481),0)</f>
        <v>0</v>
      </c>
      <c r="C30" s="35">
        <f>IFERROR(LOOKUP(2,1/(Tilgungsplan!$A$2:$A$481=A30),Tilgungsplan!$O$2:$O$481),0)</f>
        <v>0</v>
      </c>
      <c r="D30" s="35">
        <f>SUMIFS(Tilgungsplan!$F$2:$F$481,Tilgungsplan!$A$2:$A$481,A30)</f>
        <v>0</v>
      </c>
      <c r="E30" s="35">
        <f>SUMIFS(Tilgungsplan!$N$2:$N$481,Tilgungsplan!$A$2:$A$481,A30)</f>
        <v>0</v>
      </c>
      <c r="F30" s="35">
        <f>SUMIFS(Tilgungsplan!$G$2:$G$481,Tilgungsplan!$A$2:$A$481,A30)</f>
        <v>0</v>
      </c>
      <c r="G30" s="35">
        <f>SUMIFS(Tilgungsplan!$H$2:$H$481,Tilgungsplan!$A$2:$A$481,A30)+SUMIFS(Tilgungsplan!$J$2:$J$481,Tilgungsplan!$A$2:$A$481,A30)</f>
        <v>0</v>
      </c>
      <c r="H30" s="37">
        <f>SUM($E$3:E30)-SUM($D$3:D30)</f>
        <v>48611.067968937925</v>
      </c>
    </row>
    <row r="31" spans="1:8" x14ac:dyDescent="0.25">
      <c r="A31" s="33">
        <f t="shared" si="0"/>
        <v>2054</v>
      </c>
      <c r="B31" s="35">
        <f>IFERROR(LOOKUP(2,1/(Tilgungsplan!$A$2:$A$481=A31),Tilgungsplan!$L$2:$L$481),0)</f>
        <v>0</v>
      </c>
      <c r="C31" s="35">
        <f>IFERROR(LOOKUP(2,1/(Tilgungsplan!$A$2:$A$481=A31),Tilgungsplan!$O$2:$O$481),0)</f>
        <v>0</v>
      </c>
      <c r="D31" s="35">
        <f>SUMIFS(Tilgungsplan!$F$2:$F$481,Tilgungsplan!$A$2:$A$481,A31)</f>
        <v>0</v>
      </c>
      <c r="E31" s="35">
        <f>SUMIFS(Tilgungsplan!$N$2:$N$481,Tilgungsplan!$A$2:$A$481,A31)</f>
        <v>0</v>
      </c>
      <c r="F31" s="35">
        <f>SUMIFS(Tilgungsplan!$G$2:$G$481,Tilgungsplan!$A$2:$A$481,A31)</f>
        <v>0</v>
      </c>
      <c r="G31" s="35">
        <f>SUMIFS(Tilgungsplan!$H$2:$H$481,Tilgungsplan!$A$2:$A$481,A31)+SUMIFS(Tilgungsplan!$J$2:$J$481,Tilgungsplan!$A$2:$A$481,A31)</f>
        <v>0</v>
      </c>
      <c r="H31" s="37">
        <f>SUM($E$3:E31)-SUM($D$3:D31)</f>
        <v>48611.067968937925</v>
      </c>
    </row>
    <row r="32" spans="1:8" x14ac:dyDescent="0.25">
      <c r="A32" s="33">
        <f t="shared" si="0"/>
        <v>2055</v>
      </c>
      <c r="B32" s="35">
        <f>IFERROR(LOOKUP(2,1/(Tilgungsplan!$A$2:$A$481=A32),Tilgungsplan!$L$2:$L$481),0)</f>
        <v>0</v>
      </c>
      <c r="C32" s="35">
        <f>IFERROR(LOOKUP(2,1/(Tilgungsplan!$A$2:$A$481=A32),Tilgungsplan!$O$2:$O$481),0)</f>
        <v>0</v>
      </c>
      <c r="D32" s="35">
        <f>SUMIFS(Tilgungsplan!$F$2:$F$481,Tilgungsplan!$A$2:$A$481,A32)</f>
        <v>0</v>
      </c>
      <c r="E32" s="35">
        <f>SUMIFS(Tilgungsplan!$N$2:$N$481,Tilgungsplan!$A$2:$A$481,A32)</f>
        <v>0</v>
      </c>
      <c r="F32" s="35">
        <f>SUMIFS(Tilgungsplan!$G$2:$G$481,Tilgungsplan!$A$2:$A$481,A32)</f>
        <v>0</v>
      </c>
      <c r="G32" s="35">
        <f>SUMIFS(Tilgungsplan!$H$2:$H$481,Tilgungsplan!$A$2:$A$481,A32)+SUMIFS(Tilgungsplan!$J$2:$J$481,Tilgungsplan!$A$2:$A$481,A32)</f>
        <v>0</v>
      </c>
      <c r="H32" s="37">
        <f>SUM($E$3:E32)-SUM($D$3:D32)</f>
        <v>48611.067968937925</v>
      </c>
    </row>
    <row r="33" spans="1:8" x14ac:dyDescent="0.25">
      <c r="A33" s="33">
        <f t="shared" si="0"/>
        <v>2056</v>
      </c>
      <c r="B33" s="35">
        <f>IFERROR(LOOKUP(2,1/(Tilgungsplan!$A$2:$A$481=A33),Tilgungsplan!$L$2:$L$481),0)</f>
        <v>0</v>
      </c>
      <c r="C33" s="35">
        <f>IFERROR(LOOKUP(2,1/(Tilgungsplan!$A$2:$A$481=A33),Tilgungsplan!$O$2:$O$481),0)</f>
        <v>0</v>
      </c>
      <c r="D33" s="35">
        <f>SUMIFS(Tilgungsplan!$F$2:$F$481,Tilgungsplan!$A$2:$A$481,A33)</f>
        <v>0</v>
      </c>
      <c r="E33" s="35">
        <f>SUMIFS(Tilgungsplan!$N$2:$N$481,Tilgungsplan!$A$2:$A$481,A33)</f>
        <v>0</v>
      </c>
      <c r="F33" s="35">
        <f>SUMIFS(Tilgungsplan!$G$2:$G$481,Tilgungsplan!$A$2:$A$481,A33)</f>
        <v>0</v>
      </c>
      <c r="G33" s="35">
        <f>SUMIFS(Tilgungsplan!$H$2:$H$481,Tilgungsplan!$A$2:$A$481,A33)+SUMIFS(Tilgungsplan!$J$2:$J$481,Tilgungsplan!$A$2:$A$481,A33)</f>
        <v>0</v>
      </c>
      <c r="H33" s="37">
        <f>SUM($E$3:E33)-SUM($D$3:D33)</f>
        <v>48611.067968937925</v>
      </c>
    </row>
    <row r="34" spans="1:8" x14ac:dyDescent="0.25">
      <c r="A34" s="33">
        <f t="shared" si="0"/>
        <v>2057</v>
      </c>
      <c r="B34" s="35">
        <f>IFERROR(LOOKUP(2,1/(Tilgungsplan!$A$2:$A$481=A34),Tilgungsplan!$L$2:$L$481),0)</f>
        <v>0</v>
      </c>
      <c r="C34" s="35">
        <f>IFERROR(LOOKUP(2,1/(Tilgungsplan!$A$2:$A$481=A34),Tilgungsplan!$O$2:$O$481),0)</f>
        <v>0</v>
      </c>
      <c r="D34" s="35">
        <f>SUMIFS(Tilgungsplan!$F$2:$F$481,Tilgungsplan!$A$2:$A$481,A34)</f>
        <v>0</v>
      </c>
      <c r="E34" s="35">
        <f>SUMIFS(Tilgungsplan!$N$2:$N$481,Tilgungsplan!$A$2:$A$481,A34)</f>
        <v>0</v>
      </c>
      <c r="F34" s="35">
        <f>SUMIFS(Tilgungsplan!$G$2:$G$481,Tilgungsplan!$A$2:$A$481,A34)</f>
        <v>0</v>
      </c>
      <c r="G34" s="35">
        <f>SUMIFS(Tilgungsplan!$H$2:$H$481,Tilgungsplan!$A$2:$A$481,A34)+SUMIFS(Tilgungsplan!$J$2:$J$481,Tilgungsplan!$A$2:$A$481,A34)</f>
        <v>0</v>
      </c>
      <c r="H34" s="37">
        <f>SUM($E$3:E34)-SUM($D$3:D34)</f>
        <v>48611.067968937925</v>
      </c>
    </row>
    <row r="35" spans="1:8" x14ac:dyDescent="0.25">
      <c r="A35" s="33">
        <f t="shared" si="0"/>
        <v>2058</v>
      </c>
      <c r="B35" s="35">
        <f>IFERROR(LOOKUP(2,1/(Tilgungsplan!$A$2:$A$481=A35),Tilgungsplan!$L$2:$L$481),0)</f>
        <v>0</v>
      </c>
      <c r="C35" s="35">
        <f>IFERROR(LOOKUP(2,1/(Tilgungsplan!$A$2:$A$481=A35),Tilgungsplan!$O$2:$O$481),0)</f>
        <v>0</v>
      </c>
      <c r="D35" s="35">
        <f>SUMIFS(Tilgungsplan!$F$2:$F$481,Tilgungsplan!$A$2:$A$481,A35)</f>
        <v>0</v>
      </c>
      <c r="E35" s="35">
        <f>SUMIFS(Tilgungsplan!$N$2:$N$481,Tilgungsplan!$A$2:$A$481,A35)</f>
        <v>0</v>
      </c>
      <c r="F35" s="35">
        <f>SUMIFS(Tilgungsplan!$G$2:$G$481,Tilgungsplan!$A$2:$A$481,A35)</f>
        <v>0</v>
      </c>
      <c r="G35" s="35">
        <f>SUMIFS(Tilgungsplan!$H$2:$H$481,Tilgungsplan!$A$2:$A$481,A35)+SUMIFS(Tilgungsplan!$J$2:$J$481,Tilgungsplan!$A$2:$A$481,A35)</f>
        <v>0</v>
      </c>
      <c r="H35" s="37">
        <f>SUM($E$3:E35)-SUM($D$3:D35)</f>
        <v>48611.067968937925</v>
      </c>
    </row>
    <row r="36" spans="1:8" x14ac:dyDescent="0.25">
      <c r="A36" s="33">
        <f t="shared" si="0"/>
        <v>2059</v>
      </c>
      <c r="B36" s="35">
        <f>IFERROR(LOOKUP(2,1/(Tilgungsplan!$A$2:$A$481=A36),Tilgungsplan!$L$2:$L$481),0)</f>
        <v>0</v>
      </c>
      <c r="C36" s="35">
        <f>IFERROR(LOOKUP(2,1/(Tilgungsplan!$A$2:$A$481=A36),Tilgungsplan!$O$2:$O$481),0)</f>
        <v>0</v>
      </c>
      <c r="D36" s="35">
        <f>SUMIFS(Tilgungsplan!$F$2:$F$481,Tilgungsplan!$A$2:$A$481,A36)</f>
        <v>0</v>
      </c>
      <c r="E36" s="35">
        <f>SUMIFS(Tilgungsplan!$N$2:$N$481,Tilgungsplan!$A$2:$A$481,A36)</f>
        <v>0</v>
      </c>
      <c r="F36" s="35">
        <f>SUMIFS(Tilgungsplan!$G$2:$G$481,Tilgungsplan!$A$2:$A$481,A36)</f>
        <v>0</v>
      </c>
      <c r="G36" s="35">
        <f>SUMIFS(Tilgungsplan!$H$2:$H$481,Tilgungsplan!$A$2:$A$481,A36)+SUMIFS(Tilgungsplan!$J$2:$J$481,Tilgungsplan!$A$2:$A$481,A36)</f>
        <v>0</v>
      </c>
      <c r="H36" s="37">
        <f>SUM($E$3:E36)-SUM($D$3:D36)</f>
        <v>48611.067968937925</v>
      </c>
    </row>
    <row r="37" spans="1:8" x14ac:dyDescent="0.25">
      <c r="A37" s="33">
        <f t="shared" si="0"/>
        <v>2060</v>
      </c>
      <c r="B37" s="35">
        <f>IFERROR(LOOKUP(2,1/(Tilgungsplan!$A$2:$A$481=A37),Tilgungsplan!$L$2:$L$481),0)</f>
        <v>0</v>
      </c>
      <c r="C37" s="35">
        <f>IFERROR(LOOKUP(2,1/(Tilgungsplan!$A$2:$A$481=A37),Tilgungsplan!$O$2:$O$481),0)</f>
        <v>0</v>
      </c>
      <c r="D37" s="35">
        <f>SUMIFS(Tilgungsplan!$F$2:$F$481,Tilgungsplan!$A$2:$A$481,A37)</f>
        <v>0</v>
      </c>
      <c r="E37" s="35">
        <f>SUMIFS(Tilgungsplan!$N$2:$N$481,Tilgungsplan!$A$2:$A$481,A37)</f>
        <v>0</v>
      </c>
      <c r="F37" s="35">
        <f>SUMIFS(Tilgungsplan!$G$2:$G$481,Tilgungsplan!$A$2:$A$481,A37)</f>
        <v>0</v>
      </c>
      <c r="G37" s="35">
        <f>SUMIFS(Tilgungsplan!$H$2:$H$481,Tilgungsplan!$A$2:$A$481,A37)+SUMIFS(Tilgungsplan!$J$2:$J$481,Tilgungsplan!$A$2:$A$481,A37)</f>
        <v>0</v>
      </c>
      <c r="H37" s="37">
        <f>SUM($E$3:E37)-SUM($D$3:D37)</f>
        <v>48611.067968937925</v>
      </c>
    </row>
    <row r="38" spans="1:8" x14ac:dyDescent="0.25">
      <c r="A38" s="33">
        <f t="shared" si="0"/>
        <v>2061</v>
      </c>
      <c r="B38" s="35">
        <f>IFERROR(LOOKUP(2,1/(Tilgungsplan!$A$2:$A$481=A38),Tilgungsplan!$L$2:$L$481),0)</f>
        <v>0</v>
      </c>
      <c r="C38" s="35">
        <f>IFERROR(LOOKUP(2,1/(Tilgungsplan!$A$2:$A$481=A38),Tilgungsplan!$O$2:$O$481),0)</f>
        <v>0</v>
      </c>
      <c r="D38" s="35">
        <f>SUMIFS(Tilgungsplan!$F$2:$F$481,Tilgungsplan!$A$2:$A$481,A38)</f>
        <v>0</v>
      </c>
      <c r="E38" s="35">
        <f>SUMIFS(Tilgungsplan!$N$2:$N$481,Tilgungsplan!$A$2:$A$481,A38)</f>
        <v>0</v>
      </c>
      <c r="F38" s="35">
        <f>SUMIFS(Tilgungsplan!$G$2:$G$481,Tilgungsplan!$A$2:$A$481,A38)</f>
        <v>0</v>
      </c>
      <c r="G38" s="35">
        <f>SUMIFS(Tilgungsplan!$H$2:$H$481,Tilgungsplan!$A$2:$A$481,A38)+SUMIFS(Tilgungsplan!$J$2:$J$481,Tilgungsplan!$A$2:$A$481,A38)</f>
        <v>0</v>
      </c>
      <c r="H38" s="37">
        <f>SUM($E$3:E38)-SUM($D$3:D38)</f>
        <v>48611.067968937925</v>
      </c>
    </row>
    <row r="39" spans="1:8" x14ac:dyDescent="0.25">
      <c r="A39" s="33">
        <f t="shared" si="0"/>
        <v>2062</v>
      </c>
      <c r="B39" s="35">
        <f>IFERROR(LOOKUP(2,1/(Tilgungsplan!$A$2:$A$481=A39),Tilgungsplan!$L$2:$L$481),0)</f>
        <v>0</v>
      </c>
      <c r="C39" s="35">
        <f>IFERROR(LOOKUP(2,1/(Tilgungsplan!$A$2:$A$481=A39),Tilgungsplan!$O$2:$O$481),0)</f>
        <v>0</v>
      </c>
      <c r="D39" s="35">
        <f>SUMIFS(Tilgungsplan!$F$2:$F$481,Tilgungsplan!$A$2:$A$481,A39)</f>
        <v>0</v>
      </c>
      <c r="E39" s="35">
        <f>SUMIFS(Tilgungsplan!$N$2:$N$481,Tilgungsplan!$A$2:$A$481,A39)</f>
        <v>0</v>
      </c>
      <c r="F39" s="35">
        <f>SUMIFS(Tilgungsplan!$G$2:$G$481,Tilgungsplan!$A$2:$A$481,A39)</f>
        <v>0</v>
      </c>
      <c r="G39" s="35">
        <f>SUMIFS(Tilgungsplan!$H$2:$H$481,Tilgungsplan!$A$2:$A$481,A39)+SUMIFS(Tilgungsplan!$J$2:$J$481,Tilgungsplan!$A$2:$A$481,A39)</f>
        <v>0</v>
      </c>
      <c r="H39" s="37">
        <f>SUM($E$3:E39)-SUM($D$3:D39)</f>
        <v>48611.067968937925</v>
      </c>
    </row>
    <row r="40" spans="1:8" x14ac:dyDescent="0.25">
      <c r="A40" s="33">
        <f t="shared" si="0"/>
        <v>2063</v>
      </c>
      <c r="B40" s="35">
        <f>IFERROR(LOOKUP(2,1/(Tilgungsplan!$A$2:$A$481=A40),Tilgungsplan!$L$2:$L$481),0)</f>
        <v>0</v>
      </c>
      <c r="C40" s="35">
        <f>IFERROR(LOOKUP(2,1/(Tilgungsplan!$A$2:$A$481=A40),Tilgungsplan!$O$2:$O$481),0)</f>
        <v>0</v>
      </c>
      <c r="D40" s="35">
        <f>SUMIFS(Tilgungsplan!$F$2:$F$481,Tilgungsplan!$A$2:$A$481,A40)</f>
        <v>0</v>
      </c>
      <c r="E40" s="35">
        <f>SUMIFS(Tilgungsplan!$N$2:$N$481,Tilgungsplan!$A$2:$A$481,A40)</f>
        <v>0</v>
      </c>
      <c r="F40" s="35">
        <f>SUMIFS(Tilgungsplan!$G$2:$G$481,Tilgungsplan!$A$2:$A$481,A40)</f>
        <v>0</v>
      </c>
      <c r="G40" s="35">
        <f>SUMIFS(Tilgungsplan!$H$2:$H$481,Tilgungsplan!$A$2:$A$481,A40)+SUMIFS(Tilgungsplan!$J$2:$J$481,Tilgungsplan!$A$2:$A$481,A40)</f>
        <v>0</v>
      </c>
      <c r="H40" s="37">
        <f>SUM($E$3:E40)-SUM($D$3:D40)</f>
        <v>48611.067968937925</v>
      </c>
    </row>
    <row r="41" spans="1:8" x14ac:dyDescent="0.25">
      <c r="A41" s="33">
        <f t="shared" si="0"/>
        <v>2064</v>
      </c>
      <c r="B41" s="35">
        <f>IFERROR(LOOKUP(2,1/(Tilgungsplan!$A$2:$A$481=A41),Tilgungsplan!$L$2:$L$481),0)</f>
        <v>0</v>
      </c>
      <c r="C41" s="35">
        <f>IFERROR(LOOKUP(2,1/(Tilgungsplan!$A$2:$A$481=A41),Tilgungsplan!$O$2:$O$481),0)</f>
        <v>0</v>
      </c>
      <c r="D41" s="35">
        <f>SUMIFS(Tilgungsplan!$F$2:$F$481,Tilgungsplan!$A$2:$A$481,A41)</f>
        <v>0</v>
      </c>
      <c r="E41" s="35">
        <f>SUMIFS(Tilgungsplan!$N$2:$N$481,Tilgungsplan!$A$2:$A$481,A41)</f>
        <v>0</v>
      </c>
      <c r="F41" s="35">
        <f>SUMIFS(Tilgungsplan!$G$2:$G$481,Tilgungsplan!$A$2:$A$481,A41)</f>
        <v>0</v>
      </c>
      <c r="G41" s="35">
        <f>SUMIFS(Tilgungsplan!$H$2:$H$481,Tilgungsplan!$A$2:$A$481,A41)+SUMIFS(Tilgungsplan!$J$2:$J$481,Tilgungsplan!$A$2:$A$481,A41)</f>
        <v>0</v>
      </c>
      <c r="H41" s="37">
        <f>SUM($E$3:E41)-SUM($D$3:D41)</f>
        <v>48611.067968937925</v>
      </c>
    </row>
    <row r="42" spans="1:8" x14ac:dyDescent="0.25">
      <c r="A42" s="38">
        <f t="shared" si="0"/>
        <v>2065</v>
      </c>
      <c r="B42" s="40">
        <f>IFERROR(LOOKUP(2,1/(Tilgungsplan!$A$2:$A$481=A42),Tilgungsplan!$L$2:$L$481),0)</f>
        <v>0</v>
      </c>
      <c r="C42" s="40">
        <f>IFERROR(LOOKUP(2,1/(Tilgungsplan!$A$2:$A$481=A42),Tilgungsplan!$O$2:$O$481),0)</f>
        <v>0</v>
      </c>
      <c r="D42" s="40">
        <f>SUMIFS(Tilgungsplan!$F$2:$F$481,Tilgungsplan!$A$2:$A$481,A42)</f>
        <v>0</v>
      </c>
      <c r="E42" s="40">
        <f>SUMIFS(Tilgungsplan!$N$2:$N$481,Tilgungsplan!$A$2:$A$481,A42)</f>
        <v>0</v>
      </c>
      <c r="F42" s="40">
        <f>SUMIFS(Tilgungsplan!$G$2:$G$481,Tilgungsplan!$A$2:$A$481,A42)</f>
        <v>0</v>
      </c>
      <c r="G42" s="40">
        <f>SUMIFS(Tilgungsplan!$H$2:$H$481,Tilgungsplan!$A$2:$A$481,A42)+SUMIFS(Tilgungsplan!$J$2:$J$481,Tilgungsplan!$A$2:$A$481,A42)</f>
        <v>0</v>
      </c>
      <c r="H42" s="42">
        <f>SUM($E$3:E42)-SUM($D$3:D42)</f>
        <v>48611.067968937925</v>
      </c>
    </row>
    <row r="45" spans="1:8" x14ac:dyDescent="0.25">
      <c r="A45" s="54" t="s">
        <v>83</v>
      </c>
      <c r="B45" s="54"/>
      <c r="C45" s="54"/>
      <c r="D45" s="54"/>
      <c r="E45" s="54"/>
      <c r="F45" s="54"/>
      <c r="G45" s="54"/>
      <c r="H45" s="54"/>
    </row>
    <row r="46" spans="1:8" x14ac:dyDescent="0.25">
      <c r="A46" s="54"/>
      <c r="B46" s="54"/>
      <c r="C46" s="54"/>
      <c r="D46" s="54"/>
      <c r="E46" s="54"/>
      <c r="F46" s="54"/>
      <c r="G46" s="54"/>
      <c r="H46" s="54"/>
    </row>
    <row r="47" spans="1:8" x14ac:dyDescent="0.25">
      <c r="A47" s="54"/>
      <c r="B47" s="54"/>
      <c r="C47" s="54"/>
      <c r="D47" s="54"/>
      <c r="E47" s="54"/>
      <c r="F47" s="54"/>
      <c r="G47" s="54"/>
      <c r="H47" s="54"/>
    </row>
  </sheetData>
  <mergeCells count="2">
    <mergeCell ref="A1:H1"/>
    <mergeCell ref="A45:H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Darlehensrechner</vt:lpstr>
      <vt:lpstr>Tilgungsplan</vt:lpstr>
      <vt:lpstr>Jahresübersicht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Sergio Jiménez Canales</cp:lastModifiedBy>
  <dcterms:modified xsi:type="dcterms:W3CDTF">2026-05-11T06:28:28Z</dcterms:modified>
</cp:coreProperties>
</file>