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vermieteung\"/>
    </mc:Choice>
  </mc:AlternateContent>
  <xr:revisionPtr revIDLastSave="0" documentId="13_ncr:1_{BADE3561-0190-4678-A904-80C45F8DDFA6}" xr6:coauthVersionLast="47" xr6:coauthVersionMax="47" xr10:uidLastSave="{00000000-0000-0000-0000-000000000000}"/>
  <bookViews>
    <workbookView xWindow="690" yWindow="690" windowWidth="25500" windowHeight="13500" xr2:uid="{00000000-000D-0000-FFFF-FFFF00000000}"/>
  </bookViews>
  <sheets>
    <sheet name="Übersicht" sheetId="1" r:id="rId1"/>
    <sheet name="Stammdaten" sheetId="2" r:id="rId2"/>
    <sheet name="Buchungen" sheetId="3" r:id="rId3"/>
    <sheet name="Nebenkost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4" l="1"/>
  <c r="D39" i="4"/>
  <c r="C39" i="4"/>
  <c r="B39" i="4"/>
  <c r="E38" i="4"/>
  <c r="D38" i="4"/>
  <c r="C38" i="4"/>
  <c r="B38" i="4"/>
  <c r="E37" i="4"/>
  <c r="D37" i="4"/>
  <c r="C37" i="4"/>
  <c r="B37" i="4"/>
  <c r="E36" i="4"/>
  <c r="D36" i="4"/>
  <c r="C36" i="4"/>
  <c r="B36" i="4"/>
  <c r="R32" i="4"/>
  <c r="Q32" i="4"/>
  <c r="P32" i="4"/>
  <c r="O32" i="4"/>
  <c r="N32" i="4"/>
  <c r="M32" i="4"/>
  <c r="L32" i="4"/>
  <c r="K32" i="4"/>
  <c r="J32" i="4"/>
  <c r="R31" i="4"/>
  <c r="Q31" i="4"/>
  <c r="P31" i="4"/>
  <c r="O31" i="4"/>
  <c r="N31" i="4"/>
  <c r="M31" i="4"/>
  <c r="L31" i="4"/>
  <c r="K31" i="4"/>
  <c r="J31" i="4"/>
  <c r="R30" i="4"/>
  <c r="Q30" i="4"/>
  <c r="P30" i="4"/>
  <c r="O30" i="4"/>
  <c r="N30" i="4"/>
  <c r="M30" i="4"/>
  <c r="L30" i="4"/>
  <c r="K30" i="4"/>
  <c r="J30" i="4"/>
  <c r="R29" i="4"/>
  <c r="Q29" i="4"/>
  <c r="P29" i="4"/>
  <c r="O29" i="4"/>
  <c r="N29" i="4"/>
  <c r="M29" i="4"/>
  <c r="L29" i="4"/>
  <c r="K29" i="4"/>
  <c r="J29" i="4"/>
  <c r="R28" i="4"/>
  <c r="Q28" i="4"/>
  <c r="P28" i="4"/>
  <c r="O28" i="4"/>
  <c r="N28" i="4"/>
  <c r="M28" i="4"/>
  <c r="L28" i="4"/>
  <c r="K28" i="4"/>
  <c r="J28" i="4"/>
  <c r="R27" i="4"/>
  <c r="Q27" i="4"/>
  <c r="P27" i="4"/>
  <c r="O27" i="4"/>
  <c r="N27" i="4"/>
  <c r="M27" i="4"/>
  <c r="L27" i="4"/>
  <c r="K27" i="4"/>
  <c r="J27" i="4"/>
  <c r="R26" i="4"/>
  <c r="Q26" i="4"/>
  <c r="P26" i="4"/>
  <c r="O26" i="4"/>
  <c r="N26" i="4"/>
  <c r="M26" i="4"/>
  <c r="L26" i="4"/>
  <c r="K26" i="4"/>
  <c r="J26" i="4"/>
  <c r="R25" i="4"/>
  <c r="Q25" i="4"/>
  <c r="P25" i="4"/>
  <c r="O25" i="4"/>
  <c r="N25" i="4"/>
  <c r="M25" i="4"/>
  <c r="L25" i="4"/>
  <c r="K25" i="4"/>
  <c r="J25" i="4"/>
  <c r="R24" i="4"/>
  <c r="Q24" i="4"/>
  <c r="P24" i="4"/>
  <c r="O24" i="4"/>
  <c r="N24" i="4"/>
  <c r="M24" i="4"/>
  <c r="L24" i="4"/>
  <c r="K24" i="4"/>
  <c r="J24" i="4"/>
  <c r="R23" i="4"/>
  <c r="Q23" i="4"/>
  <c r="P23" i="4"/>
  <c r="O23" i="4"/>
  <c r="N23" i="4"/>
  <c r="M23" i="4"/>
  <c r="L23" i="4"/>
  <c r="K23" i="4"/>
  <c r="J23" i="4"/>
  <c r="R22" i="4"/>
  <c r="Q22" i="4"/>
  <c r="P22" i="4"/>
  <c r="O22" i="4"/>
  <c r="N22" i="4"/>
  <c r="M22" i="4"/>
  <c r="L22" i="4"/>
  <c r="K22" i="4"/>
  <c r="J22" i="4"/>
  <c r="R21" i="4"/>
  <c r="Q21" i="4"/>
  <c r="P21" i="4"/>
  <c r="O21" i="4"/>
  <c r="N21" i="4"/>
  <c r="M21" i="4"/>
  <c r="L21" i="4"/>
  <c r="K21" i="4"/>
  <c r="J21" i="4"/>
  <c r="R20" i="4"/>
  <c r="Q20" i="4"/>
  <c r="P20" i="4"/>
  <c r="O20" i="4"/>
  <c r="N20" i="4"/>
  <c r="M20" i="4"/>
  <c r="L20" i="4"/>
  <c r="K20" i="4"/>
  <c r="J20" i="4"/>
  <c r="R19" i="4"/>
  <c r="Q19" i="4"/>
  <c r="P19" i="4"/>
  <c r="O19" i="4"/>
  <c r="N19" i="4"/>
  <c r="M19" i="4"/>
  <c r="L19" i="4"/>
  <c r="K19" i="4"/>
  <c r="J19" i="4"/>
  <c r="M18" i="4"/>
  <c r="L18" i="4"/>
  <c r="K18" i="4"/>
  <c r="J18" i="4"/>
  <c r="N18" i="4" s="1"/>
  <c r="R17" i="4"/>
  <c r="Q17" i="4"/>
  <c r="P17" i="4"/>
  <c r="O17" i="4"/>
  <c r="M17" i="4"/>
  <c r="L17" i="4"/>
  <c r="K17" i="4"/>
  <c r="J17" i="4"/>
  <c r="N17" i="4" s="1"/>
  <c r="M16" i="4"/>
  <c r="L16" i="4"/>
  <c r="K16" i="4"/>
  <c r="J16" i="4"/>
  <c r="N16" i="4" s="1"/>
  <c r="N15" i="4"/>
  <c r="M15" i="4"/>
  <c r="L15" i="4"/>
  <c r="K15" i="4"/>
  <c r="J15" i="4"/>
  <c r="M14" i="4"/>
  <c r="L14" i="4"/>
  <c r="K14" i="4"/>
  <c r="J14" i="4"/>
  <c r="N14" i="4" s="1"/>
  <c r="I10" i="4"/>
  <c r="M13" i="4" s="1"/>
  <c r="H10" i="4"/>
  <c r="L13" i="4" s="1"/>
  <c r="G10" i="4"/>
  <c r="K13" i="4" s="1"/>
  <c r="F10" i="4"/>
  <c r="J13" i="4" s="1"/>
  <c r="N13" i="4" s="1"/>
  <c r="I9" i="4"/>
  <c r="H9" i="4"/>
  <c r="G9" i="4"/>
  <c r="F9" i="4"/>
  <c r="Q205" i="3"/>
  <c r="P205" i="3"/>
  <c r="O205" i="3"/>
  <c r="K205" i="3"/>
  <c r="J205" i="3"/>
  <c r="D205" i="3"/>
  <c r="Q204" i="3"/>
  <c r="P204" i="3"/>
  <c r="O204" i="3"/>
  <c r="K204" i="3"/>
  <c r="J204" i="3"/>
  <c r="D204" i="3"/>
  <c r="Q203" i="3"/>
  <c r="P203" i="3"/>
  <c r="O203" i="3"/>
  <c r="K203" i="3"/>
  <c r="J203" i="3"/>
  <c r="D203" i="3"/>
  <c r="Q202" i="3"/>
  <c r="P202" i="3"/>
  <c r="O202" i="3"/>
  <c r="K202" i="3"/>
  <c r="J202" i="3"/>
  <c r="D202" i="3"/>
  <c r="Q201" i="3"/>
  <c r="P201" i="3"/>
  <c r="O201" i="3"/>
  <c r="K201" i="3"/>
  <c r="J201" i="3"/>
  <c r="D201" i="3"/>
  <c r="Q200" i="3"/>
  <c r="P200" i="3"/>
  <c r="O200" i="3"/>
  <c r="K200" i="3"/>
  <c r="J200" i="3"/>
  <c r="D200" i="3"/>
  <c r="Q199" i="3"/>
  <c r="P199" i="3"/>
  <c r="O199" i="3"/>
  <c r="K199" i="3"/>
  <c r="J199" i="3"/>
  <c r="D199" i="3"/>
  <c r="Q198" i="3"/>
  <c r="P198" i="3"/>
  <c r="O198" i="3"/>
  <c r="K198" i="3"/>
  <c r="J198" i="3"/>
  <c r="D198" i="3"/>
  <c r="Q197" i="3"/>
  <c r="P197" i="3"/>
  <c r="O197" i="3"/>
  <c r="K197" i="3"/>
  <c r="J197" i="3"/>
  <c r="D197" i="3"/>
  <c r="Q196" i="3"/>
  <c r="P196" i="3"/>
  <c r="O196" i="3"/>
  <c r="K196" i="3"/>
  <c r="J196" i="3"/>
  <c r="D196" i="3"/>
  <c r="Q195" i="3"/>
  <c r="P195" i="3"/>
  <c r="O195" i="3"/>
  <c r="K195" i="3"/>
  <c r="J195" i="3"/>
  <c r="D195" i="3"/>
  <c r="Q194" i="3"/>
  <c r="P194" i="3"/>
  <c r="O194" i="3"/>
  <c r="K194" i="3"/>
  <c r="J194" i="3"/>
  <c r="D194" i="3"/>
  <c r="Q193" i="3"/>
  <c r="P193" i="3"/>
  <c r="O193" i="3"/>
  <c r="K193" i="3"/>
  <c r="J193" i="3"/>
  <c r="D193" i="3"/>
  <c r="Q192" i="3"/>
  <c r="P192" i="3"/>
  <c r="O192" i="3"/>
  <c r="K192" i="3"/>
  <c r="J192" i="3"/>
  <c r="D192" i="3"/>
  <c r="Q191" i="3"/>
  <c r="P191" i="3"/>
  <c r="O191" i="3"/>
  <c r="K191" i="3"/>
  <c r="J191" i="3"/>
  <c r="D191" i="3"/>
  <c r="Q190" i="3"/>
  <c r="P190" i="3"/>
  <c r="O190" i="3"/>
  <c r="K190" i="3"/>
  <c r="J190" i="3"/>
  <c r="D190" i="3"/>
  <c r="Q189" i="3"/>
  <c r="P189" i="3"/>
  <c r="O189" i="3"/>
  <c r="K189" i="3"/>
  <c r="J189" i="3"/>
  <c r="D189" i="3"/>
  <c r="Q188" i="3"/>
  <c r="P188" i="3"/>
  <c r="O188" i="3"/>
  <c r="K188" i="3"/>
  <c r="J188" i="3"/>
  <c r="D188" i="3"/>
  <c r="Q187" i="3"/>
  <c r="P187" i="3"/>
  <c r="O187" i="3"/>
  <c r="K187" i="3"/>
  <c r="J187" i="3"/>
  <c r="D187" i="3"/>
  <c r="Q186" i="3"/>
  <c r="P186" i="3"/>
  <c r="O186" i="3"/>
  <c r="K186" i="3"/>
  <c r="J186" i="3"/>
  <c r="D186" i="3"/>
  <c r="Q185" i="3"/>
  <c r="P185" i="3"/>
  <c r="O185" i="3"/>
  <c r="K185" i="3"/>
  <c r="J185" i="3"/>
  <c r="D185" i="3"/>
  <c r="Q184" i="3"/>
  <c r="P184" i="3"/>
  <c r="O184" i="3"/>
  <c r="K184" i="3"/>
  <c r="J184" i="3"/>
  <c r="D184" i="3"/>
  <c r="Q183" i="3"/>
  <c r="P183" i="3"/>
  <c r="O183" i="3"/>
  <c r="K183" i="3"/>
  <c r="J183" i="3"/>
  <c r="D183" i="3"/>
  <c r="Q182" i="3"/>
  <c r="P182" i="3"/>
  <c r="O182" i="3"/>
  <c r="K182" i="3"/>
  <c r="J182" i="3"/>
  <c r="D182" i="3"/>
  <c r="Q181" i="3"/>
  <c r="P181" i="3"/>
  <c r="O181" i="3"/>
  <c r="K181" i="3"/>
  <c r="J181" i="3"/>
  <c r="D181" i="3"/>
  <c r="Q180" i="3"/>
  <c r="P180" i="3"/>
  <c r="O180" i="3"/>
  <c r="K180" i="3"/>
  <c r="J180" i="3"/>
  <c r="D180" i="3"/>
  <c r="Q179" i="3"/>
  <c r="P179" i="3"/>
  <c r="O179" i="3"/>
  <c r="K179" i="3"/>
  <c r="J179" i="3"/>
  <c r="D179" i="3"/>
  <c r="Q178" i="3"/>
  <c r="P178" i="3"/>
  <c r="O178" i="3"/>
  <c r="K178" i="3"/>
  <c r="J178" i="3"/>
  <c r="D178" i="3"/>
  <c r="Q177" i="3"/>
  <c r="P177" i="3"/>
  <c r="O177" i="3"/>
  <c r="K177" i="3"/>
  <c r="J177" i="3"/>
  <c r="D177" i="3"/>
  <c r="Q176" i="3"/>
  <c r="P176" i="3"/>
  <c r="O176" i="3"/>
  <c r="K176" i="3"/>
  <c r="J176" i="3"/>
  <c r="D176" i="3"/>
  <c r="Q175" i="3"/>
  <c r="P175" i="3"/>
  <c r="O175" i="3"/>
  <c r="K175" i="3"/>
  <c r="J175" i="3"/>
  <c r="D175" i="3"/>
  <c r="Q174" i="3"/>
  <c r="P174" i="3"/>
  <c r="O174" i="3"/>
  <c r="K174" i="3"/>
  <c r="J174" i="3"/>
  <c r="D174" i="3"/>
  <c r="Q173" i="3"/>
  <c r="P173" i="3"/>
  <c r="O173" i="3"/>
  <c r="K173" i="3"/>
  <c r="J173" i="3"/>
  <c r="D173" i="3"/>
  <c r="Q172" i="3"/>
  <c r="P172" i="3"/>
  <c r="O172" i="3"/>
  <c r="K172" i="3"/>
  <c r="J172" i="3"/>
  <c r="D172" i="3"/>
  <c r="Q171" i="3"/>
  <c r="P171" i="3"/>
  <c r="O171" i="3"/>
  <c r="K171" i="3"/>
  <c r="J171" i="3"/>
  <c r="D171" i="3"/>
  <c r="Q170" i="3"/>
  <c r="P170" i="3"/>
  <c r="O170" i="3"/>
  <c r="K170" i="3"/>
  <c r="J170" i="3"/>
  <c r="D170" i="3"/>
  <c r="Q169" i="3"/>
  <c r="P169" i="3"/>
  <c r="O169" i="3"/>
  <c r="K169" i="3"/>
  <c r="J169" i="3"/>
  <c r="D169" i="3"/>
  <c r="Q168" i="3"/>
  <c r="P168" i="3"/>
  <c r="O168" i="3"/>
  <c r="K168" i="3"/>
  <c r="J168" i="3"/>
  <c r="D168" i="3"/>
  <c r="Q167" i="3"/>
  <c r="P167" i="3"/>
  <c r="O167" i="3"/>
  <c r="K167" i="3"/>
  <c r="J167" i="3"/>
  <c r="D167" i="3"/>
  <c r="Q166" i="3"/>
  <c r="P166" i="3"/>
  <c r="O166" i="3"/>
  <c r="K166" i="3"/>
  <c r="J166" i="3"/>
  <c r="D166" i="3"/>
  <c r="Q165" i="3"/>
  <c r="P165" i="3"/>
  <c r="O165" i="3"/>
  <c r="K165" i="3"/>
  <c r="J165" i="3"/>
  <c r="D165" i="3"/>
  <c r="Q164" i="3"/>
  <c r="P164" i="3"/>
  <c r="O164" i="3"/>
  <c r="K164" i="3"/>
  <c r="J164" i="3"/>
  <c r="D164" i="3"/>
  <c r="Q163" i="3"/>
  <c r="P163" i="3"/>
  <c r="O163" i="3"/>
  <c r="K163" i="3"/>
  <c r="J163" i="3"/>
  <c r="D163" i="3"/>
  <c r="Q162" i="3"/>
  <c r="P162" i="3"/>
  <c r="O162" i="3"/>
  <c r="K162" i="3"/>
  <c r="J162" i="3"/>
  <c r="D162" i="3"/>
  <c r="Q161" i="3"/>
  <c r="P161" i="3"/>
  <c r="O161" i="3"/>
  <c r="K161" i="3"/>
  <c r="J161" i="3"/>
  <c r="D161" i="3"/>
  <c r="Q160" i="3"/>
  <c r="P160" i="3"/>
  <c r="O160" i="3"/>
  <c r="K160" i="3"/>
  <c r="J160" i="3"/>
  <c r="D160" i="3"/>
  <c r="Q159" i="3"/>
  <c r="P159" i="3"/>
  <c r="O159" i="3"/>
  <c r="K159" i="3"/>
  <c r="J159" i="3"/>
  <c r="D159" i="3"/>
  <c r="Q158" i="3"/>
  <c r="P158" i="3"/>
  <c r="O158" i="3"/>
  <c r="K158" i="3"/>
  <c r="J158" i="3"/>
  <c r="D158" i="3"/>
  <c r="Q157" i="3"/>
  <c r="P157" i="3"/>
  <c r="O157" i="3"/>
  <c r="K157" i="3"/>
  <c r="J157" i="3"/>
  <c r="D157" i="3"/>
  <c r="Q156" i="3"/>
  <c r="P156" i="3"/>
  <c r="O156" i="3"/>
  <c r="K156" i="3"/>
  <c r="J156" i="3"/>
  <c r="D156" i="3"/>
  <c r="Q155" i="3"/>
  <c r="P155" i="3"/>
  <c r="O155" i="3"/>
  <c r="K155" i="3"/>
  <c r="J155" i="3"/>
  <c r="D155" i="3"/>
  <c r="Q154" i="3"/>
  <c r="P154" i="3"/>
  <c r="O154" i="3"/>
  <c r="K154" i="3"/>
  <c r="J154" i="3"/>
  <c r="D154" i="3"/>
  <c r="Q153" i="3"/>
  <c r="P153" i="3"/>
  <c r="O153" i="3"/>
  <c r="K153" i="3"/>
  <c r="J153" i="3"/>
  <c r="D153" i="3"/>
  <c r="Q152" i="3"/>
  <c r="P152" i="3"/>
  <c r="O152" i="3"/>
  <c r="K152" i="3"/>
  <c r="J152" i="3"/>
  <c r="D152" i="3"/>
  <c r="Q151" i="3"/>
  <c r="P151" i="3"/>
  <c r="O151" i="3"/>
  <c r="K151" i="3"/>
  <c r="J151" i="3"/>
  <c r="D151" i="3"/>
  <c r="Q150" i="3"/>
  <c r="P150" i="3"/>
  <c r="O150" i="3"/>
  <c r="K150" i="3"/>
  <c r="J150" i="3"/>
  <c r="D150" i="3"/>
  <c r="Q149" i="3"/>
  <c r="P149" i="3"/>
  <c r="O149" i="3"/>
  <c r="K149" i="3"/>
  <c r="J149" i="3"/>
  <c r="D149" i="3"/>
  <c r="Q148" i="3"/>
  <c r="P148" i="3"/>
  <c r="O148" i="3"/>
  <c r="K148" i="3"/>
  <c r="J148" i="3"/>
  <c r="D148" i="3"/>
  <c r="Q147" i="3"/>
  <c r="P147" i="3"/>
  <c r="O147" i="3"/>
  <c r="K147" i="3"/>
  <c r="J147" i="3"/>
  <c r="D147" i="3"/>
  <c r="Q146" i="3"/>
  <c r="P146" i="3"/>
  <c r="O146" i="3"/>
  <c r="K146" i="3"/>
  <c r="J146" i="3"/>
  <c r="D146" i="3"/>
  <c r="Q145" i="3"/>
  <c r="P145" i="3"/>
  <c r="O145" i="3"/>
  <c r="K145" i="3"/>
  <c r="J145" i="3"/>
  <c r="D145" i="3"/>
  <c r="Q144" i="3"/>
  <c r="P144" i="3"/>
  <c r="O144" i="3"/>
  <c r="K144" i="3"/>
  <c r="J144" i="3"/>
  <c r="D144" i="3"/>
  <c r="Q143" i="3"/>
  <c r="P143" i="3"/>
  <c r="O143" i="3"/>
  <c r="K143" i="3"/>
  <c r="J143" i="3"/>
  <c r="D143" i="3"/>
  <c r="Q142" i="3"/>
  <c r="P142" i="3"/>
  <c r="O142" i="3"/>
  <c r="K142" i="3"/>
  <c r="J142" i="3"/>
  <c r="D142" i="3"/>
  <c r="Q141" i="3"/>
  <c r="P141" i="3"/>
  <c r="O141" i="3"/>
  <c r="K141" i="3"/>
  <c r="J141" i="3"/>
  <c r="D141" i="3"/>
  <c r="Q140" i="3"/>
  <c r="P140" i="3"/>
  <c r="O140" i="3"/>
  <c r="K140" i="3"/>
  <c r="J140" i="3"/>
  <c r="D140" i="3"/>
  <c r="Q139" i="3"/>
  <c r="P139" i="3"/>
  <c r="O139" i="3"/>
  <c r="K139" i="3"/>
  <c r="J139" i="3"/>
  <c r="D139" i="3"/>
  <c r="Q138" i="3"/>
  <c r="P138" i="3"/>
  <c r="O138" i="3"/>
  <c r="K138" i="3"/>
  <c r="J138" i="3"/>
  <c r="D138" i="3"/>
  <c r="Q137" i="3"/>
  <c r="P137" i="3"/>
  <c r="O137" i="3"/>
  <c r="K137" i="3"/>
  <c r="J137" i="3"/>
  <c r="D137" i="3"/>
  <c r="Q136" i="3"/>
  <c r="P136" i="3"/>
  <c r="O136" i="3"/>
  <c r="K136" i="3"/>
  <c r="J136" i="3"/>
  <c r="D136" i="3"/>
  <c r="Q135" i="3"/>
  <c r="P135" i="3"/>
  <c r="O135" i="3"/>
  <c r="K135" i="3"/>
  <c r="J135" i="3"/>
  <c r="D135" i="3"/>
  <c r="Q134" i="3"/>
  <c r="P134" i="3"/>
  <c r="O134" i="3"/>
  <c r="K134" i="3"/>
  <c r="J134" i="3"/>
  <c r="D134" i="3"/>
  <c r="Q133" i="3"/>
  <c r="P133" i="3"/>
  <c r="O133" i="3"/>
  <c r="K133" i="3"/>
  <c r="J133" i="3"/>
  <c r="D133" i="3"/>
  <c r="Q132" i="3"/>
  <c r="P132" i="3"/>
  <c r="O132" i="3"/>
  <c r="K132" i="3"/>
  <c r="J132" i="3"/>
  <c r="D132" i="3"/>
  <c r="Q131" i="3"/>
  <c r="P131" i="3"/>
  <c r="O131" i="3"/>
  <c r="K131" i="3"/>
  <c r="J131" i="3"/>
  <c r="D131" i="3"/>
  <c r="Q130" i="3"/>
  <c r="P130" i="3"/>
  <c r="O130" i="3"/>
  <c r="K130" i="3"/>
  <c r="J130" i="3"/>
  <c r="D130" i="3"/>
  <c r="Q129" i="3"/>
  <c r="P129" i="3"/>
  <c r="O129" i="3"/>
  <c r="K129" i="3"/>
  <c r="J129" i="3"/>
  <c r="D129" i="3"/>
  <c r="Q128" i="3"/>
  <c r="P128" i="3"/>
  <c r="O128" i="3"/>
  <c r="K128" i="3"/>
  <c r="J128" i="3"/>
  <c r="D128" i="3"/>
  <c r="Q127" i="3"/>
  <c r="P127" i="3"/>
  <c r="O127" i="3"/>
  <c r="K127" i="3"/>
  <c r="J127" i="3"/>
  <c r="D127" i="3"/>
  <c r="Q126" i="3"/>
  <c r="P126" i="3"/>
  <c r="O126" i="3"/>
  <c r="K126" i="3"/>
  <c r="J126" i="3"/>
  <c r="D126" i="3"/>
  <c r="Q125" i="3"/>
  <c r="P125" i="3"/>
  <c r="O125" i="3"/>
  <c r="K125" i="3"/>
  <c r="J125" i="3"/>
  <c r="D125" i="3"/>
  <c r="Q124" i="3"/>
  <c r="P124" i="3"/>
  <c r="O124" i="3"/>
  <c r="K124" i="3"/>
  <c r="J124" i="3"/>
  <c r="D124" i="3"/>
  <c r="Q123" i="3"/>
  <c r="P123" i="3"/>
  <c r="O123" i="3"/>
  <c r="K123" i="3"/>
  <c r="J123" i="3"/>
  <c r="D123" i="3"/>
  <c r="Q122" i="3"/>
  <c r="P122" i="3"/>
  <c r="O122" i="3"/>
  <c r="K122" i="3"/>
  <c r="J122" i="3"/>
  <c r="D122" i="3"/>
  <c r="Q121" i="3"/>
  <c r="P121" i="3"/>
  <c r="O121" i="3"/>
  <c r="K121" i="3"/>
  <c r="J121" i="3"/>
  <c r="D121" i="3"/>
  <c r="Q120" i="3"/>
  <c r="P120" i="3"/>
  <c r="O120" i="3"/>
  <c r="K120" i="3"/>
  <c r="J120" i="3"/>
  <c r="D120" i="3"/>
  <c r="Q119" i="3"/>
  <c r="P119" i="3"/>
  <c r="O119" i="3"/>
  <c r="K119" i="3"/>
  <c r="J119" i="3"/>
  <c r="D119" i="3"/>
  <c r="Q118" i="3"/>
  <c r="P118" i="3"/>
  <c r="O118" i="3"/>
  <c r="K118" i="3"/>
  <c r="J118" i="3"/>
  <c r="D118" i="3"/>
  <c r="Q117" i="3"/>
  <c r="P117" i="3"/>
  <c r="O117" i="3"/>
  <c r="K117" i="3"/>
  <c r="J117" i="3"/>
  <c r="D117" i="3"/>
  <c r="Q116" i="3"/>
  <c r="P116" i="3"/>
  <c r="O116" i="3"/>
  <c r="K116" i="3"/>
  <c r="J116" i="3"/>
  <c r="D116" i="3"/>
  <c r="Q115" i="3"/>
  <c r="P115" i="3"/>
  <c r="O115" i="3"/>
  <c r="K115" i="3"/>
  <c r="J115" i="3"/>
  <c r="D115" i="3"/>
  <c r="Q114" i="3"/>
  <c r="P114" i="3"/>
  <c r="O114" i="3"/>
  <c r="K114" i="3"/>
  <c r="J114" i="3"/>
  <c r="D114" i="3"/>
  <c r="Q113" i="3"/>
  <c r="P113" i="3"/>
  <c r="O113" i="3"/>
  <c r="K113" i="3"/>
  <c r="J113" i="3"/>
  <c r="D113" i="3"/>
  <c r="Q112" i="3"/>
  <c r="P112" i="3"/>
  <c r="O112" i="3"/>
  <c r="K112" i="3"/>
  <c r="J112" i="3"/>
  <c r="D112" i="3"/>
  <c r="Q111" i="3"/>
  <c r="P111" i="3"/>
  <c r="O111" i="3"/>
  <c r="K111" i="3"/>
  <c r="J111" i="3"/>
  <c r="D111" i="3"/>
  <c r="Q110" i="3"/>
  <c r="P110" i="3"/>
  <c r="O110" i="3"/>
  <c r="K110" i="3"/>
  <c r="J110" i="3"/>
  <c r="D110" i="3"/>
  <c r="Q109" i="3"/>
  <c r="P109" i="3"/>
  <c r="O109" i="3"/>
  <c r="K109" i="3"/>
  <c r="J109" i="3"/>
  <c r="D109" i="3"/>
  <c r="Q108" i="3"/>
  <c r="P108" i="3"/>
  <c r="O108" i="3"/>
  <c r="K108" i="3"/>
  <c r="J108" i="3"/>
  <c r="D108" i="3"/>
  <c r="Q107" i="3"/>
  <c r="P107" i="3"/>
  <c r="O107" i="3"/>
  <c r="K107" i="3"/>
  <c r="J107" i="3"/>
  <c r="D107" i="3"/>
  <c r="Q106" i="3"/>
  <c r="P106" i="3"/>
  <c r="O106" i="3"/>
  <c r="K106" i="3"/>
  <c r="J106" i="3"/>
  <c r="D106" i="3"/>
  <c r="Q105" i="3"/>
  <c r="P105" i="3"/>
  <c r="O105" i="3"/>
  <c r="K105" i="3"/>
  <c r="J105" i="3"/>
  <c r="D105" i="3"/>
  <c r="Q104" i="3"/>
  <c r="P104" i="3"/>
  <c r="O104" i="3"/>
  <c r="K104" i="3"/>
  <c r="J104" i="3"/>
  <c r="D104" i="3"/>
  <c r="Q103" i="3"/>
  <c r="P103" i="3"/>
  <c r="O103" i="3"/>
  <c r="K103" i="3"/>
  <c r="J103" i="3"/>
  <c r="D103" i="3"/>
  <c r="Q102" i="3"/>
  <c r="P102" i="3"/>
  <c r="O102" i="3"/>
  <c r="K102" i="3"/>
  <c r="J102" i="3"/>
  <c r="D102" i="3"/>
  <c r="Q101" i="3"/>
  <c r="P101" i="3"/>
  <c r="O101" i="3"/>
  <c r="K101" i="3"/>
  <c r="J101" i="3"/>
  <c r="D101" i="3"/>
  <c r="Q100" i="3"/>
  <c r="P100" i="3"/>
  <c r="O100" i="3"/>
  <c r="K100" i="3"/>
  <c r="J100" i="3"/>
  <c r="D100" i="3"/>
  <c r="Q99" i="3"/>
  <c r="P99" i="3"/>
  <c r="O99" i="3"/>
  <c r="K99" i="3"/>
  <c r="J99" i="3"/>
  <c r="D99" i="3"/>
  <c r="Q98" i="3"/>
  <c r="P98" i="3"/>
  <c r="O98" i="3"/>
  <c r="K98" i="3"/>
  <c r="J98" i="3"/>
  <c r="D98" i="3"/>
  <c r="Q97" i="3"/>
  <c r="P97" i="3"/>
  <c r="O97" i="3"/>
  <c r="K97" i="3"/>
  <c r="J97" i="3"/>
  <c r="D97" i="3"/>
  <c r="Q96" i="3"/>
  <c r="P96" i="3"/>
  <c r="O96" i="3"/>
  <c r="K96" i="3"/>
  <c r="J96" i="3"/>
  <c r="D96" i="3"/>
  <c r="Q95" i="3"/>
  <c r="P95" i="3"/>
  <c r="O95" i="3"/>
  <c r="K95" i="3"/>
  <c r="J95" i="3"/>
  <c r="D95" i="3"/>
  <c r="Q94" i="3"/>
  <c r="P94" i="3"/>
  <c r="O94" i="3"/>
  <c r="K94" i="3"/>
  <c r="J94" i="3"/>
  <c r="D94" i="3"/>
  <c r="Q93" i="3"/>
  <c r="P93" i="3"/>
  <c r="O93" i="3"/>
  <c r="K93" i="3"/>
  <c r="J93" i="3"/>
  <c r="D93" i="3"/>
  <c r="Q92" i="3"/>
  <c r="P92" i="3"/>
  <c r="O92" i="3"/>
  <c r="K92" i="3"/>
  <c r="J92" i="3"/>
  <c r="D92" i="3"/>
  <c r="Q91" i="3"/>
  <c r="P91" i="3"/>
  <c r="O91" i="3"/>
  <c r="K91" i="3"/>
  <c r="J91" i="3"/>
  <c r="D91" i="3"/>
  <c r="Q90" i="3"/>
  <c r="P90" i="3"/>
  <c r="O90" i="3"/>
  <c r="K90" i="3"/>
  <c r="J90" i="3"/>
  <c r="D90" i="3"/>
  <c r="Q89" i="3"/>
  <c r="P89" i="3"/>
  <c r="O89" i="3"/>
  <c r="K89" i="3"/>
  <c r="J89" i="3"/>
  <c r="D89" i="3"/>
  <c r="Q88" i="3"/>
  <c r="P88" i="3"/>
  <c r="O88" i="3"/>
  <c r="K88" i="3"/>
  <c r="J88" i="3"/>
  <c r="D88" i="3"/>
  <c r="Q87" i="3"/>
  <c r="P87" i="3"/>
  <c r="O87" i="3"/>
  <c r="K87" i="3"/>
  <c r="J87" i="3"/>
  <c r="D87" i="3"/>
  <c r="Q86" i="3"/>
  <c r="P86" i="3"/>
  <c r="O86" i="3"/>
  <c r="K86" i="3"/>
  <c r="J86" i="3"/>
  <c r="D86" i="3"/>
  <c r="Q85" i="3"/>
  <c r="P85" i="3"/>
  <c r="O85" i="3"/>
  <c r="K85" i="3"/>
  <c r="J85" i="3"/>
  <c r="D85" i="3"/>
  <c r="Q84" i="3"/>
  <c r="P84" i="3"/>
  <c r="O84" i="3"/>
  <c r="K84" i="3"/>
  <c r="J84" i="3"/>
  <c r="D84" i="3"/>
  <c r="Q83" i="3"/>
  <c r="P83" i="3"/>
  <c r="O83" i="3"/>
  <c r="K83" i="3"/>
  <c r="J83" i="3"/>
  <c r="D83" i="3"/>
  <c r="Q82" i="3"/>
  <c r="P82" i="3"/>
  <c r="O82" i="3"/>
  <c r="K82" i="3"/>
  <c r="J82" i="3"/>
  <c r="D82" i="3"/>
  <c r="Q81" i="3"/>
  <c r="P81" i="3"/>
  <c r="O81" i="3"/>
  <c r="K81" i="3"/>
  <c r="J81" i="3"/>
  <c r="D81" i="3"/>
  <c r="Q80" i="3"/>
  <c r="P80" i="3"/>
  <c r="O80" i="3"/>
  <c r="K80" i="3"/>
  <c r="J80" i="3"/>
  <c r="D80" i="3"/>
  <c r="Q79" i="3"/>
  <c r="P79" i="3"/>
  <c r="O79" i="3"/>
  <c r="K79" i="3"/>
  <c r="J79" i="3"/>
  <c r="D79" i="3"/>
  <c r="Q78" i="3"/>
  <c r="P78" i="3"/>
  <c r="O78" i="3"/>
  <c r="K78" i="3"/>
  <c r="J78" i="3"/>
  <c r="D78" i="3"/>
  <c r="Q77" i="3"/>
  <c r="P77" i="3"/>
  <c r="O77" i="3"/>
  <c r="K77" i="3"/>
  <c r="J77" i="3"/>
  <c r="D77" i="3"/>
  <c r="Q76" i="3"/>
  <c r="P76" i="3"/>
  <c r="O76" i="3"/>
  <c r="K76" i="3"/>
  <c r="J76" i="3"/>
  <c r="D76" i="3"/>
  <c r="Q75" i="3"/>
  <c r="P75" i="3"/>
  <c r="O75" i="3"/>
  <c r="K75" i="3"/>
  <c r="J75" i="3"/>
  <c r="D75" i="3"/>
  <c r="Q74" i="3"/>
  <c r="P74" i="3"/>
  <c r="O74" i="3"/>
  <c r="K74" i="3"/>
  <c r="J74" i="3"/>
  <c r="D74" i="3"/>
  <c r="Q73" i="3"/>
  <c r="P73" i="3"/>
  <c r="O73" i="3"/>
  <c r="K73" i="3"/>
  <c r="J73" i="3"/>
  <c r="D73" i="3"/>
  <c r="Q72" i="3"/>
  <c r="P72" i="3"/>
  <c r="O72" i="3"/>
  <c r="K72" i="3"/>
  <c r="J72" i="3"/>
  <c r="D72" i="3"/>
  <c r="Q71" i="3"/>
  <c r="P71" i="3"/>
  <c r="O71" i="3"/>
  <c r="K71" i="3"/>
  <c r="J71" i="3"/>
  <c r="D71" i="3"/>
  <c r="Q70" i="3"/>
  <c r="P70" i="3"/>
  <c r="O70" i="3"/>
  <c r="K70" i="3"/>
  <c r="J70" i="3"/>
  <c r="D70" i="3"/>
  <c r="Q69" i="3"/>
  <c r="P69" i="3"/>
  <c r="O69" i="3"/>
  <c r="K69" i="3"/>
  <c r="J69" i="3"/>
  <c r="D69" i="3"/>
  <c r="Q68" i="3"/>
  <c r="P68" i="3"/>
  <c r="O68" i="3"/>
  <c r="K68" i="3"/>
  <c r="J68" i="3"/>
  <c r="D68" i="3"/>
  <c r="Q67" i="3"/>
  <c r="P67" i="3"/>
  <c r="O67" i="3"/>
  <c r="K67" i="3"/>
  <c r="J67" i="3"/>
  <c r="D67" i="3"/>
  <c r="Q66" i="3"/>
  <c r="P66" i="3"/>
  <c r="O66" i="3"/>
  <c r="K66" i="3"/>
  <c r="J66" i="3"/>
  <c r="D66" i="3"/>
  <c r="Q65" i="3"/>
  <c r="P65" i="3"/>
  <c r="O65" i="3"/>
  <c r="K65" i="3"/>
  <c r="J65" i="3"/>
  <c r="D65" i="3"/>
  <c r="Q64" i="3"/>
  <c r="P64" i="3"/>
  <c r="O64" i="3"/>
  <c r="K64" i="3"/>
  <c r="J64" i="3"/>
  <c r="D64" i="3"/>
  <c r="Q63" i="3"/>
  <c r="P63" i="3"/>
  <c r="O63" i="3"/>
  <c r="K63" i="3"/>
  <c r="J63" i="3"/>
  <c r="D63" i="3"/>
  <c r="Q62" i="3"/>
  <c r="P62" i="3"/>
  <c r="O62" i="3"/>
  <c r="K62" i="3"/>
  <c r="J62" i="3"/>
  <c r="D62" i="3"/>
  <c r="Q61" i="3"/>
  <c r="P61" i="3"/>
  <c r="O61" i="3"/>
  <c r="K61" i="3"/>
  <c r="J61" i="3"/>
  <c r="D61" i="3"/>
  <c r="Q60" i="3"/>
  <c r="P60" i="3"/>
  <c r="O60" i="3"/>
  <c r="K60" i="3"/>
  <c r="J60" i="3"/>
  <c r="D60" i="3"/>
  <c r="Q59" i="3"/>
  <c r="P59" i="3"/>
  <c r="O59" i="3"/>
  <c r="K59" i="3"/>
  <c r="J59" i="3"/>
  <c r="D59" i="3"/>
  <c r="Q58" i="3"/>
  <c r="P58" i="3"/>
  <c r="O58" i="3"/>
  <c r="K58" i="3"/>
  <c r="J58" i="3"/>
  <c r="D58" i="3"/>
  <c r="Q57" i="3"/>
  <c r="P57" i="3"/>
  <c r="O57" i="3"/>
  <c r="K57" i="3"/>
  <c r="J57" i="3"/>
  <c r="D57" i="3"/>
  <c r="Q56" i="3"/>
  <c r="P56" i="3"/>
  <c r="O56" i="3"/>
  <c r="K56" i="3"/>
  <c r="J56" i="3"/>
  <c r="D56" i="3"/>
  <c r="Q55" i="3"/>
  <c r="P55" i="3"/>
  <c r="O55" i="3"/>
  <c r="K55" i="3"/>
  <c r="J55" i="3"/>
  <c r="D55" i="3"/>
  <c r="Q54" i="3"/>
  <c r="P54" i="3"/>
  <c r="O54" i="3"/>
  <c r="K54" i="3"/>
  <c r="J54" i="3"/>
  <c r="D54" i="3"/>
  <c r="Q53" i="3"/>
  <c r="P53" i="3"/>
  <c r="O53" i="3"/>
  <c r="K53" i="3"/>
  <c r="J53" i="3"/>
  <c r="D53" i="3"/>
  <c r="Q52" i="3"/>
  <c r="P52" i="3"/>
  <c r="O52" i="3"/>
  <c r="K52" i="3"/>
  <c r="J52" i="3"/>
  <c r="D52" i="3"/>
  <c r="Q51" i="3"/>
  <c r="P51" i="3"/>
  <c r="O51" i="3"/>
  <c r="K51" i="3"/>
  <c r="J51" i="3"/>
  <c r="D51" i="3"/>
  <c r="Q50" i="3"/>
  <c r="P50" i="3"/>
  <c r="O50" i="3"/>
  <c r="K50" i="3"/>
  <c r="J50" i="3"/>
  <c r="D50" i="3"/>
  <c r="Q49" i="3"/>
  <c r="P49" i="3"/>
  <c r="O49" i="3"/>
  <c r="K49" i="3"/>
  <c r="J49" i="3"/>
  <c r="D49" i="3"/>
  <c r="Q48" i="3"/>
  <c r="P48" i="3"/>
  <c r="O48" i="3"/>
  <c r="K48" i="3"/>
  <c r="J48" i="3"/>
  <c r="D48" i="3"/>
  <c r="Q47" i="3"/>
  <c r="P47" i="3"/>
  <c r="O47" i="3"/>
  <c r="K47" i="3"/>
  <c r="J47" i="3"/>
  <c r="D47" i="3"/>
  <c r="Q46" i="3"/>
  <c r="P46" i="3"/>
  <c r="O46" i="3"/>
  <c r="K46" i="3"/>
  <c r="J46" i="3"/>
  <c r="D46" i="3"/>
  <c r="Q45" i="3"/>
  <c r="P45" i="3"/>
  <c r="O45" i="3"/>
  <c r="K45" i="3"/>
  <c r="J45" i="3"/>
  <c r="D45" i="3"/>
  <c r="Q44" i="3"/>
  <c r="P44" i="3"/>
  <c r="O44" i="3"/>
  <c r="K44" i="3"/>
  <c r="J44" i="3"/>
  <c r="D44" i="3"/>
  <c r="Q43" i="3"/>
  <c r="P43" i="3"/>
  <c r="O43" i="3"/>
  <c r="K43" i="3"/>
  <c r="J43" i="3"/>
  <c r="D43" i="3"/>
  <c r="Q42" i="3"/>
  <c r="P42" i="3"/>
  <c r="O42" i="3"/>
  <c r="K42" i="3"/>
  <c r="J42" i="3"/>
  <c r="D42" i="3"/>
  <c r="Q41" i="3"/>
  <c r="P41" i="3"/>
  <c r="O41" i="3"/>
  <c r="K41" i="3"/>
  <c r="J41" i="3"/>
  <c r="D41" i="3"/>
  <c r="Q40" i="3"/>
  <c r="P40" i="3"/>
  <c r="O40" i="3"/>
  <c r="K40" i="3"/>
  <c r="J40" i="3"/>
  <c r="D40" i="3"/>
  <c r="Q39" i="3"/>
  <c r="P39" i="3"/>
  <c r="O39" i="3"/>
  <c r="K39" i="3"/>
  <c r="J39" i="3"/>
  <c r="D39" i="3"/>
  <c r="Q38" i="3"/>
  <c r="P38" i="3"/>
  <c r="O38" i="3"/>
  <c r="K38" i="3"/>
  <c r="J38" i="3"/>
  <c r="D38" i="3"/>
  <c r="Q37" i="3"/>
  <c r="P37" i="3"/>
  <c r="O37" i="3"/>
  <c r="K37" i="3"/>
  <c r="J37" i="3"/>
  <c r="D37" i="3"/>
  <c r="Q36" i="3"/>
  <c r="P36" i="3"/>
  <c r="O36" i="3"/>
  <c r="K36" i="3"/>
  <c r="J36" i="3"/>
  <c r="D36" i="3"/>
  <c r="Q35" i="3"/>
  <c r="P35" i="3"/>
  <c r="O35" i="3"/>
  <c r="K35" i="3"/>
  <c r="J35" i="3"/>
  <c r="D35" i="3"/>
  <c r="Q34" i="3"/>
  <c r="P34" i="3"/>
  <c r="O34" i="3"/>
  <c r="K34" i="3"/>
  <c r="J34" i="3"/>
  <c r="D34" i="3"/>
  <c r="Q33" i="3"/>
  <c r="P33" i="3"/>
  <c r="O33" i="3"/>
  <c r="K33" i="3"/>
  <c r="J33" i="3"/>
  <c r="D33" i="3"/>
  <c r="Q32" i="3"/>
  <c r="P32" i="3"/>
  <c r="O32" i="3"/>
  <c r="K32" i="3"/>
  <c r="J32" i="3"/>
  <c r="D32" i="3"/>
  <c r="Q31" i="3"/>
  <c r="P31" i="3"/>
  <c r="O31" i="3"/>
  <c r="K31" i="3"/>
  <c r="J31" i="3"/>
  <c r="D31" i="3"/>
  <c r="Q30" i="3"/>
  <c r="P30" i="3"/>
  <c r="O30" i="3"/>
  <c r="K30" i="3"/>
  <c r="J30" i="3"/>
  <c r="D30" i="3"/>
  <c r="Q29" i="3"/>
  <c r="P29" i="3"/>
  <c r="O29" i="3"/>
  <c r="K29" i="3"/>
  <c r="J29" i="3"/>
  <c r="D29" i="3"/>
  <c r="Q28" i="3"/>
  <c r="P28" i="3"/>
  <c r="O28" i="3"/>
  <c r="K28" i="3"/>
  <c r="J28" i="3"/>
  <c r="D28" i="3"/>
  <c r="Q27" i="3"/>
  <c r="P27" i="3"/>
  <c r="O27" i="3"/>
  <c r="K27" i="3"/>
  <c r="J27" i="3"/>
  <c r="D27" i="3"/>
  <c r="Q26" i="3"/>
  <c r="P26" i="3"/>
  <c r="O26" i="3"/>
  <c r="K26" i="3"/>
  <c r="J26" i="3"/>
  <c r="D26" i="3"/>
  <c r="Q25" i="3"/>
  <c r="P25" i="3"/>
  <c r="O25" i="3"/>
  <c r="K25" i="3"/>
  <c r="J25" i="3"/>
  <c r="D25" i="3"/>
  <c r="Q24" i="3"/>
  <c r="P24" i="3"/>
  <c r="O24" i="3"/>
  <c r="K24" i="3"/>
  <c r="J24" i="3"/>
  <c r="D24" i="3"/>
  <c r="Q23" i="3"/>
  <c r="P23" i="3"/>
  <c r="O23" i="3"/>
  <c r="K23" i="3"/>
  <c r="J23" i="3"/>
  <c r="D23" i="3"/>
  <c r="Q22" i="3"/>
  <c r="P22" i="3"/>
  <c r="O22" i="3"/>
  <c r="K22" i="3"/>
  <c r="J22" i="3"/>
  <c r="D22" i="3"/>
  <c r="Q21" i="3"/>
  <c r="P21" i="3"/>
  <c r="O21" i="3"/>
  <c r="K21" i="3"/>
  <c r="J21" i="3"/>
  <c r="D21" i="3"/>
  <c r="Q20" i="3"/>
  <c r="P20" i="3"/>
  <c r="O20" i="3"/>
  <c r="K20" i="3"/>
  <c r="J20" i="3"/>
  <c r="D20" i="3"/>
  <c r="Q19" i="3"/>
  <c r="P19" i="3"/>
  <c r="O19" i="3"/>
  <c r="K19" i="3"/>
  <c r="J19" i="3"/>
  <c r="D19" i="3"/>
  <c r="Q18" i="3"/>
  <c r="P18" i="3"/>
  <c r="O18" i="3"/>
  <c r="K18" i="3"/>
  <c r="J18" i="3"/>
  <c r="D18" i="3"/>
  <c r="Q17" i="3"/>
  <c r="P17" i="3"/>
  <c r="O17" i="3"/>
  <c r="K17" i="3"/>
  <c r="J17" i="3"/>
  <c r="D17" i="3"/>
  <c r="Q16" i="3"/>
  <c r="P16" i="3"/>
  <c r="O16" i="3"/>
  <c r="K16" i="3"/>
  <c r="J16" i="3"/>
  <c r="D16" i="3"/>
  <c r="Q15" i="3"/>
  <c r="P15" i="3"/>
  <c r="O15" i="3"/>
  <c r="K15" i="3"/>
  <c r="J15" i="3"/>
  <c r="D15" i="3"/>
  <c r="Q14" i="3"/>
  <c r="P14" i="3"/>
  <c r="O14" i="3"/>
  <c r="K14" i="3"/>
  <c r="J14" i="3"/>
  <c r="D14" i="3"/>
  <c r="Q13" i="3"/>
  <c r="P13" i="3"/>
  <c r="O13" i="3"/>
  <c r="K13" i="3"/>
  <c r="J13" i="3"/>
  <c r="D13" i="3"/>
  <c r="Q12" i="3"/>
  <c r="P12" i="3"/>
  <c r="O12" i="3"/>
  <c r="K12" i="3"/>
  <c r="J12" i="3"/>
  <c r="D12" i="3"/>
  <c r="Q11" i="3"/>
  <c r="P11" i="3"/>
  <c r="O11" i="3"/>
  <c r="K11" i="3"/>
  <c r="J11" i="3"/>
  <c r="D11" i="3"/>
  <c r="Q10" i="3"/>
  <c r="P10" i="3"/>
  <c r="O10" i="3"/>
  <c r="K10" i="3"/>
  <c r="J10" i="3"/>
  <c r="D10" i="3"/>
  <c r="Q9" i="3"/>
  <c r="P9" i="3"/>
  <c r="O9" i="3"/>
  <c r="K9" i="3"/>
  <c r="J9" i="3"/>
  <c r="D9" i="3"/>
  <c r="Q8" i="3"/>
  <c r="P8" i="3"/>
  <c r="O8" i="3"/>
  <c r="K8" i="3"/>
  <c r="J8" i="3"/>
  <c r="D8" i="3"/>
  <c r="Q7" i="3"/>
  <c r="P7" i="3"/>
  <c r="O7" i="3"/>
  <c r="K7" i="3"/>
  <c r="J7" i="3"/>
  <c r="D7" i="3"/>
  <c r="Q6" i="3"/>
  <c r="P6" i="3"/>
  <c r="O6" i="3"/>
  <c r="K6" i="3"/>
  <c r="J6" i="3"/>
  <c r="D6" i="3"/>
  <c r="S105" i="2"/>
  <c r="R105" i="2"/>
  <c r="O105" i="2"/>
  <c r="S104" i="2"/>
  <c r="R104" i="2"/>
  <c r="O104" i="2"/>
  <c r="S103" i="2"/>
  <c r="R103" i="2"/>
  <c r="O103" i="2"/>
  <c r="S102" i="2"/>
  <c r="R102" i="2"/>
  <c r="O102" i="2"/>
  <c r="S101" i="2"/>
  <c r="R101" i="2"/>
  <c r="O101" i="2"/>
  <c r="S100" i="2"/>
  <c r="R100" i="2"/>
  <c r="O100" i="2"/>
  <c r="S99" i="2"/>
  <c r="R99" i="2"/>
  <c r="O99" i="2"/>
  <c r="S98" i="2"/>
  <c r="R98" i="2"/>
  <c r="O98" i="2"/>
  <c r="S97" i="2"/>
  <c r="R97" i="2"/>
  <c r="O97" i="2"/>
  <c r="S96" i="2"/>
  <c r="R96" i="2"/>
  <c r="O96" i="2"/>
  <c r="S95" i="2"/>
  <c r="R95" i="2"/>
  <c r="O95" i="2"/>
  <c r="S94" i="2"/>
  <c r="R94" i="2"/>
  <c r="O94" i="2"/>
  <c r="S93" i="2"/>
  <c r="R93" i="2"/>
  <c r="O93" i="2"/>
  <c r="S92" i="2"/>
  <c r="R92" i="2"/>
  <c r="O92" i="2"/>
  <c r="S91" i="2"/>
  <c r="R91" i="2"/>
  <c r="O91" i="2"/>
  <c r="S90" i="2"/>
  <c r="R90" i="2"/>
  <c r="O90" i="2"/>
  <c r="S89" i="2"/>
  <c r="R89" i="2"/>
  <c r="O89" i="2"/>
  <c r="S88" i="2"/>
  <c r="R88" i="2"/>
  <c r="G6" i="1" s="1"/>
  <c r="O88" i="2"/>
  <c r="S87" i="2"/>
  <c r="R87" i="2"/>
  <c r="O87" i="2"/>
  <c r="S86" i="2"/>
  <c r="R86" i="2"/>
  <c r="O86" i="2"/>
  <c r="S85" i="2"/>
  <c r="R85" i="2"/>
  <c r="O85" i="2"/>
  <c r="S84" i="2"/>
  <c r="R84" i="2"/>
  <c r="O84" i="2"/>
  <c r="S83" i="2"/>
  <c r="R83" i="2"/>
  <c r="O83" i="2"/>
  <c r="S82" i="2"/>
  <c r="R82" i="2"/>
  <c r="O82" i="2"/>
  <c r="S81" i="2"/>
  <c r="R81" i="2"/>
  <c r="O81" i="2"/>
  <c r="S80" i="2"/>
  <c r="R80" i="2"/>
  <c r="O80" i="2"/>
  <c r="S79" i="2"/>
  <c r="R79" i="2"/>
  <c r="O79" i="2"/>
  <c r="S78" i="2"/>
  <c r="R78" i="2"/>
  <c r="O78" i="2"/>
  <c r="S77" i="2"/>
  <c r="R77" i="2"/>
  <c r="O77" i="2"/>
  <c r="S76" i="2"/>
  <c r="R76" i="2"/>
  <c r="O76" i="2"/>
  <c r="S75" i="2"/>
  <c r="R75" i="2"/>
  <c r="O75" i="2"/>
  <c r="S74" i="2"/>
  <c r="R74" i="2"/>
  <c r="O74" i="2"/>
  <c r="S73" i="2"/>
  <c r="R73" i="2"/>
  <c r="O73" i="2"/>
  <c r="S72" i="2"/>
  <c r="R72" i="2"/>
  <c r="O72" i="2"/>
  <c r="S71" i="2"/>
  <c r="R71" i="2"/>
  <c r="O71" i="2"/>
  <c r="S70" i="2"/>
  <c r="R70" i="2"/>
  <c r="O70" i="2"/>
  <c r="S69" i="2"/>
  <c r="R69" i="2"/>
  <c r="O69" i="2"/>
  <c r="S68" i="2"/>
  <c r="R68" i="2"/>
  <c r="O68" i="2"/>
  <c r="S67" i="2"/>
  <c r="R67" i="2"/>
  <c r="O67" i="2"/>
  <c r="S66" i="2"/>
  <c r="R66" i="2"/>
  <c r="O66" i="2"/>
  <c r="S65" i="2"/>
  <c r="R65" i="2"/>
  <c r="O65" i="2"/>
  <c r="S64" i="2"/>
  <c r="R64" i="2"/>
  <c r="O64" i="2"/>
  <c r="S63" i="2"/>
  <c r="R63" i="2"/>
  <c r="O63" i="2"/>
  <c r="S62" i="2"/>
  <c r="R62" i="2"/>
  <c r="O62" i="2"/>
  <c r="S61" i="2"/>
  <c r="R61" i="2"/>
  <c r="O61" i="2"/>
  <c r="S60" i="2"/>
  <c r="R60" i="2"/>
  <c r="O60" i="2"/>
  <c r="S59" i="2"/>
  <c r="R59" i="2"/>
  <c r="O59" i="2"/>
  <c r="S58" i="2"/>
  <c r="R58" i="2"/>
  <c r="O58" i="2"/>
  <c r="S57" i="2"/>
  <c r="R57" i="2"/>
  <c r="O57" i="2"/>
  <c r="S56" i="2"/>
  <c r="R56" i="2"/>
  <c r="O56" i="2"/>
  <c r="S55" i="2"/>
  <c r="R55" i="2"/>
  <c r="O55" i="2"/>
  <c r="S54" i="2"/>
  <c r="R54" i="2"/>
  <c r="O54" i="2"/>
  <c r="S53" i="2"/>
  <c r="R53" i="2"/>
  <c r="O53" i="2"/>
  <c r="S52" i="2"/>
  <c r="R52" i="2"/>
  <c r="O52" i="2"/>
  <c r="S51" i="2"/>
  <c r="R51" i="2"/>
  <c r="O51" i="2"/>
  <c r="S50" i="2"/>
  <c r="R50" i="2"/>
  <c r="O50" i="2"/>
  <c r="S49" i="2"/>
  <c r="R49" i="2"/>
  <c r="O49" i="2"/>
  <c r="S48" i="2"/>
  <c r="R48" i="2"/>
  <c r="O48" i="2"/>
  <c r="S47" i="2"/>
  <c r="R47" i="2"/>
  <c r="O47" i="2"/>
  <c r="S46" i="2"/>
  <c r="R46" i="2"/>
  <c r="O46" i="2"/>
  <c r="S45" i="2"/>
  <c r="R45" i="2"/>
  <c r="O45" i="2"/>
  <c r="S44" i="2"/>
  <c r="R44" i="2"/>
  <c r="O44" i="2"/>
  <c r="S43" i="2"/>
  <c r="R43" i="2"/>
  <c r="O43" i="2"/>
  <c r="S42" i="2"/>
  <c r="R42" i="2"/>
  <c r="O42" i="2"/>
  <c r="S41" i="2"/>
  <c r="R41" i="2"/>
  <c r="O41" i="2"/>
  <c r="S40" i="2"/>
  <c r="R40" i="2"/>
  <c r="O40" i="2"/>
  <c r="S39" i="2"/>
  <c r="R39" i="2"/>
  <c r="O39" i="2"/>
  <c r="S38" i="2"/>
  <c r="R38" i="2"/>
  <c r="O38" i="2"/>
  <c r="S37" i="2"/>
  <c r="R37" i="2"/>
  <c r="O37" i="2"/>
  <c r="S36" i="2"/>
  <c r="R36" i="2"/>
  <c r="O36" i="2"/>
  <c r="S35" i="2"/>
  <c r="R35" i="2"/>
  <c r="O35" i="2"/>
  <c r="S34" i="2"/>
  <c r="R34" i="2"/>
  <c r="O34" i="2"/>
  <c r="S33" i="2"/>
  <c r="R33" i="2"/>
  <c r="O33" i="2"/>
  <c r="S32" i="2"/>
  <c r="R32" i="2"/>
  <c r="O32" i="2"/>
  <c r="S31" i="2"/>
  <c r="R31" i="2"/>
  <c r="O31" i="2"/>
  <c r="S30" i="2"/>
  <c r="R30" i="2"/>
  <c r="O30" i="2"/>
  <c r="S29" i="2"/>
  <c r="R29" i="2"/>
  <c r="O29" i="2"/>
  <c r="S28" i="2"/>
  <c r="R28" i="2"/>
  <c r="O28" i="2"/>
  <c r="S27" i="2"/>
  <c r="R27" i="2"/>
  <c r="O27" i="2"/>
  <c r="S26" i="2"/>
  <c r="R26" i="2"/>
  <c r="O26" i="2"/>
  <c r="S25" i="2"/>
  <c r="R25" i="2"/>
  <c r="O25" i="2"/>
  <c r="S24" i="2"/>
  <c r="R24" i="2"/>
  <c r="O24" i="2"/>
  <c r="S23" i="2"/>
  <c r="R23" i="2"/>
  <c r="O23" i="2"/>
  <c r="S22" i="2"/>
  <c r="R22" i="2"/>
  <c r="O22" i="2"/>
  <c r="S21" i="2"/>
  <c r="R21" i="2"/>
  <c r="O21" i="2"/>
  <c r="S20" i="2"/>
  <c r="R20" i="2"/>
  <c r="O20" i="2"/>
  <c r="S19" i="2"/>
  <c r="R19" i="2"/>
  <c r="O19" i="2"/>
  <c r="S18" i="2"/>
  <c r="R18" i="2"/>
  <c r="O18" i="2"/>
  <c r="S17" i="2"/>
  <c r="R17" i="2"/>
  <c r="O17" i="2"/>
  <c r="S16" i="2"/>
  <c r="R16" i="2"/>
  <c r="O16" i="2"/>
  <c r="S15" i="2"/>
  <c r="R15" i="2"/>
  <c r="O15" i="2"/>
  <c r="S14" i="2"/>
  <c r="R14" i="2"/>
  <c r="O14" i="2"/>
  <c r="S13" i="2"/>
  <c r="R13" i="2"/>
  <c r="O13" i="2"/>
  <c r="S12" i="2"/>
  <c r="R12" i="2"/>
  <c r="O12" i="2"/>
  <c r="S11" i="2"/>
  <c r="R11" i="2"/>
  <c r="O11" i="2"/>
  <c r="S10" i="2"/>
  <c r="R10" i="2"/>
  <c r="O10" i="2"/>
  <c r="S9" i="2"/>
  <c r="R9" i="2"/>
  <c r="O9" i="2"/>
  <c r="S8" i="2"/>
  <c r="R8" i="2"/>
  <c r="O8" i="2"/>
  <c r="S7" i="2"/>
  <c r="R7" i="2"/>
  <c r="O7" i="2"/>
  <c r="S6" i="2"/>
  <c r="R6" i="2"/>
  <c r="O6" i="2"/>
  <c r="G10" i="1"/>
  <c r="H10" i="1" s="1"/>
  <c r="F10" i="1"/>
  <c r="E10" i="1"/>
  <c r="D10" i="1"/>
  <c r="C10" i="1"/>
  <c r="B10" i="1"/>
  <c r="G9" i="1"/>
  <c r="H9" i="1" s="1"/>
  <c r="F9" i="1"/>
  <c r="E9" i="1"/>
  <c r="D9" i="1"/>
  <c r="C9" i="1"/>
  <c r="B9" i="1"/>
  <c r="B4" i="1"/>
  <c r="O18" i="4" l="1"/>
  <c r="P18" i="4"/>
  <c r="Q18" i="4"/>
  <c r="R18" i="4"/>
  <c r="O16" i="4"/>
  <c r="P16" i="4"/>
  <c r="Q16" i="4"/>
  <c r="R16" i="4"/>
  <c r="R15" i="4"/>
  <c r="Q15" i="4"/>
  <c r="P15" i="4"/>
  <c r="O15" i="4"/>
  <c r="O14" i="4"/>
  <c r="P14" i="4"/>
  <c r="Q14" i="4"/>
  <c r="R14" i="4"/>
  <c r="O13" i="4"/>
  <c r="P13" i="4"/>
  <c r="Q13" i="4"/>
  <c r="R13" i="4"/>
  <c r="M11" i="4"/>
  <c r="M12" i="4"/>
  <c r="L12" i="4"/>
  <c r="L11" i="4"/>
  <c r="K12" i="4"/>
  <c r="K11" i="4"/>
  <c r="J11" i="4"/>
  <c r="N11" i="4" s="1"/>
  <c r="J12" i="4"/>
  <c r="N12" i="4" s="1"/>
  <c r="D16" i="1"/>
  <c r="H27" i="1"/>
  <c r="G27" i="1"/>
  <c r="F27" i="1"/>
  <c r="D27" i="1"/>
  <c r="C27" i="1"/>
  <c r="E27" i="1" s="1"/>
  <c r="H26" i="1"/>
  <c r="G26" i="1"/>
  <c r="F26" i="1"/>
  <c r="D26" i="1"/>
  <c r="C26" i="1"/>
  <c r="E26" i="1" s="1"/>
  <c r="H25" i="1"/>
  <c r="G25" i="1"/>
  <c r="F25" i="1"/>
  <c r="D25" i="1"/>
  <c r="C25" i="1"/>
  <c r="E25" i="1" s="1"/>
  <c r="C21" i="1"/>
  <c r="E21" i="1" s="1"/>
  <c r="G20" i="1"/>
  <c r="D20" i="1"/>
  <c r="H19" i="1"/>
  <c r="F19" i="1"/>
  <c r="C19" i="1"/>
  <c r="E19" i="1" s="1"/>
  <c r="G18" i="1"/>
  <c r="D18" i="1"/>
  <c r="H17" i="1"/>
  <c r="D17" i="1"/>
  <c r="H16" i="1"/>
  <c r="F16" i="1"/>
  <c r="C16" i="1"/>
  <c r="G17" i="1"/>
  <c r="H24" i="1"/>
  <c r="G24" i="1"/>
  <c r="F24" i="1"/>
  <c r="D24" i="1"/>
  <c r="C24" i="1"/>
  <c r="E24" i="1" s="1"/>
  <c r="H23" i="1"/>
  <c r="G23" i="1"/>
  <c r="F23" i="1"/>
  <c r="D23" i="1"/>
  <c r="C23" i="1"/>
  <c r="H22" i="1"/>
  <c r="G22" i="1"/>
  <c r="F22" i="1"/>
  <c r="D22" i="1"/>
  <c r="C22" i="1"/>
  <c r="E22" i="1" s="1"/>
  <c r="H21" i="1"/>
  <c r="G21" i="1"/>
  <c r="F21" i="1"/>
  <c r="D21" i="1"/>
  <c r="H20" i="1"/>
  <c r="F20" i="1"/>
  <c r="C20" i="1"/>
  <c r="E20" i="1" s="1"/>
  <c r="G19" i="1"/>
  <c r="D19" i="1"/>
  <c r="H18" i="1"/>
  <c r="F18" i="1"/>
  <c r="C18" i="1"/>
  <c r="E18" i="1" s="1"/>
  <c r="F17" i="1"/>
  <c r="C17" i="1"/>
  <c r="E17" i="1" s="1"/>
  <c r="G16" i="1"/>
  <c r="O11" i="4" l="1"/>
  <c r="F36" i="4" s="1"/>
  <c r="G36" i="4" s="1"/>
  <c r="H36" i="4" s="1"/>
  <c r="P11" i="4"/>
  <c r="Q11" i="4"/>
  <c r="R11" i="4"/>
  <c r="O12" i="4"/>
  <c r="P12" i="4"/>
  <c r="Q12" i="4"/>
  <c r="R12" i="4"/>
  <c r="G3" i="1"/>
  <c r="I16" i="1"/>
  <c r="J16" i="1"/>
  <c r="D28" i="1"/>
  <c r="J28" i="1" s="1"/>
  <c r="I27" i="1"/>
  <c r="J27" i="1"/>
  <c r="I26" i="1"/>
  <c r="J26" i="1"/>
  <c r="I25" i="1"/>
  <c r="J25" i="1"/>
  <c r="I20" i="1"/>
  <c r="J20" i="1"/>
  <c r="I18" i="1"/>
  <c r="J18" i="1"/>
  <c r="I17" i="1"/>
  <c r="J17" i="1"/>
  <c r="H28" i="1"/>
  <c r="G5" i="1"/>
  <c r="F28" i="1"/>
  <c r="G4" i="1"/>
  <c r="C28" i="1"/>
  <c r="E16" i="1"/>
  <c r="E3" i="1"/>
  <c r="I24" i="1"/>
  <c r="J24" i="1"/>
  <c r="I23" i="1"/>
  <c r="J23" i="1"/>
  <c r="I22" i="1"/>
  <c r="J22" i="1"/>
  <c r="I21" i="1"/>
  <c r="J21" i="1"/>
  <c r="I19" i="1"/>
  <c r="J19" i="1"/>
  <c r="E5" i="1"/>
  <c r="G28" i="1"/>
  <c r="E23" i="1"/>
  <c r="I28" i="1" l="1"/>
  <c r="E6" i="1"/>
  <c r="E4" i="1"/>
  <c r="E28" i="1"/>
  <c r="F37" i="4"/>
  <c r="G37" i="4" s="1"/>
  <c r="H37" i="4" s="1"/>
  <c r="F38" i="4"/>
  <c r="G38" i="4" s="1"/>
  <c r="H38" i="4" s="1"/>
  <c r="F39" i="4"/>
  <c r="G39" i="4" s="1"/>
  <c r="H39" i="4" s="1"/>
</calcChain>
</file>

<file path=xl/sharedStrings.xml><?xml version="1.0" encoding="utf-8"?>
<sst xmlns="http://schemas.openxmlformats.org/spreadsheetml/2006/main" count="422" uniqueCount="184">
  <si>
    <t>Auswertungsjahr</t>
  </si>
  <si>
    <t>Soll-Einnahmen</t>
  </si>
  <si>
    <t>Ist-Einnahmen</t>
  </si>
  <si>
    <t>Aktualisiert am</t>
  </si>
  <si>
    <t>Offene Einnahmen</t>
  </si>
  <si>
    <t>Umlagefähige Ausgaben</t>
  </si>
  <si>
    <t>Hinweis</t>
  </si>
  <si>
    <t>Gelbe Zellen sind Eingabefelder.</t>
  </si>
  <si>
    <t>Nicht umlagefähige Ausgaben</t>
  </si>
  <si>
    <t>Steuerlich relevante Ausgaben</t>
  </si>
  <si>
    <t>Netto-Cashflow</t>
  </si>
  <si>
    <t>Offene Kautionen</t>
  </si>
  <si>
    <t>Objekt-ID</t>
  </si>
  <si>
    <t>Objektname</t>
  </si>
  <si>
    <t>Einheiten</t>
  </si>
  <si>
    <t>Wohnfläche m²</t>
  </si>
  <si>
    <t>Sollmiete monatlich</t>
  </si>
  <si>
    <t>NK-Vorauszahlung monatlich</t>
  </si>
  <si>
    <t>Kaution offen</t>
  </si>
  <si>
    <t>Status</t>
  </si>
  <si>
    <t>OBJ-01</t>
  </si>
  <si>
    <t>OBJ-02</t>
  </si>
  <si>
    <t>Monat-Nr.</t>
  </si>
  <si>
    <t>Monat</t>
  </si>
  <si>
    <t>Einnahmen Soll</t>
  </si>
  <si>
    <t>Einnahmen Ist</t>
  </si>
  <si>
    <t>Steuerlich relevant</t>
  </si>
  <si>
    <t>Zahlungsquote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</si>
  <si>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</si>
  <si>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</si>
  <si>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</si>
  <si>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</si>
  <si>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</si>
  <si>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</si>
  <si>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</si>
  <si>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</si>
  <si>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</si>
  <si>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</si>
  <si>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</si>
  <si>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</si>
  <si>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</si>
  <si>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Stammdaten für Vermietung und Mietverträge</t>
  </si>
  <si>
    <t>Beispieldaten sind frei erfunden. Hier werden Objekte, Einheiten, Mieter, Mieten und Kautionen gepflegt.</t>
  </si>
  <si>
    <t>Einheit-ID</t>
  </si>
  <si>
    <t>Adresse</t>
  </si>
  <si>
    <t>PLZ</t>
  </si>
  <si>
    <t>Ort</t>
  </si>
  <si>
    <t>Mieter</t>
  </si>
  <si>
    <t>Vertragsbeginn</t>
  </si>
  <si>
    <t>Vertragsende</t>
  </si>
  <si>
    <t>Personen</t>
  </si>
  <si>
    <t>Kaltmiete</t>
  </si>
  <si>
    <t>NK-Vorauszahlung</t>
  </si>
  <si>
    <t>Sonstige Miete</t>
  </si>
  <si>
    <t>Gesamt-Sollmiete</t>
  </si>
  <si>
    <t>Kaution Soll</t>
  </si>
  <si>
    <t>Kaution Ist</t>
  </si>
  <si>
    <t>Kaution Differenz</t>
  </si>
  <si>
    <t>E-01</t>
  </si>
  <si>
    <t>Mehrfamilienhaus Lindenstraße</t>
  </si>
  <si>
    <t>Lindenstraße 18</t>
  </si>
  <si>
    <t>26122</t>
  </si>
  <si>
    <t>Oldenburg</t>
  </si>
  <si>
    <t>Familie Becker</t>
  </si>
  <si>
    <t>E-02</t>
  </si>
  <si>
    <t>M. Wagner</t>
  </si>
  <si>
    <t>E-03</t>
  </si>
  <si>
    <t>Wohnung Hafenblick</t>
  </si>
  <si>
    <t>Hafenweg 7</t>
  </si>
  <si>
    <t>28217</t>
  </si>
  <si>
    <t>Bremen</t>
  </si>
  <si>
    <t>Jonas Richter</t>
  </si>
  <si>
    <t>E-04</t>
  </si>
  <si>
    <t>Nora Schmidt</t>
  </si>
  <si>
    <t>Buchungsjournal für Vermietung</t>
  </si>
  <si>
    <t>Alle Einnahmen und Ausgaben werden hier erfasst. Formeln berechnen Mieter, Differenz, Zahlungsstatus, Monat, Jahr und Quartal automatisch.</t>
  </si>
  <si>
    <t>Datum</t>
  </si>
  <si>
    <t>Vorgang</t>
  </si>
  <si>
    <t>Buchungsart</t>
  </si>
  <si>
    <t>Beschreibung</t>
  </si>
  <si>
    <t>Sollbetrag</t>
  </si>
  <si>
    <t>Istbetrag</t>
  </si>
  <si>
    <t>Differenz</t>
  </si>
  <si>
    <t>Zahlungsstatus</t>
  </si>
  <si>
    <t>Umlagefähig</t>
  </si>
  <si>
    <t>Beleg-Nr.</t>
  </si>
  <si>
    <t>Jahr</t>
  </si>
  <si>
    <t>Quartal</t>
  </si>
  <si>
    <t>Notiz</t>
  </si>
  <si>
    <t>Einnahme</t>
  </si>
  <si>
    <t>Kaltmiete 01/2026</t>
  </si>
  <si>
    <t>Nein</t>
  </si>
  <si>
    <t>Ja</t>
  </si>
  <si>
    <t>MI-E-01-01</t>
  </si>
  <si>
    <t>Nebenkosten-Vorauszahlung</t>
  </si>
  <si>
    <t>Nebenkosten-Vorauszahlung 01/2026</t>
  </si>
  <si>
    <t>NKV-E-01-01</t>
  </si>
  <si>
    <t>MI-E-02-01</t>
  </si>
  <si>
    <t>NKV-E-02-01</t>
  </si>
  <si>
    <t>MI-E-03-01</t>
  </si>
  <si>
    <t>NKV-E-03-01</t>
  </si>
  <si>
    <t>Kaltmiete 02/2026</t>
  </si>
  <si>
    <t>MI-E-01-02</t>
  </si>
  <si>
    <t>Nebenkosten-Vorauszahlung 02/2026</t>
  </si>
  <si>
    <t>NKV-E-01-02</t>
  </si>
  <si>
    <t>MI-E-02-02</t>
  </si>
  <si>
    <t>NKV-E-02-02</t>
  </si>
  <si>
    <t>MI-E-03-02</t>
  </si>
  <si>
    <t>NKV-E-03-02</t>
  </si>
  <si>
    <t>MI-E-04-02</t>
  </si>
  <si>
    <t>NKV-E-04-02</t>
  </si>
  <si>
    <t>Kaltmiete 03/2026</t>
  </si>
  <si>
    <t>MI-E-01-03</t>
  </si>
  <si>
    <t>Nebenkosten-Vorauszahlung 03/2026</t>
  </si>
  <si>
    <t>NKV-E-01-03</t>
  </si>
  <si>
    <t>MI-E-02-03</t>
  </si>
  <si>
    <t>NKV-E-02-03</t>
  </si>
  <si>
    <t>MI-E-03-03</t>
  </si>
  <si>
    <t>NKV-E-03-03</t>
  </si>
  <si>
    <t>MI-E-04-03</t>
  </si>
  <si>
    <t>NKV-E-04-03</t>
  </si>
  <si>
    <t>Kaution</t>
  </si>
  <si>
    <t>Kautionseingang Teilbetrag</t>
  </si>
  <si>
    <t>KA-E-04-01</t>
  </si>
  <si>
    <t>Restkaution offen</t>
  </si>
  <si>
    <t>Betriebskosten</t>
  </si>
  <si>
    <t>Ausgabe</t>
  </si>
  <si>
    <t>Gebäudeversicherung</t>
  </si>
  <si>
    <t>BK-001</t>
  </si>
  <si>
    <t>Steuern und Gebühren</t>
  </si>
  <si>
    <t>Grundsteuer Quartal 1</t>
  </si>
  <si>
    <t>BK-002</t>
  </si>
  <si>
    <t>Instandhaltung</t>
  </si>
  <si>
    <t>Reparatur Wohnungstür</t>
  </si>
  <si>
    <t>REP-003</t>
  </si>
  <si>
    <t>Nicht umlagefähig</t>
  </si>
  <si>
    <t>Hausmeisterservice</t>
  </si>
  <si>
    <t>BK-004</t>
  </si>
  <si>
    <t>Verwaltung</t>
  </si>
  <si>
    <t>Software und Kontoführung</t>
  </si>
  <si>
    <t>VW-005</t>
  </si>
  <si>
    <t>Wasser und Abwasser</t>
  </si>
  <si>
    <t>BK-006</t>
  </si>
  <si>
    <t>Finanzierung</t>
  </si>
  <si>
    <t>Darlehenszinsen</t>
  </si>
  <si>
    <t>FIN-007</t>
  </si>
  <si>
    <t>Tilgung nicht enthalten</t>
  </si>
  <si>
    <t>Nebenkostenabrechnung</t>
  </si>
  <si>
    <t>Umlagefähige Kosten werden je Einheit nach Wohnfläche, Personen, Einheit, Verbrauch oder direkter Basis verteilt. Beispielwerte sind frei erfunden.</t>
  </si>
  <si>
    <t>Abrechnungsjahr</t>
  </si>
  <si>
    <t>Kostenart</t>
  </si>
  <si>
    <t>Betrag</t>
  </si>
  <si>
    <t>Umlageschlüssel</t>
  </si>
  <si>
    <t>E-01 manuelle Basis</t>
  </si>
  <si>
    <t>E-02 manuelle Basis</t>
  </si>
  <si>
    <t>E-03 manuelle Basis</t>
  </si>
  <si>
    <t>E-04 manuelle Basis</t>
  </si>
  <si>
    <t>E-01 verwendete Basis</t>
  </si>
  <si>
    <t>E-02 verwendete Basis</t>
  </si>
  <si>
    <t>E-03 verwendete Basis</t>
  </si>
  <si>
    <t>E-04 verwendete Basis</t>
  </si>
  <si>
    <t>Gesamtbasis</t>
  </si>
  <si>
    <t>E-01 Anteil</t>
  </si>
  <si>
    <t>E-02 Anteil</t>
  </si>
  <si>
    <t>E-03 Anteil</t>
  </si>
  <si>
    <t>E-04 Anteil</t>
  </si>
  <si>
    <t>Grundsteuer</t>
  </si>
  <si>
    <t>Nach Fläche verteilt</t>
  </si>
  <si>
    <t>Müllabfuhr</t>
  </si>
  <si>
    <t>Nach Personen verteilt</t>
  </si>
  <si>
    <t>Hausmeister</t>
  </si>
  <si>
    <t>Einheit</t>
  </si>
  <si>
    <t>Gleichmäßig je Einheit</t>
  </si>
  <si>
    <t>Wasser</t>
  </si>
  <si>
    <t>Verbrauch</t>
  </si>
  <si>
    <t>Manuelle Verbrauchsbasis eintragen</t>
  </si>
  <si>
    <t>Heizung</t>
  </si>
  <si>
    <t>Direkt</t>
  </si>
  <si>
    <t>Gartenpflege</t>
  </si>
  <si>
    <t>NK-Vorauszahlungen</t>
  </si>
  <si>
    <t>Umlagefähige Kosten</t>
  </si>
  <si>
    <t>Nachzahlung / Guthaben</t>
  </si>
  <si>
    <t>Ergebnis</t>
  </si>
  <si>
    <t xml:space="preserve"> Vermietung Buchhaltung [Übersicht]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</si>
</sst>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\ \€"/>
  </numFmts>
  <fonts count="10" x14ac:knownFonts="1">
    <font>
      <sz val="11"/>
      <name val="Carlito"/>
    </font>
    <font>
      <b/>
      <sz val="16"/>
      <color rgb="FFFFFFFF"/>
      <name val="Carlito"/>
    </font>
    <font>
      <i/>
      <sz val="11"/>
      <color rgb="FF7F6000"/>
      <name val="Carlito"/>
    </font>
    <font>
      <b/>
      <sz val="11"/>
      <color rgb="FFFFFFFF"/>
      <name val="Carlito"/>
    </font>
    <font>
      <b/>
      <sz val="11"/>
      <color rgb="FF1F1F1F"/>
      <name val="Carlito"/>
    </font>
    <font>
      <b/>
      <sz val="11"/>
      <name val="Carlito"/>
    </font>
    <font>
      <sz val="11"/>
      <name val="Carlito"/>
    </font>
    <font>
      <b/>
      <sz val="22"/>
      <color rgb="FFFFFFFF"/>
      <name val="Carlito"/>
      <family val="2"/>
    </font>
    <font>
      <sz val="22"/>
      <name val="Carlito"/>
      <family val="2"/>
    </font>
    <font>
      <sz val="11"/>
      <name val="Carlito"/>
      <family val="2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FF2CC"/>
      </patternFill>
    </fill>
    <fill>
      <patternFill patternType="solid">
        <fgColor rgb="FFDDEBF7"/>
      </patternFill>
    </fill>
    <fill>
      <patternFill patternType="solid">
        <fgColor rgb="FFF2F2F2"/>
      </patternFill>
    </fill>
    <fill>
      <patternFill patternType="solid">
        <fgColor rgb="FFD9EAD3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2" fillId="3" borderId="0" xfId="1" applyFont="1" applyFill="1" applyAlignment="1">
      <alignment wrapText="1"/>
    </xf>
    <xf numFmtId="0" fontId="3" fillId="2" borderId="0" xfId="1" applyFont="1" applyFill="1" applyAlignment="1">
      <alignment horizontal="center" vertical="center" wrapText="1"/>
    </xf>
    <xf numFmtId="0" fontId="0" fillId="0" borderId="0" xfId="1" applyFont="1" applyAlignment="1">
      <alignment wrapText="1"/>
    </xf>
    <xf numFmtId="164" fontId="0" fillId="0" borderId="0" xfId="1" applyNumberFormat="1" applyFont="1" applyAlignment="1">
      <alignment wrapText="1"/>
    </xf>
    <xf numFmtId="2" fontId="0" fillId="0" borderId="0" xfId="1" applyNumberFormat="1" applyFont="1" applyAlignment="1">
      <alignment wrapText="1"/>
    </xf>
    <xf numFmtId="1" fontId="0" fillId="0" borderId="0" xfId="1" applyNumberFormat="1" applyFont="1" applyAlignment="1">
      <alignment wrapText="1"/>
    </xf>
    <xf numFmtId="165" fontId="0" fillId="0" borderId="0" xfId="1" applyNumberFormat="1" applyFont="1" applyAlignment="1">
      <alignment wrapText="1"/>
    </xf>
    <xf numFmtId="0" fontId="4" fillId="4" borderId="0" xfId="1" applyFont="1" applyFill="1" applyAlignment="1">
      <alignment horizontal="center" vertical="center" wrapText="1"/>
    </xf>
    <xf numFmtId="0" fontId="5" fillId="3" borderId="0" xfId="1" applyFont="1" applyFill="1"/>
    <xf numFmtId="1" fontId="5" fillId="3" borderId="0" xfId="1" applyNumberFormat="1" applyFont="1" applyFill="1"/>
    <xf numFmtId="0" fontId="5" fillId="5" borderId="0" xfId="1" applyFont="1" applyFill="1" applyAlignment="1">
      <alignment horizontal="center" wrapText="1"/>
    </xf>
    <xf numFmtId="4" fontId="0" fillId="0" borderId="0" xfId="1" applyNumberFormat="1" applyFont="1" applyAlignment="1">
      <alignment wrapText="1"/>
    </xf>
    <xf numFmtId="0" fontId="5" fillId="4" borderId="0" xfId="1" applyFont="1" applyFill="1" applyAlignment="1">
      <alignment wrapText="1"/>
    </xf>
    <xf numFmtId="0" fontId="5" fillId="3" borderId="0" xfId="1" applyFont="1" applyFill="1" applyAlignment="1">
      <alignment wrapText="1"/>
    </xf>
    <xf numFmtId="10" fontId="0" fillId="0" borderId="0" xfId="1" applyNumberFormat="1" applyFont="1" applyAlignment="1">
      <alignment wrapText="1"/>
    </xf>
    <xf numFmtId="0" fontId="5" fillId="6" borderId="0" xfId="1" applyFont="1" applyFill="1" applyAlignment="1">
      <alignment wrapText="1"/>
    </xf>
    <xf numFmtId="165" fontId="5" fillId="6" borderId="0" xfId="1" applyNumberFormat="1" applyFont="1" applyFill="1" applyAlignment="1">
      <alignment wrapText="1"/>
    </xf>
    <xf numFmtId="10" fontId="5" fillId="6" borderId="0" xfId="1" applyNumberFormat="1" applyFont="1" applyFill="1" applyAlignment="1">
      <alignment wrapText="1"/>
    </xf>
    <xf numFmtId="0" fontId="1" fillId="2" borderId="0" xfId="1" applyFont="1" applyFill="1" applyAlignment="1">
      <alignment horizontal="left" vertical="center"/>
    </xf>
    <xf numFmtId="0" fontId="0" fillId="0" borderId="0" xfId="0"/>
    <xf numFmtId="0" fontId="2" fillId="3" borderId="0" xfId="1" applyFont="1" applyFill="1" applyAlignment="1">
      <alignment wrapText="1"/>
    </xf>
    <xf numFmtId="0" fontId="7" fillId="2" borderId="0" xfId="1" applyFont="1" applyFill="1" applyAlignment="1">
      <alignment horizontal="left" vertical="center" wrapText="1"/>
    </xf>
    <xf numFmtId="0" fontId="8" fillId="0" borderId="0" xfId="1" applyFont="1" applyAlignment="1">
      <alignment wrapText="1"/>
    </xf>
    <xf numFmtId="165" fontId="9" fillId="4" borderId="0" xfId="1" applyNumberFormat="1" applyFont="1" applyFill="1" applyAlignment="1">
      <alignment wrapText="1"/>
    </xf>
    <xf numFmtId="0" fontId="0" fillId="7" borderId="0" xfId="1" applyFont="1" applyFill="1" applyAlignment="1">
      <alignment wrapText="1"/>
    </xf>
    <xf numFmtId="0" fontId="0" fillId="7" borderId="0" xfId="0" applyFill="1"/>
    <xf numFmtId="4" fontId="0" fillId="7" borderId="0" xfId="1" applyNumberFormat="1" applyFont="1" applyFill="1" applyAlignment="1">
      <alignment wrapText="1"/>
    </xf>
    <xf numFmtId="165" fontId="0" fillId="7" borderId="0" xfId="1" applyNumberFormat="1" applyFont="1" applyFill="1" applyAlignment="1">
      <alignment wrapText="1"/>
    </xf>
    <xf numFmtId="0" fontId="3" fillId="8" borderId="0" xfId="1" applyFont="1" applyFill="1" applyAlignment="1">
      <alignment horizontal="center" vertical="center" wrapText="1"/>
    </xf>
  </cellXfs>
  <cellStyles count="2">
    <cellStyle name="Normal" xfId="1" xr:uid="{00000000-0005-0000-0000-000000000000}"/>
    <cellStyle name="Standard" xfId="0" builtinId="0"/>
  </cellStyles>
  <dxfs count="22">
    <dxf>
      <fill>
        <patternFill patternType="solid">
          <fgColor indexed="64"/>
          <bgColor theme="2" tint="-0.749992370372631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color rgb="FF006100"/>
      </font>
      <fill>
        <patternFill patternType="solid">
          <bgColor rgb="FFE2F0D9"/>
        </patternFill>
      </fill>
    </dxf>
    <dxf>
      <font>
        <color rgb="FF9C0006"/>
      </font>
      <fill>
        <patternFill patternType="solid">
          <bgColor rgb="FFFCE4D6"/>
        </patternFill>
      </fill>
    </dxf>
    <dxf>
      <fill>
        <patternFill patternType="solid">
          <bgColor rgb="FFFCE4D6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E2F0D9"/>
        </patternFill>
      </fill>
    </dxf>
    <dxf>
      <font>
        <color rgb="FF9C0006"/>
      </font>
      <fill>
        <patternFill patternType="solid">
          <bgColor rgb="FFFCE4D6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E2F0D9"/>
        </patternFill>
      </fill>
    </dxf>
    <dxf>
      <font>
        <color rgb="FF9C0006"/>
      </font>
      <fill>
        <patternFill patternType="solid">
          <bgColor rgb="FFFCE4D6"/>
        </patternFill>
      </fill>
    </dxf>
    <dxf>
      <font>
        <color rgb="FF9C0006"/>
      </font>
      <fill>
        <patternFill patternType="solid">
          <bgColor rgb="FFFCE4D6"/>
        </patternFill>
      </fill>
    </dxf>
    <dxf>
      <font>
        <color rgb="FF9C0006"/>
      </font>
      <fill>
        <patternFill patternType="solid"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blMonatsuebersicht" displayName="tblMonatsuebersicht" ref="A14:J28">
  <tableColumns count="10">
    <tableColumn id="1" xr3:uid="{00000000-0010-0000-0000-000001000000}" name="Monat-Nr."/>
    <tableColumn id="2" xr3:uid="{00000000-0010-0000-0000-000002000000}" name="Monat"/>
    <tableColumn id="3" xr3:uid="{00000000-0010-0000-0000-000003000000}" name="Einnahmen Soll"/>
    <tableColumn id="4" xr3:uid="{00000000-0010-0000-0000-000004000000}" name="Einnahmen Ist"/>
    <tableColumn id="5" xr3:uid="{00000000-0010-0000-0000-000005000000}" name="Offene Einnahmen"/>
    <tableColumn id="6" xr3:uid="{00000000-0010-0000-0000-000006000000}" name="Umlagefähige Ausgaben"/>
    <tableColumn id="7" xr3:uid="{00000000-0010-0000-0000-000007000000}" name="Nicht umlagefähige Ausgaben"/>
    <tableColumn id="8" xr3:uid="{00000000-0010-0000-0000-000008000000}" name="Steuerlich relevant"/>
    <tableColumn id="9" xr3:uid="{00000000-0010-0000-0000-000009000000}" name="Netto-Cashflow"/>
    <tableColumn id="10" xr3:uid="{00000000-0010-0000-0000-00000A000000}" name="Zahlungsquot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blObjektuebersicht" displayName="tblObjektuebersicht" ref="A8:H10" headerRowDxfId="0" dataDxfId="1" totalsRowDxfId="2">
  <tableColumns count="8">
    <tableColumn id="1" xr3:uid="{00000000-0010-0000-0100-000001000000}" name="Objekt-ID" dataDxfId="10"/>
    <tableColumn id="2" xr3:uid="{00000000-0010-0000-0100-000002000000}" name="Objektname" dataDxfId="9"/>
    <tableColumn id="3" xr3:uid="{00000000-0010-0000-0100-000003000000}" name="Einheiten" dataDxfId="8"/>
    <tableColumn id="4" xr3:uid="{00000000-0010-0000-0100-000004000000}" name="Wohnfläche m²" dataDxfId="7"/>
    <tableColumn id="5" xr3:uid="{00000000-0010-0000-0100-000005000000}" name="Sollmiete monatlich" dataDxfId="6"/>
    <tableColumn id="6" xr3:uid="{00000000-0010-0000-0100-000006000000}" name="NK-Vorauszahlung monatlich" dataDxfId="5"/>
    <tableColumn id="7" xr3:uid="{00000000-0010-0000-0100-000007000000}" name="Kaution offen" dataDxfId="4"/>
    <tableColumn id="8" xr3:uid="{00000000-0010-0000-0100-000008000000}" name="Status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blStammdaten" displayName="tblStammdaten" ref="A5:S105">
  <tableColumns count="19">
    <tableColumn id="1" xr3:uid="{00000000-0010-0000-0200-000001000000}" name="Objekt-ID"/>
    <tableColumn id="2" xr3:uid="{00000000-0010-0000-0200-000002000000}" name="Einheit-ID"/>
    <tableColumn id="3" xr3:uid="{00000000-0010-0000-0200-000003000000}" name="Objektname"/>
    <tableColumn id="4" xr3:uid="{00000000-0010-0000-0200-000004000000}" name="Adresse"/>
    <tableColumn id="5" xr3:uid="{00000000-0010-0000-0200-000005000000}" name="PLZ"/>
    <tableColumn id="6" xr3:uid="{00000000-0010-0000-0200-000006000000}" name="Ort"/>
    <tableColumn id="7" xr3:uid="{00000000-0010-0000-0200-000007000000}" name="Mieter"/>
    <tableColumn id="8" xr3:uid="{00000000-0010-0000-0200-000008000000}" name="Vertragsbeginn"/>
    <tableColumn id="9" xr3:uid="{00000000-0010-0000-0200-000009000000}" name="Vertragsende"/>
    <tableColumn id="10" xr3:uid="{00000000-0010-0000-0200-00000A000000}" name="Wohnfläche m²"/>
    <tableColumn id="11" xr3:uid="{00000000-0010-0000-0200-00000B000000}" name="Personen"/>
    <tableColumn id="12" xr3:uid="{00000000-0010-0000-0200-00000C000000}" name="Kaltmiete"/>
    <tableColumn id="13" xr3:uid="{00000000-0010-0000-0200-00000D000000}" name="NK-Vorauszahlung"/>
    <tableColumn id="14" xr3:uid="{00000000-0010-0000-0200-00000E000000}" name="Sonstige Miete"/>
    <tableColumn id="15" xr3:uid="{00000000-0010-0000-0200-00000F000000}" name="Gesamt-Sollmiete"/>
    <tableColumn id="16" xr3:uid="{00000000-0010-0000-0200-000010000000}" name="Kaution Soll"/>
    <tableColumn id="17" xr3:uid="{00000000-0010-0000-0200-000011000000}" name="Kaution Ist"/>
    <tableColumn id="18" xr3:uid="{00000000-0010-0000-0200-000012000000}" name="Kaution Differenz"/>
    <tableColumn id="19" xr3:uid="{00000000-0010-0000-0200-000013000000}" name="Statu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blBuchungen" displayName="tblBuchungen" ref="A5:R205">
  <tableColumns count="18">
    <tableColumn id="1" xr3:uid="{00000000-0010-0000-0300-000001000000}" name="Datum"/>
    <tableColumn id="2" xr3:uid="{00000000-0010-0000-0300-000002000000}" name="Objekt-ID"/>
    <tableColumn id="3" xr3:uid="{00000000-0010-0000-0300-000003000000}" name="Einheit-ID"/>
    <tableColumn id="4" xr3:uid="{00000000-0010-0000-0300-000004000000}" name="Mieter"/>
    <tableColumn id="5" xr3:uid="{00000000-0010-0000-0300-000005000000}" name="Vorgang"/>
    <tableColumn id="6" xr3:uid="{00000000-0010-0000-0300-000006000000}" name="Buchungsart"/>
    <tableColumn id="7" xr3:uid="{00000000-0010-0000-0300-000007000000}" name="Beschreibung"/>
    <tableColumn id="8" xr3:uid="{00000000-0010-0000-0300-000008000000}" name="Sollbetrag"/>
    <tableColumn id="9" xr3:uid="{00000000-0010-0000-0300-000009000000}" name="Istbetrag"/>
    <tableColumn id="10" xr3:uid="{00000000-0010-0000-0300-00000A000000}" name="Differenz"/>
    <tableColumn id="11" xr3:uid="{00000000-0010-0000-0300-00000B000000}" name="Zahlungsstatus"/>
    <tableColumn id="12" xr3:uid="{00000000-0010-0000-0300-00000C000000}" name="Umlagefähig"/>
    <tableColumn id="13" xr3:uid="{00000000-0010-0000-0300-00000D000000}" name="Steuerlich relevant"/>
    <tableColumn id="14" xr3:uid="{00000000-0010-0000-0300-00000E000000}" name="Beleg-Nr."/>
    <tableColumn id="15" xr3:uid="{00000000-0010-0000-0300-00000F000000}" name="Monat"/>
    <tableColumn id="16" xr3:uid="{00000000-0010-0000-0300-000010000000}" name="Jahr"/>
    <tableColumn id="17" xr3:uid="{00000000-0010-0000-0300-000011000000}" name="Quartal"/>
    <tableColumn id="18" xr3:uid="{00000000-0010-0000-0300-000012000000}" name="Notiz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blNebenkostenErgebnis" displayName="tblNebenkostenErgebnis" ref="A35:H39">
  <tableColumns count="8">
    <tableColumn id="1" xr3:uid="{00000000-0010-0000-0400-000001000000}" name="Einheit-ID"/>
    <tableColumn id="2" xr3:uid="{00000000-0010-0000-0400-000002000000}" name="Mieter"/>
    <tableColumn id="3" xr3:uid="{00000000-0010-0000-0400-000003000000}" name="Wohnfläche m²"/>
    <tableColumn id="4" xr3:uid="{00000000-0010-0000-0400-000004000000}" name="Personen"/>
    <tableColumn id="5" xr3:uid="{00000000-0010-0000-0400-000005000000}" name="NK-Vorauszahlungen"/>
    <tableColumn id="6" xr3:uid="{00000000-0010-0000-0400-000006000000}" name="Umlagefähige Kosten"/>
    <tableColumn id="7" xr3:uid="{00000000-0010-0000-0400-000007000000}" name="Nachzahlung / Guthaben"/>
    <tableColumn id="8" xr3:uid="{00000000-0010-0000-0400-000008000000}" name="Ergebni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workbookViewId="0">
      <selection activeCell="A2" sqref="A2"/>
    </sheetView>
  </sheetViews>
  <sheetFormatPr baseColWidth="10" defaultColWidth="9" defaultRowHeight="15" x14ac:dyDescent="0.25"/>
  <cols>
    <col min="1" max="1" width="12" customWidth="1"/>
    <col min="2" max="2" width="20" customWidth="1"/>
    <col min="3" max="5" width="16" customWidth="1"/>
    <col min="6" max="6" width="18" customWidth="1"/>
    <col min="7" max="7" width="20" customWidth="1"/>
    <col min="8" max="8" width="18" customWidth="1"/>
    <col min="9" max="9" width="16" customWidth="1"/>
    <col min="10" max="10" width="14" customWidth="1"/>
    <col min="11" max="18" width="9" style="26"/>
  </cols>
  <sheetData>
    <row r="1" spans="1:10" ht="28.5" x14ac:dyDescent="0.45">
      <c r="A1" s="22" t="s">
        <v>183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26" customForma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30" x14ac:dyDescent="0.25">
      <c r="A3" s="8" t="s">
        <v>0</v>
      </c>
      <c r="B3" s="14">
        <v>2026</v>
      </c>
      <c r="C3" s="3"/>
      <c r="D3" s="13" t="s">
        <v>1</v>
      </c>
      <c r="E3" s="24">
        <f>SUM(C16:C27)</f>
        <v>12515</v>
      </c>
      <c r="F3" s="13" t="s">
        <v>2</v>
      </c>
      <c r="G3" s="24">
        <f>SUM(D16:D27)</f>
        <v>11885</v>
      </c>
      <c r="H3" s="25"/>
      <c r="I3" s="25"/>
      <c r="J3" s="25"/>
    </row>
    <row r="4" spans="1:10" ht="30" x14ac:dyDescent="0.25">
      <c r="A4" s="8" t="s">
        <v>3</v>
      </c>
      <c r="B4" s="4">
        <f ca="1">TODAY()</f>
        <v>46152</v>
      </c>
      <c r="C4" s="3"/>
      <c r="D4" s="13" t="s">
        <v>4</v>
      </c>
      <c r="E4" s="24">
        <f>SUM(E16:E27)</f>
        <v>630</v>
      </c>
      <c r="F4" s="13" t="s">
        <v>5</v>
      </c>
      <c r="G4" s="24">
        <f>SUM(F16:F27)</f>
        <v>1720</v>
      </c>
      <c r="H4" s="25"/>
      <c r="I4" s="25"/>
      <c r="J4" s="25"/>
    </row>
    <row r="5" spans="1:10" ht="45" x14ac:dyDescent="0.25">
      <c r="A5" s="8" t="s">
        <v>6</v>
      </c>
      <c r="B5" s="1" t="s">
        <v>7</v>
      </c>
      <c r="C5" s="3"/>
      <c r="D5" s="13" t="s">
        <v>8</v>
      </c>
      <c r="E5" s="24">
        <f>SUM(G16:G27)</f>
        <v>994</v>
      </c>
      <c r="F5" s="13" t="s">
        <v>9</v>
      </c>
      <c r="G5" s="24">
        <f>SUM(H16:H27)</f>
        <v>10979</v>
      </c>
      <c r="H5" s="25"/>
      <c r="I5" s="25"/>
      <c r="J5" s="25"/>
    </row>
    <row r="6" spans="1:10" s="26" customFormat="1" x14ac:dyDescent="0.25">
      <c r="A6" s="25"/>
      <c r="B6" s="25"/>
      <c r="C6" s="25"/>
      <c r="D6" s="13" t="s">
        <v>10</v>
      </c>
      <c r="E6" s="24">
        <f>SUM(I16:I27)</f>
        <v>9171</v>
      </c>
      <c r="F6" s="13" t="s">
        <v>11</v>
      </c>
      <c r="G6" s="24">
        <f>SUM(Stammdaten!$R$6:$R$105)</f>
        <v>570</v>
      </c>
      <c r="H6" s="25"/>
      <c r="I6" s="25"/>
      <c r="J6" s="25"/>
    </row>
    <row r="7" spans="1:10" s="26" customFormat="1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 s="26" customFormat="1" ht="30" x14ac:dyDescent="0.25">
      <c r="A8" s="29" t="s">
        <v>12</v>
      </c>
      <c r="B8" s="29" t="s">
        <v>13</v>
      </c>
      <c r="C8" s="29" t="s">
        <v>14</v>
      </c>
      <c r="D8" s="29" t="s">
        <v>15</v>
      </c>
      <c r="E8" s="29" t="s">
        <v>16</v>
      </c>
      <c r="F8" s="29" t="s">
        <v>17</v>
      </c>
      <c r="G8" s="29" t="s">
        <v>18</v>
      </c>
      <c r="H8" s="29" t="s">
        <v>19</v>
      </c>
      <c r="I8" s="25"/>
      <c r="J8" s="25"/>
    </row>
    <row r="9" spans="1:10" s="26" customFormat="1" ht="30" x14ac:dyDescent="0.25">
      <c r="A9" s="25" t="s">
        <v>20</v>
      </c>
      <c r="B9" s="25" t="str">
        <f>IF(A9="","",IFERROR(INDEX(Stammdaten!$C$6:$C$105,MATCH(A9,Stammdaten!$A$6:$A$105,0)),""))</f>
        <v>Mehrfamilienhaus Lindenstraße</v>
      </c>
      <c r="C9" s="27">
        <f>COUNTIF(Stammdaten!$A$6:$A$105,A9)</f>
        <v>2</v>
      </c>
      <c r="D9" s="27">
        <f>SUMIF(Stammdaten!$A$6:$A$105,A9,Stammdaten!$J$6:$J$105)</f>
        <v>120</v>
      </c>
      <c r="E9" s="28">
        <f>SUMIF(Stammdaten!$A$6:$A$105,A9,Stammdaten!$L$6:$L$105)+SUMIF(Stammdaten!$A$6:$A$105,A9,Stammdaten!$N$6:$N$105)</f>
        <v>1475</v>
      </c>
      <c r="F9" s="28">
        <f>SUMIF(Stammdaten!$A$6:$A$105,A9,Stammdaten!$M$6:$M$105)</f>
        <v>390</v>
      </c>
      <c r="G9" s="28">
        <f>SUMIF(Stammdaten!$A$6:$A$105,A9,Stammdaten!$R$6:$R$105)</f>
        <v>0</v>
      </c>
      <c r="H9" s="25" t="str">
        <f>IF(G9&gt;0,"Prüfen","OK")</f>
        <v>OK</v>
      </c>
      <c r="I9" s="25"/>
      <c r="J9" s="25"/>
    </row>
    <row r="10" spans="1:10" s="26" customFormat="1" x14ac:dyDescent="0.25">
      <c r="A10" s="25" t="s">
        <v>21</v>
      </c>
      <c r="B10" s="25" t="str">
        <f>IF(A10="","",IFERROR(INDEX(Stammdaten!$C$6:$C$105,MATCH(A10,Stammdaten!$A$6:$A$105,0)),""))</f>
        <v>Wohnung Hafenblick</v>
      </c>
      <c r="C10" s="27">
        <f>COUNTIF(Stammdaten!$A$6:$A$105,A10)</f>
        <v>2</v>
      </c>
      <c r="D10" s="27">
        <f>SUMIF(Stammdaten!$A$6:$A$105,A10,Stammdaten!$J$6:$J$105)</f>
        <v>120</v>
      </c>
      <c r="E10" s="28">
        <f>SUMIF(Stammdaten!$A$6:$A$105,A10,Stammdaten!$L$6:$L$105)+SUMIF(Stammdaten!$A$6:$A$105,A10,Stammdaten!$N$6:$N$105)</f>
        <v>1510</v>
      </c>
      <c r="F10" s="28">
        <f>SUMIF(Stammdaten!$A$6:$A$105,A10,Stammdaten!$M$6:$M$105)</f>
        <v>400</v>
      </c>
      <c r="G10" s="28">
        <f>SUMIF(Stammdaten!$A$6:$A$105,A10,Stammdaten!$R$6:$R$105)</f>
        <v>570</v>
      </c>
      <c r="H10" s="25" t="str">
        <f>IF(G10&gt;0,"Prüfen","OK")</f>
        <v>Prüfen</v>
      </c>
      <c r="I10" s="25"/>
      <c r="J10" s="25"/>
    </row>
    <row r="11" spans="1:10" s="26" customForma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spans="1:10" s="26" customFormat="1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1:10" s="26" customFormat="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spans="1:10" ht="30" x14ac:dyDescent="0.25">
      <c r="A14" s="2" t="s">
        <v>22</v>
      </c>
      <c r="B14" s="2" t="s">
        <v>23</v>
      </c>
      <c r="C14" s="2" t="s">
        <v>24</v>
      </c>
      <c r="D14" s="2" t="s">
        <v>25</v>
      </c>
      <c r="E14" s="2" t="s">
        <v>4</v>
      </c>
      <c r="F14" s="2" t="s">
        <v>5</v>
      </c>
      <c r="G14" s="2" t="s">
        <v>8</v>
      </c>
      <c r="H14" s="2" t="s">
        <v>26</v>
      </c>
      <c r="I14" s="2" t="s">
        <v>10</v>
      </c>
      <c r="J14" s="2" t="s">
        <v>27</v>
      </c>
    </row>
    <row r="15" spans="1:1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5">
      <c r="A16" s="3">
        <v>1</v>
      </c>
      <c r="B16" s="3" t="s">
        <v>28</v>
      </c>
      <c r="C16" s="7">
        <f>SUMIFS(Buchungen!$H:$H,Buchungen!$P:$P,$B$3,Buchungen!$O:$O,$A16,Buchungen!$F:$F,"Einnahme")</f>
        <v>2895</v>
      </c>
      <c r="D16" s="7">
        <f>SUMIFS(Buchungen!$I:$I,Buchungen!$P:$P,$B$3,Buchungen!$O:$O,$A16,Buchungen!$F:$F,"Einnahme")</f>
        <v>2895</v>
      </c>
      <c r="E16" s="7">
        <f t="shared" ref="E16:E27" si="0">C16-D16</f>
        <v>0</v>
      </c>
      <c r="F16" s="7">
        <f>SUMIFS(Buchungen!$I:$I,Buchungen!$P:$P,$B$3,Buchungen!$O:$O,$A16,Buchungen!$F:$F,"Ausgabe",Buchungen!$L:$L,"Ja")</f>
        <v>870</v>
      </c>
      <c r="G16" s="7">
        <f>SUMIFS(Buchungen!$I:$I,Buchungen!$P:$P,$B$3,Buchungen!$O:$O,$A16,Buchungen!$F:$F,"Ausgabe",Buchungen!$L:$L,"Nein")</f>
        <v>215</v>
      </c>
      <c r="H16" s="7">
        <f>SUMIFS(Buchungen!$I:$I,Buchungen!$P:$P,$B$3,Buchungen!$O:$O,$A16,Buchungen!$M:$M,"Ja")</f>
        <v>3380</v>
      </c>
      <c r="I16" s="7">
        <f t="shared" ref="I16:I27" si="1">D16-F16-G16</f>
        <v>1810</v>
      </c>
      <c r="J16" s="15">
        <f t="shared" ref="J16:J28" si="2">IFERROR(D16/C16,0)</f>
        <v>1</v>
      </c>
    </row>
    <row r="17" spans="1:10" x14ac:dyDescent="0.25">
      <c r="A17" s="3">
        <v>2</v>
      </c>
      <c r="B17" s="3" t="s">
        <v>29</v>
      </c>
      <c r="C17" s="7">
        <f>SUMIFS(Buchungen!$H:$H,Buchungen!$P:$P,$B$3,Buchungen!$O:$O,$A17,Buchungen!$F:$F,"Einnahme")</f>
        <v>5845</v>
      </c>
      <c r="D17" s="7">
        <f>SUMIFS(Buchungen!$I:$I,Buchungen!$P:$P,$B$3,Buchungen!$O:$O,$A17,Buchungen!$F:$F,"Einnahme")</f>
        <v>5275</v>
      </c>
      <c r="E17" s="7">
        <f t="shared" si="0"/>
        <v>570</v>
      </c>
      <c r="F17" s="7">
        <f>SUMIFS(Buchungen!$I:$I,Buchungen!$P:$P,$B$3,Buchungen!$O:$O,$A17,Buchungen!$F:$F,"Ausgabe",Buchungen!$L:$L,"Ja")</f>
        <v>310</v>
      </c>
      <c r="G17" s="7">
        <f>SUMIFS(Buchungen!$I:$I,Buchungen!$P:$P,$B$3,Buchungen!$O:$O,$A17,Buchungen!$F:$F,"Ausgabe",Buchungen!$L:$L,"Nein")</f>
        <v>59</v>
      </c>
      <c r="H17" s="7">
        <f>SUMIFS(Buchungen!$I:$I,Buchungen!$P:$P,$B$3,Buchungen!$O:$O,$A17,Buchungen!$M:$M,"Ja")</f>
        <v>3354</v>
      </c>
      <c r="I17" s="7">
        <f t="shared" si="1"/>
        <v>4906</v>
      </c>
      <c r="J17" s="15">
        <f t="shared" si="2"/>
        <v>0.90248075278015394</v>
      </c>
    </row>
    <row r="18" spans="1:10" x14ac:dyDescent="0.25">
      <c r="A18" s="3">
        <v>3</v>
      </c>
      <c r="B18" s="3" t="s">
        <v>30</v>
      </c>
      <c r="C18" s="7">
        <f>SUMIFS(Buchungen!$H:$H,Buchungen!$P:$P,$B$3,Buchungen!$O:$O,$A18,Buchungen!$F:$F,"Einnahme")</f>
        <v>3775</v>
      </c>
      <c r="D18" s="7">
        <f>SUMIFS(Buchungen!$I:$I,Buchungen!$P:$P,$B$3,Buchungen!$O:$O,$A18,Buchungen!$F:$F,"Einnahme")</f>
        <v>3715</v>
      </c>
      <c r="E18" s="7">
        <f t="shared" si="0"/>
        <v>60</v>
      </c>
      <c r="F18" s="7">
        <f>SUMIFS(Buchungen!$I:$I,Buchungen!$P:$P,$B$3,Buchungen!$O:$O,$A18,Buchungen!$F:$F,"Ausgabe",Buchungen!$L:$L,"Ja")</f>
        <v>540</v>
      </c>
      <c r="G18" s="7">
        <f>SUMIFS(Buchungen!$I:$I,Buchungen!$P:$P,$B$3,Buchungen!$O:$O,$A18,Buchungen!$F:$F,"Ausgabe",Buchungen!$L:$L,"Nein")</f>
        <v>720</v>
      </c>
      <c r="H18" s="7">
        <f>SUMIFS(Buchungen!$I:$I,Buchungen!$P:$P,$B$3,Buchungen!$O:$O,$A18,Buchungen!$M:$M,"Ja")</f>
        <v>4245</v>
      </c>
      <c r="I18" s="7">
        <f t="shared" si="1"/>
        <v>2455</v>
      </c>
      <c r="J18" s="15">
        <f t="shared" si="2"/>
        <v>0.98410596026490071</v>
      </c>
    </row>
    <row r="19" spans="1:10" x14ac:dyDescent="0.25">
      <c r="A19" s="3">
        <v>4</v>
      </c>
      <c r="B19" s="3" t="s">
        <v>31</v>
      </c>
      <c r="C19" s="7">
        <f>SUMIFS(Buchungen!$H:$H,Buchungen!$P:$P,$B$3,Buchungen!$O:$O,$A19,Buchungen!$F:$F,"Einnahme")</f>
        <v>0</v>
      </c>
      <c r="D19" s="7">
        <f>SUMIFS(Buchungen!$I:$I,Buchungen!$P:$P,$B$3,Buchungen!$O:$O,$A19,Buchungen!$F:$F,"Einnahme")</f>
        <v>0</v>
      </c>
      <c r="E19" s="7">
        <f t="shared" si="0"/>
        <v>0</v>
      </c>
      <c r="F19" s="7">
        <f>SUMIFS(Buchungen!$I:$I,Buchungen!$P:$P,$B$3,Buchungen!$O:$O,$A19,Buchungen!$F:$F,"Ausgabe",Buchungen!$L:$L,"Ja")</f>
        <v>0</v>
      </c>
      <c r="G19" s="7">
        <f>SUMIFS(Buchungen!$I:$I,Buchungen!$P:$P,$B$3,Buchungen!$O:$O,$A19,Buchungen!$F:$F,"Ausgabe",Buchungen!$L:$L,"Nein")</f>
        <v>0</v>
      </c>
      <c r="H19" s="7">
        <f>SUMIFS(Buchungen!$I:$I,Buchungen!$P:$P,$B$3,Buchungen!$O:$O,$A19,Buchungen!$M:$M,"Ja")</f>
        <v>0</v>
      </c>
      <c r="I19" s="7">
        <f t="shared" si="1"/>
        <v>0</v>
      </c>
      <c r="J19" s="15">
        <f t="shared" si="2"/>
        <v>0</v>
      </c>
    </row>
    <row r="20" spans="1:10" x14ac:dyDescent="0.25">
      <c r="A20" s="3">
        <v>5</v>
      </c>
      <c r="B20" s="3" t="s">
        <v>32</v>
      </c>
      <c r="C20" s="7">
        <f>SUMIFS(Buchungen!$H:$H,Buchungen!$P:$P,$B$3,Buchungen!$O:$O,$A20,Buchungen!$F:$F,"Einnahme")</f>
        <v>0</v>
      </c>
      <c r="D20" s="7">
        <f>SUMIFS(Buchungen!$I:$I,Buchungen!$P:$P,$B$3,Buchungen!$O:$O,$A20,Buchungen!$F:$F,"Einnahme")</f>
        <v>0</v>
      </c>
      <c r="E20" s="7">
        <f t="shared" si="0"/>
        <v>0</v>
      </c>
      <c r="F20" s="7">
        <f>SUMIFS(Buchungen!$I:$I,Buchungen!$P:$P,$B$3,Buchungen!$O:$O,$A20,Buchungen!$F:$F,"Ausgabe",Buchungen!$L:$L,"Ja")</f>
        <v>0</v>
      </c>
      <c r="G20" s="7">
        <f>SUMIFS(Buchungen!$I:$I,Buchungen!$P:$P,$B$3,Buchungen!$O:$O,$A20,Buchungen!$F:$F,"Ausgabe",Buchungen!$L:$L,"Nein")</f>
        <v>0</v>
      </c>
      <c r="H20" s="7">
        <f>SUMIFS(Buchungen!$I:$I,Buchungen!$P:$P,$B$3,Buchungen!$O:$O,$A20,Buchungen!$M:$M,"Ja")</f>
        <v>0</v>
      </c>
      <c r="I20" s="7">
        <f t="shared" si="1"/>
        <v>0</v>
      </c>
      <c r="J20" s="15">
        <f t="shared" si="2"/>
        <v>0</v>
      </c>
    </row>
    <row r="21" spans="1:10" x14ac:dyDescent="0.25">
      <c r="A21" s="3">
        <v>6</v>
      </c>
      <c r="B21" s="3" t="s">
        <v>33</v>
      </c>
      <c r="C21" s="7">
        <f>SUMIFS(Buchungen!$H:$H,Buchungen!$P:$P,$B$3,Buchungen!$O:$O,$A21,Buchungen!$F:$F,"Einnahme")</f>
        <v>0</v>
      </c>
      <c r="D21" s="7">
        <f>SUMIFS(Buchungen!$I:$I,Buchungen!$P:$P,$B$3,Buchungen!$O:$O,$A21,Buchungen!$F:$F,"Einnahme")</f>
        <v>0</v>
      </c>
      <c r="E21" s="7">
        <f t="shared" si="0"/>
        <v>0</v>
      </c>
      <c r="F21" s="7">
        <f>SUMIFS(Buchungen!$I:$I,Buchungen!$P:$P,$B$3,Buchungen!$O:$O,$A21,Buchungen!$F:$F,"Ausgabe",Buchungen!$L:$L,"Ja")</f>
        <v>0</v>
      </c>
      <c r="G21" s="7">
        <f>SUMIFS(Buchungen!$I:$I,Buchungen!$P:$P,$B$3,Buchungen!$O:$O,$A21,Buchungen!$F:$F,"Ausgabe",Buchungen!$L:$L,"Nein")</f>
        <v>0</v>
      </c>
      <c r="H21" s="7">
        <f>SUMIFS(Buchungen!$I:$I,Buchungen!$P:$P,$B$3,Buchungen!$O:$O,$A21,Buchungen!$M:$M,"Ja")</f>
        <v>0</v>
      </c>
      <c r="I21" s="7">
        <f t="shared" si="1"/>
        <v>0</v>
      </c>
      <c r="J21" s="15">
        <f t="shared" si="2"/>
        <v>0</v>
      </c>
    </row>
    <row r="22" spans="1:10" x14ac:dyDescent="0.25">
      <c r="A22" s="3">
        <v>7</v>
      </c>
      <c r="B22" s="3" t="s">
        <v>34</v>
      </c>
      <c r="C22" s="7">
        <f>SUMIFS(Buchungen!$H:$H,Buchungen!$P:$P,$B$3,Buchungen!$O:$O,$A22,Buchungen!$F:$F,"Einnahme")</f>
        <v>0</v>
      </c>
      <c r="D22" s="7">
        <f>SUMIFS(Buchungen!$I:$I,Buchungen!$P:$P,$B$3,Buchungen!$O:$O,$A22,Buchungen!$F:$F,"Einnahme")</f>
        <v>0</v>
      </c>
      <c r="E22" s="7">
        <f t="shared" si="0"/>
        <v>0</v>
      </c>
      <c r="F22" s="7">
        <f>SUMIFS(Buchungen!$I:$I,Buchungen!$P:$P,$B$3,Buchungen!$O:$O,$A22,Buchungen!$F:$F,"Ausgabe",Buchungen!$L:$L,"Ja")</f>
        <v>0</v>
      </c>
      <c r="G22" s="7">
        <f>SUMIFS(Buchungen!$I:$I,Buchungen!$P:$P,$B$3,Buchungen!$O:$O,$A22,Buchungen!$F:$F,"Ausgabe",Buchungen!$L:$L,"Nein")</f>
        <v>0</v>
      </c>
      <c r="H22" s="7">
        <f>SUMIFS(Buchungen!$I:$I,Buchungen!$P:$P,$B$3,Buchungen!$O:$O,$A22,Buchungen!$M:$M,"Ja")</f>
        <v>0</v>
      </c>
      <c r="I22" s="7">
        <f t="shared" si="1"/>
        <v>0</v>
      </c>
      <c r="J22" s="15">
        <f t="shared" si="2"/>
        <v>0</v>
      </c>
    </row>
    <row r="23" spans="1:10" x14ac:dyDescent="0.25">
      <c r="A23" s="3">
        <v>8</v>
      </c>
      <c r="B23" s="3" t="s">
        <v>35</v>
      </c>
      <c r="C23" s="7">
        <f>SUMIFS(Buchungen!$H:$H,Buchungen!$P:$P,$B$3,Buchungen!$O:$O,$A23,Buchungen!$F:$F,"Einnahme")</f>
        <v>0</v>
      </c>
      <c r="D23" s="7">
        <f>SUMIFS(Buchungen!$I:$I,Buchungen!$P:$P,$B$3,Buchungen!$O:$O,$A23,Buchungen!$F:$F,"Einnahme")</f>
        <v>0</v>
      </c>
      <c r="E23" s="7">
        <f t="shared" si="0"/>
        <v>0</v>
      </c>
      <c r="F23" s="7">
        <f>SUMIFS(Buchungen!$I:$I,Buchungen!$P:$P,$B$3,Buchungen!$O:$O,$A23,Buchungen!$F:$F,"Ausgabe",Buchungen!$L:$L,"Ja")</f>
        <v>0</v>
      </c>
      <c r="G23" s="7">
        <f>SUMIFS(Buchungen!$I:$I,Buchungen!$P:$P,$B$3,Buchungen!$O:$O,$A23,Buchungen!$F:$F,"Ausgabe",Buchungen!$L:$L,"Nein")</f>
        <v>0</v>
      </c>
      <c r="H23" s="7">
        <f>SUMIFS(Buchungen!$I:$I,Buchungen!$P:$P,$B$3,Buchungen!$O:$O,$A23,Buchungen!$M:$M,"Ja")</f>
        <v>0</v>
      </c>
      <c r="I23" s="7">
        <f t="shared" si="1"/>
        <v>0</v>
      </c>
      <c r="J23" s="15">
        <f t="shared" si="2"/>
        <v>0</v>
      </c>
    </row>
    <row r="24" spans="1:10" x14ac:dyDescent="0.25">
      <c r="A24" s="3">
        <v>9</v>
      </c>
      <c r="B24" s="3" t="s">
        <v>36</v>
      </c>
      <c r="C24" s="7">
        <f>SUMIFS(Buchungen!$H:$H,Buchungen!$P:$P,$B$3,Buchungen!$O:$O,$A24,Buchungen!$F:$F,"Einnahme")</f>
        <v>0</v>
      </c>
      <c r="D24" s="7">
        <f>SUMIFS(Buchungen!$I:$I,Buchungen!$P:$P,$B$3,Buchungen!$O:$O,$A24,Buchungen!$F:$F,"Einnahme")</f>
        <v>0</v>
      </c>
      <c r="E24" s="7">
        <f t="shared" si="0"/>
        <v>0</v>
      </c>
      <c r="F24" s="7">
        <f>SUMIFS(Buchungen!$I:$I,Buchungen!$P:$P,$B$3,Buchungen!$O:$O,$A24,Buchungen!$F:$F,"Ausgabe",Buchungen!$L:$L,"Ja")</f>
        <v>0</v>
      </c>
      <c r="G24" s="7">
        <f>SUMIFS(Buchungen!$I:$I,Buchungen!$P:$P,$B$3,Buchungen!$O:$O,$A24,Buchungen!$F:$F,"Ausgabe",Buchungen!$L:$L,"Nein")</f>
        <v>0</v>
      </c>
      <c r="H24" s="7">
        <f>SUMIFS(Buchungen!$I:$I,Buchungen!$P:$P,$B$3,Buchungen!$O:$O,$A24,Buchungen!$M:$M,"Ja")</f>
        <v>0</v>
      </c>
      <c r="I24" s="7">
        <f t="shared" si="1"/>
        <v>0</v>
      </c>
      <c r="J24" s="15">
        <f t="shared" si="2"/>
        <v>0</v>
      </c>
    </row>
    <row r="25" spans="1:10" x14ac:dyDescent="0.25">
      <c r="A25" s="3">
        <v>10</v>
      </c>
      <c r="B25" s="3" t="s">
        <v>37</v>
      </c>
      <c r="C25" s="7">
        <f>SUMIFS(Buchungen!$H:$H,Buchungen!$P:$P,$B$3,Buchungen!$O:$O,$A25,Buchungen!$F:$F,"Einnahme")</f>
        <v>0</v>
      </c>
      <c r="D25" s="7">
        <f>SUMIFS(Buchungen!$I:$I,Buchungen!$P:$P,$B$3,Buchungen!$O:$O,$A25,Buchungen!$F:$F,"Einnahme")</f>
        <v>0</v>
      </c>
      <c r="E25" s="7">
        <f t="shared" si="0"/>
        <v>0</v>
      </c>
      <c r="F25" s="7">
        <f>SUMIFS(Buchungen!$I:$I,Buchungen!$P:$P,$B$3,Buchungen!$O:$O,$A25,Buchungen!$F:$F,"Ausgabe",Buchungen!$L:$L,"Ja")</f>
        <v>0</v>
      </c>
      <c r="G25" s="7">
        <f>SUMIFS(Buchungen!$I:$I,Buchungen!$P:$P,$B$3,Buchungen!$O:$O,$A25,Buchungen!$F:$F,"Ausgabe",Buchungen!$L:$L,"Nein")</f>
        <v>0</v>
      </c>
      <c r="H25" s="7">
        <f>SUMIFS(Buchungen!$I:$I,Buchungen!$P:$P,$B$3,Buchungen!$O:$O,$A25,Buchungen!$M:$M,"Ja")</f>
        <v>0</v>
      </c>
      <c r="I25" s="7">
        <f t="shared" si="1"/>
        <v>0</v>
      </c>
      <c r="J25" s="15">
        <f t="shared" si="2"/>
        <v>0</v>
      </c>
    </row>
    <row r="26" spans="1:10" x14ac:dyDescent="0.25">
      <c r="A26" s="3">
        <v>11</v>
      </c>
      <c r="B26" s="3" t="s">
        <v>38</v>
      </c>
      <c r="C26" s="7">
        <f>SUMIFS(Buchungen!$H:$H,Buchungen!$P:$P,$B$3,Buchungen!$O:$O,$A26,Buchungen!$F:$F,"Einnahme")</f>
        <v>0</v>
      </c>
      <c r="D26" s="7">
        <f>SUMIFS(Buchungen!$I:$I,Buchungen!$P:$P,$B$3,Buchungen!$O:$O,$A26,Buchungen!$F:$F,"Einnahme")</f>
        <v>0</v>
      </c>
      <c r="E26" s="7">
        <f t="shared" si="0"/>
        <v>0</v>
      </c>
      <c r="F26" s="7">
        <f>SUMIFS(Buchungen!$I:$I,Buchungen!$P:$P,$B$3,Buchungen!$O:$O,$A26,Buchungen!$F:$F,"Ausgabe",Buchungen!$L:$L,"Ja")</f>
        <v>0</v>
      </c>
      <c r="G26" s="7">
        <f>SUMIFS(Buchungen!$I:$I,Buchungen!$P:$P,$B$3,Buchungen!$O:$O,$A26,Buchungen!$F:$F,"Ausgabe",Buchungen!$L:$L,"Nein")</f>
        <v>0</v>
      </c>
      <c r="H26" s="7">
        <f>SUMIFS(Buchungen!$I:$I,Buchungen!$P:$P,$B$3,Buchungen!$O:$O,$A26,Buchungen!$M:$M,"Ja")</f>
        <v>0</v>
      </c>
      <c r="I26" s="7">
        <f t="shared" si="1"/>
        <v>0</v>
      </c>
      <c r="J26" s="15">
        <f t="shared" si="2"/>
        <v>0</v>
      </c>
    </row>
    <row r="27" spans="1:10" x14ac:dyDescent="0.25">
      <c r="A27" s="3">
        <v>12</v>
      </c>
      <c r="B27" s="3" t="s">
        <v>39</v>
      </c>
      <c r="C27" s="7">
        <f>SUMIFS(Buchungen!$H:$H,Buchungen!$P:$P,$B$3,Buchungen!$O:$O,$A27,Buchungen!$F:$F,"Einnahme")</f>
        <v>0</v>
      </c>
      <c r="D27" s="7">
        <f>SUMIFS(Buchungen!$I:$I,Buchungen!$P:$P,$B$3,Buchungen!$O:$O,$A27,Buchungen!$F:$F,"Einnahme")</f>
        <v>0</v>
      </c>
      <c r="E27" s="7">
        <f t="shared" si="0"/>
        <v>0</v>
      </c>
      <c r="F27" s="7">
        <f>SUMIFS(Buchungen!$I:$I,Buchungen!$P:$P,$B$3,Buchungen!$O:$O,$A27,Buchungen!$F:$F,"Ausgabe",Buchungen!$L:$L,"Ja")</f>
        <v>0</v>
      </c>
      <c r="G27" s="7">
        <f>SUMIFS(Buchungen!$I:$I,Buchungen!$P:$P,$B$3,Buchungen!$O:$O,$A27,Buchungen!$F:$F,"Ausgabe",Buchungen!$L:$L,"Nein")</f>
        <v>0</v>
      </c>
      <c r="H27" s="7">
        <f>SUMIFS(Buchungen!$I:$I,Buchungen!$P:$P,$B$3,Buchungen!$O:$O,$A27,Buchungen!$M:$M,"Ja")</f>
        <v>0</v>
      </c>
      <c r="I27" s="7">
        <f t="shared" si="1"/>
        <v>0</v>
      </c>
      <c r="J27" s="15">
        <f t="shared" si="2"/>
        <v>0</v>
      </c>
    </row>
    <row r="28" spans="1:10" x14ac:dyDescent="0.25">
      <c r="A28" s="16" t="s">
        <v>40</v>
      </c>
      <c r="B28" s="16"/>
      <c r="C28" s="17">
        <f t="shared" ref="C28:I28" si="3">SUM(C16:C27)</f>
        <v>12515</v>
      </c>
      <c r="D28" s="17">
        <f t="shared" si="3"/>
        <v>11885</v>
      </c>
      <c r="E28" s="17">
        <f t="shared" si="3"/>
        <v>630</v>
      </c>
      <c r="F28" s="17">
        <f t="shared" si="3"/>
        <v>1720</v>
      </c>
      <c r="G28" s="17">
        <f t="shared" si="3"/>
        <v>994</v>
      </c>
      <c r="H28" s="17">
        <f t="shared" si="3"/>
        <v>10979</v>
      </c>
      <c r="I28" s="17">
        <f t="shared" si="3"/>
        <v>9171</v>
      </c>
      <c r="J28" s="18">
        <f t="shared" si="2"/>
        <v>0.94966040751098679</v>
      </c>
    </row>
    <row r="29" spans="1:10" s="26" customFormat="1" x14ac:dyDescent="0.25"/>
    <row r="30" spans="1:10" s="26" customFormat="1" x14ac:dyDescent="0.25"/>
    <row r="31" spans="1:10" s="26" customFormat="1" x14ac:dyDescent="0.25"/>
    <row r="32" spans="1:10" s="26" customFormat="1" x14ac:dyDescent="0.25"/>
    <row r="33" s="26" customFormat="1" x14ac:dyDescent="0.25"/>
    <row r="34" s="26" customFormat="1" x14ac:dyDescent="0.25"/>
    <row r="35" s="26" customFormat="1" x14ac:dyDescent="0.25"/>
    <row r="36" s="26" customFormat="1" x14ac:dyDescent="0.25"/>
    <row r="37" s="26" customFormat="1" x14ac:dyDescent="0.25"/>
    <row r="38" s="26" customFormat="1" x14ac:dyDescent="0.25"/>
    <row r="39" s="26" customFormat="1" x14ac:dyDescent="0.25"/>
  </sheetData>
  <mergeCells count="1">
    <mergeCell ref="A1:J1"/>
  </mergeCells>
  <conditionalFormatting sqref="E16:E27">
    <cfRule type="cellIs" dxfId="21" priority="1" operator="greaterThan">
      <formula>0</formula>
    </cfRule>
  </conditionalFormatting>
  <conditionalFormatting sqref="I16:I27">
    <cfRule type="cellIs" dxfId="20" priority="2" operator="lessThan">
      <formula>0</formula>
    </cfRule>
  </conditionalFormatting>
  <conditionalFormatting sqref="J16:J27">
    <cfRule type="dataBar" priority="3">
      <dataBar>
        <cfvo type="min"/>
        <cfvo type="max"/>
        <color rgb="FF63C384"/>
      </dataBar>
    </cfRule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{F55485B2-2276-57FC-4AB2-6AB7A540FA7E}</x14:id>
        </ext>
      </extLst>
    </cfRule>
  </conditionalFormatting>
  <dataValidations count="1">
    <dataValidation sqref="B3" xr:uid="{00000000-0002-0000-0000-000000000000}">
      <formula1>2020</formula1>
      <formula2>2035</formula2>
    </dataValidation>
  </dataValidations>
  <pageMargins left="0.7" right="0.7" top="0.75" bottom="0.75" header="0.3" footer="0.3"/>
  <tableParts count="2">
    <tablePart r:id="rId1"/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55485B2-2276-57FC-4AB2-6AB7A540FA7E}">
            <x14:dataBar>
              <x14:cfvo type="min"/>
              <x14:cfvo type="max"/>
              <x14:negativeFillColor auto="1"/>
              <x14:axisColor auto="1"/>
            </x14:dataBar>
          </x14:cfRule>
          <xm:sqref>J16:J27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5"/>
  <sheetViews>
    <sheetView workbookViewId="0">
      <selection sqref="A1:S1"/>
    </sheetView>
  </sheetViews>
  <sheetFormatPr baseColWidth="10" defaultColWidth="9" defaultRowHeight="15" x14ac:dyDescent="0.25"/>
  <cols>
    <col min="1" max="2" width="12" customWidth="1"/>
    <col min="3" max="3" width="28" customWidth="1"/>
    <col min="4" max="4" width="26" customWidth="1"/>
    <col min="5" max="5" width="10" customWidth="1"/>
    <col min="6" max="6" width="16" customWidth="1"/>
    <col min="7" max="7" width="22" customWidth="1"/>
    <col min="8" max="10" width="14" customWidth="1"/>
    <col min="11" max="11" width="10" customWidth="1"/>
    <col min="12" max="12" width="14" customWidth="1"/>
    <col min="13" max="13" width="16" customWidth="1"/>
    <col min="14" max="14" width="14" customWidth="1"/>
    <col min="15" max="15" width="16" customWidth="1"/>
    <col min="16" max="17" width="14" customWidth="1"/>
    <col min="18" max="18" width="16" customWidth="1"/>
    <col min="19" max="19" width="12" customWidth="1"/>
  </cols>
  <sheetData>
    <row r="1" spans="1:19" ht="21" x14ac:dyDescent="0.25">
      <c r="A1" s="19" t="s">
        <v>41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x14ac:dyDescent="0.25">
      <c r="A2" s="21" t="s">
        <v>42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5" spans="1:19" x14ac:dyDescent="0.25">
      <c r="A5" s="2" t="s">
        <v>12</v>
      </c>
      <c r="B5" s="2" t="s">
        <v>43</v>
      </c>
      <c r="C5" s="2" t="s">
        <v>13</v>
      </c>
      <c r="D5" s="2" t="s">
        <v>44</v>
      </c>
      <c r="E5" s="2" t="s">
        <v>45</v>
      </c>
      <c r="F5" s="2" t="s">
        <v>46</v>
      </c>
      <c r="G5" s="2" t="s">
        <v>47</v>
      </c>
      <c r="H5" s="2" t="s">
        <v>48</v>
      </c>
      <c r="I5" s="2" t="s">
        <v>49</v>
      </c>
      <c r="J5" s="2" t="s">
        <v>15</v>
      </c>
      <c r="K5" s="2" t="s">
        <v>50</v>
      </c>
      <c r="L5" s="2" t="s">
        <v>51</v>
      </c>
      <c r="M5" s="2" t="s">
        <v>52</v>
      </c>
      <c r="N5" s="2" t="s">
        <v>53</v>
      </c>
      <c r="O5" s="2" t="s">
        <v>54</v>
      </c>
      <c r="P5" s="2" t="s">
        <v>55</v>
      </c>
      <c r="Q5" s="2" t="s">
        <v>56</v>
      </c>
      <c r="R5" s="2" t="s">
        <v>57</v>
      </c>
      <c r="S5" s="2" t="s">
        <v>19</v>
      </c>
    </row>
    <row r="6" spans="1:19" x14ac:dyDescent="0.25">
      <c r="A6" s="3" t="s">
        <v>20</v>
      </c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4">
        <v>45444</v>
      </c>
      <c r="I6" s="4"/>
      <c r="J6" s="5">
        <v>72</v>
      </c>
      <c r="K6" s="6">
        <v>3</v>
      </c>
      <c r="L6" s="7">
        <v>820</v>
      </c>
      <c r="M6" s="7">
        <v>230</v>
      </c>
      <c r="N6" s="7">
        <v>45</v>
      </c>
      <c r="O6" s="7">
        <f t="shared" ref="O6:O37" si="0">IF(A6="","",L6+M6+N6)</f>
        <v>1095</v>
      </c>
      <c r="P6" s="7">
        <v>2460</v>
      </c>
      <c r="Q6" s="7">
        <v>2460</v>
      </c>
      <c r="R6" s="7">
        <f t="shared" ref="R6:R37" si="1">IF(A6="","",P6-Q6)</f>
        <v>0</v>
      </c>
      <c r="S6" s="3" t="str">
        <f t="shared" ref="S6:S37" ca="1" si="2">IF(A6="","",IF(AND(H6&lt;=TODAY(),OR(I6="",I6&gt;=TODAY())),"Aktiv","Inaktiv"))</f>
        <v>Aktiv</v>
      </c>
    </row>
    <row r="7" spans="1:19" x14ac:dyDescent="0.25">
      <c r="A7" s="3" t="s">
        <v>20</v>
      </c>
      <c r="B7" s="3" t="s">
        <v>64</v>
      </c>
      <c r="C7" s="3" t="s">
        <v>59</v>
      </c>
      <c r="D7" s="3" t="s">
        <v>60</v>
      </c>
      <c r="E7" s="3" t="s">
        <v>61</v>
      </c>
      <c r="F7" s="3" t="s">
        <v>62</v>
      </c>
      <c r="G7" s="3" t="s">
        <v>65</v>
      </c>
      <c r="H7" s="4">
        <v>45672</v>
      </c>
      <c r="I7" s="4"/>
      <c r="J7" s="5">
        <v>48</v>
      </c>
      <c r="K7" s="6">
        <v>1</v>
      </c>
      <c r="L7" s="7">
        <v>610</v>
      </c>
      <c r="M7" s="7">
        <v>160</v>
      </c>
      <c r="N7" s="7">
        <v>0</v>
      </c>
      <c r="O7" s="7">
        <f t="shared" si="0"/>
        <v>770</v>
      </c>
      <c r="P7" s="7">
        <v>1830</v>
      </c>
      <c r="Q7" s="7">
        <v>1830</v>
      </c>
      <c r="R7" s="7">
        <f t="shared" si="1"/>
        <v>0</v>
      </c>
      <c r="S7" s="3" t="str">
        <f t="shared" ca="1" si="2"/>
        <v>Aktiv</v>
      </c>
    </row>
    <row r="8" spans="1:19" x14ac:dyDescent="0.25">
      <c r="A8" s="3" t="s">
        <v>21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4">
        <v>45170</v>
      </c>
      <c r="I8" s="4"/>
      <c r="J8" s="5">
        <v>64</v>
      </c>
      <c r="K8" s="6">
        <v>2</v>
      </c>
      <c r="L8" s="7">
        <v>760</v>
      </c>
      <c r="M8" s="7">
        <v>210</v>
      </c>
      <c r="N8" s="7">
        <v>60</v>
      </c>
      <c r="O8" s="7">
        <f t="shared" si="0"/>
        <v>1030</v>
      </c>
      <c r="P8" s="7">
        <v>2280</v>
      </c>
      <c r="Q8" s="7">
        <v>2280</v>
      </c>
      <c r="R8" s="7">
        <f t="shared" si="1"/>
        <v>0</v>
      </c>
      <c r="S8" s="3" t="str">
        <f t="shared" ca="1" si="2"/>
        <v>Aktiv</v>
      </c>
    </row>
    <row r="9" spans="1:19" x14ac:dyDescent="0.25">
      <c r="A9" s="3" t="s">
        <v>21</v>
      </c>
      <c r="B9" s="3" t="s">
        <v>72</v>
      </c>
      <c r="C9" s="3" t="s">
        <v>67</v>
      </c>
      <c r="D9" s="3" t="s">
        <v>68</v>
      </c>
      <c r="E9" s="3" t="s">
        <v>69</v>
      </c>
      <c r="F9" s="3" t="s">
        <v>70</v>
      </c>
      <c r="G9" s="3" t="s">
        <v>73</v>
      </c>
      <c r="H9" s="4">
        <v>46054</v>
      </c>
      <c r="I9" s="4"/>
      <c r="J9" s="5">
        <v>56</v>
      </c>
      <c r="K9" s="6">
        <v>1</v>
      </c>
      <c r="L9" s="7">
        <v>690</v>
      </c>
      <c r="M9" s="7">
        <v>190</v>
      </c>
      <c r="N9" s="7">
        <v>0</v>
      </c>
      <c r="O9" s="7">
        <f t="shared" si="0"/>
        <v>880</v>
      </c>
      <c r="P9" s="7">
        <v>2070</v>
      </c>
      <c r="Q9" s="7">
        <v>1500</v>
      </c>
      <c r="R9" s="7">
        <f t="shared" si="1"/>
        <v>570</v>
      </c>
      <c r="S9" s="3" t="str">
        <f t="shared" ca="1" si="2"/>
        <v>Aktiv</v>
      </c>
    </row>
    <row r="10" spans="1:19" x14ac:dyDescent="0.25">
      <c r="A10" s="3"/>
      <c r="B10" s="3"/>
      <c r="C10" s="3"/>
      <c r="D10" s="3"/>
      <c r="E10" s="3"/>
      <c r="F10" s="3"/>
      <c r="G10" s="3"/>
      <c r="H10" s="4"/>
      <c r="I10" s="4"/>
      <c r="J10" s="5"/>
      <c r="K10" s="6"/>
      <c r="L10" s="7"/>
      <c r="M10" s="7"/>
      <c r="N10" s="7"/>
      <c r="O10" s="7" t="str">
        <f t="shared" si="0"/>
        <v/>
      </c>
      <c r="P10" s="7"/>
      <c r="Q10" s="7"/>
      <c r="R10" s="7" t="str">
        <f t="shared" si="1"/>
        <v/>
      </c>
      <c r="S10" s="3" t="str">
        <f t="shared" ca="1" si="2"/>
        <v/>
      </c>
    </row>
    <row r="11" spans="1:19" x14ac:dyDescent="0.25">
      <c r="A11" s="3"/>
      <c r="B11" s="3"/>
      <c r="C11" s="3"/>
      <c r="D11" s="3"/>
      <c r="E11" s="3"/>
      <c r="F11" s="3"/>
      <c r="G11" s="3"/>
      <c r="H11" s="4"/>
      <c r="I11" s="4"/>
      <c r="J11" s="5"/>
      <c r="K11" s="6"/>
      <c r="L11" s="7"/>
      <c r="M11" s="7"/>
      <c r="N11" s="7"/>
      <c r="O11" s="7" t="str">
        <f t="shared" si="0"/>
        <v/>
      </c>
      <c r="P11" s="7"/>
      <c r="Q11" s="7"/>
      <c r="R11" s="7" t="str">
        <f t="shared" si="1"/>
        <v/>
      </c>
      <c r="S11" s="3" t="str">
        <f t="shared" ca="1" si="2"/>
        <v/>
      </c>
    </row>
    <row r="12" spans="1:19" x14ac:dyDescent="0.25">
      <c r="A12" s="3"/>
      <c r="B12" s="3"/>
      <c r="C12" s="3"/>
      <c r="D12" s="3"/>
      <c r="E12" s="3"/>
      <c r="F12" s="3"/>
      <c r="G12" s="3"/>
      <c r="H12" s="4"/>
      <c r="I12" s="4"/>
      <c r="J12" s="5"/>
      <c r="K12" s="6"/>
      <c r="L12" s="7"/>
      <c r="M12" s="7"/>
      <c r="N12" s="7"/>
      <c r="O12" s="7" t="str">
        <f t="shared" si="0"/>
        <v/>
      </c>
      <c r="P12" s="7"/>
      <c r="Q12" s="7"/>
      <c r="R12" s="7" t="str">
        <f t="shared" si="1"/>
        <v/>
      </c>
      <c r="S12" s="3" t="str">
        <f t="shared" ca="1" si="2"/>
        <v/>
      </c>
    </row>
    <row r="13" spans="1:19" x14ac:dyDescent="0.25">
      <c r="A13" s="3"/>
      <c r="B13" s="3"/>
      <c r="C13" s="3"/>
      <c r="D13" s="3"/>
      <c r="E13" s="3"/>
      <c r="F13" s="3"/>
      <c r="G13" s="3"/>
      <c r="H13" s="4"/>
      <c r="I13" s="4"/>
      <c r="J13" s="5"/>
      <c r="K13" s="6"/>
      <c r="L13" s="7"/>
      <c r="M13" s="7"/>
      <c r="N13" s="7"/>
      <c r="O13" s="7" t="str">
        <f t="shared" si="0"/>
        <v/>
      </c>
      <c r="P13" s="7"/>
      <c r="Q13" s="7"/>
      <c r="R13" s="7" t="str">
        <f t="shared" si="1"/>
        <v/>
      </c>
      <c r="S13" s="3" t="str">
        <f t="shared" ca="1" si="2"/>
        <v/>
      </c>
    </row>
    <row r="14" spans="1:19" x14ac:dyDescent="0.25">
      <c r="A14" s="3"/>
      <c r="B14" s="3"/>
      <c r="C14" s="3"/>
      <c r="D14" s="3"/>
      <c r="E14" s="3"/>
      <c r="F14" s="3"/>
      <c r="G14" s="3"/>
      <c r="H14" s="4"/>
      <c r="I14" s="4"/>
      <c r="J14" s="5"/>
      <c r="K14" s="6"/>
      <c r="L14" s="7"/>
      <c r="M14" s="7"/>
      <c r="N14" s="7"/>
      <c r="O14" s="7" t="str">
        <f t="shared" si="0"/>
        <v/>
      </c>
      <c r="P14" s="7"/>
      <c r="Q14" s="7"/>
      <c r="R14" s="7" t="str">
        <f t="shared" si="1"/>
        <v/>
      </c>
      <c r="S14" s="3" t="str">
        <f t="shared" ca="1" si="2"/>
        <v/>
      </c>
    </row>
    <row r="15" spans="1:19" x14ac:dyDescent="0.25">
      <c r="A15" s="3"/>
      <c r="B15" s="3"/>
      <c r="C15" s="3"/>
      <c r="D15" s="3"/>
      <c r="E15" s="3"/>
      <c r="F15" s="3"/>
      <c r="G15" s="3"/>
      <c r="H15" s="4"/>
      <c r="I15" s="4"/>
      <c r="J15" s="5"/>
      <c r="K15" s="6"/>
      <c r="L15" s="7"/>
      <c r="M15" s="7"/>
      <c r="N15" s="7"/>
      <c r="O15" s="7" t="str">
        <f t="shared" si="0"/>
        <v/>
      </c>
      <c r="P15" s="7"/>
      <c r="Q15" s="7"/>
      <c r="R15" s="7" t="str">
        <f t="shared" si="1"/>
        <v/>
      </c>
      <c r="S15" s="3" t="str">
        <f t="shared" ca="1" si="2"/>
        <v/>
      </c>
    </row>
    <row r="16" spans="1:19" x14ac:dyDescent="0.25">
      <c r="A16" s="3"/>
      <c r="B16" s="3"/>
      <c r="C16" s="3"/>
      <c r="D16" s="3"/>
      <c r="E16" s="3"/>
      <c r="F16" s="3"/>
      <c r="G16" s="3"/>
      <c r="H16" s="4"/>
      <c r="I16" s="4"/>
      <c r="J16" s="5"/>
      <c r="K16" s="6"/>
      <c r="L16" s="7"/>
      <c r="M16" s="7"/>
      <c r="N16" s="7"/>
      <c r="O16" s="7" t="str">
        <f t="shared" si="0"/>
        <v/>
      </c>
      <c r="P16" s="7"/>
      <c r="Q16" s="7"/>
      <c r="R16" s="7" t="str">
        <f t="shared" si="1"/>
        <v/>
      </c>
      <c r="S16" s="3" t="str">
        <f t="shared" ca="1" si="2"/>
        <v/>
      </c>
    </row>
    <row r="17" spans="1:19" x14ac:dyDescent="0.25">
      <c r="A17" s="3"/>
      <c r="B17" s="3"/>
      <c r="C17" s="3"/>
      <c r="D17" s="3"/>
      <c r="E17" s="3"/>
      <c r="F17" s="3"/>
      <c r="G17" s="3"/>
      <c r="H17" s="4"/>
      <c r="I17" s="4"/>
      <c r="J17" s="5"/>
      <c r="K17" s="6"/>
      <c r="L17" s="7"/>
      <c r="M17" s="7"/>
      <c r="N17" s="7"/>
      <c r="O17" s="7" t="str">
        <f t="shared" si="0"/>
        <v/>
      </c>
      <c r="P17" s="7"/>
      <c r="Q17" s="7"/>
      <c r="R17" s="7" t="str">
        <f t="shared" si="1"/>
        <v/>
      </c>
      <c r="S17" s="3" t="str">
        <f t="shared" ca="1" si="2"/>
        <v/>
      </c>
    </row>
    <row r="18" spans="1:19" x14ac:dyDescent="0.25">
      <c r="A18" s="3"/>
      <c r="B18" s="3"/>
      <c r="C18" s="3"/>
      <c r="D18" s="3"/>
      <c r="E18" s="3"/>
      <c r="F18" s="3"/>
      <c r="G18" s="3"/>
      <c r="H18" s="4"/>
      <c r="I18" s="4"/>
      <c r="J18" s="5"/>
      <c r="K18" s="6"/>
      <c r="L18" s="7"/>
      <c r="M18" s="7"/>
      <c r="N18" s="7"/>
      <c r="O18" s="7" t="str">
        <f t="shared" si="0"/>
        <v/>
      </c>
      <c r="P18" s="7"/>
      <c r="Q18" s="7"/>
      <c r="R18" s="7" t="str">
        <f t="shared" si="1"/>
        <v/>
      </c>
      <c r="S18" s="3" t="str">
        <f t="shared" ca="1" si="2"/>
        <v/>
      </c>
    </row>
    <row r="19" spans="1:19" x14ac:dyDescent="0.25">
      <c r="A19" s="3"/>
      <c r="B19" s="3"/>
      <c r="C19" s="3"/>
      <c r="D19" s="3"/>
      <c r="E19" s="3"/>
      <c r="F19" s="3"/>
      <c r="G19" s="3"/>
      <c r="H19" s="4"/>
      <c r="I19" s="4"/>
      <c r="J19" s="5"/>
      <c r="K19" s="6"/>
      <c r="L19" s="7"/>
      <c r="M19" s="7"/>
      <c r="N19" s="7"/>
      <c r="O19" s="7" t="str">
        <f t="shared" si="0"/>
        <v/>
      </c>
      <c r="P19" s="7"/>
      <c r="Q19" s="7"/>
      <c r="R19" s="7" t="str">
        <f t="shared" si="1"/>
        <v/>
      </c>
      <c r="S19" s="3" t="str">
        <f t="shared" ca="1" si="2"/>
        <v/>
      </c>
    </row>
    <row r="20" spans="1:19" x14ac:dyDescent="0.25">
      <c r="A20" s="3"/>
      <c r="B20" s="3"/>
      <c r="C20" s="3"/>
      <c r="D20" s="3"/>
      <c r="E20" s="3"/>
      <c r="F20" s="3"/>
      <c r="G20" s="3"/>
      <c r="H20" s="4"/>
      <c r="I20" s="4"/>
      <c r="J20" s="5"/>
      <c r="K20" s="6"/>
      <c r="L20" s="7"/>
      <c r="M20" s="7"/>
      <c r="N20" s="7"/>
      <c r="O20" s="7" t="str">
        <f t="shared" si="0"/>
        <v/>
      </c>
      <c r="P20" s="7"/>
      <c r="Q20" s="7"/>
      <c r="R20" s="7" t="str">
        <f t="shared" si="1"/>
        <v/>
      </c>
      <c r="S20" s="3" t="str">
        <f t="shared" ca="1" si="2"/>
        <v/>
      </c>
    </row>
    <row r="21" spans="1:19" x14ac:dyDescent="0.25">
      <c r="A21" s="3"/>
      <c r="B21" s="3"/>
      <c r="C21" s="3"/>
      <c r="D21" s="3"/>
      <c r="E21" s="3"/>
      <c r="F21" s="3"/>
      <c r="G21" s="3"/>
      <c r="H21" s="4"/>
      <c r="I21" s="4"/>
      <c r="J21" s="5"/>
      <c r="K21" s="6"/>
      <c r="L21" s="7"/>
      <c r="M21" s="7"/>
      <c r="N21" s="7"/>
      <c r="O21" s="7" t="str">
        <f t="shared" si="0"/>
        <v/>
      </c>
      <c r="P21" s="7"/>
      <c r="Q21" s="7"/>
      <c r="R21" s="7" t="str">
        <f t="shared" si="1"/>
        <v/>
      </c>
      <c r="S21" s="3" t="str">
        <f t="shared" ca="1" si="2"/>
        <v/>
      </c>
    </row>
    <row r="22" spans="1:19" x14ac:dyDescent="0.25">
      <c r="A22" s="3"/>
      <c r="B22" s="3"/>
      <c r="C22" s="3"/>
      <c r="D22" s="3"/>
      <c r="E22" s="3"/>
      <c r="F22" s="3"/>
      <c r="G22" s="3"/>
      <c r="H22" s="4"/>
      <c r="I22" s="4"/>
      <c r="J22" s="5"/>
      <c r="K22" s="6"/>
      <c r="L22" s="7"/>
      <c r="M22" s="7"/>
      <c r="N22" s="7"/>
      <c r="O22" s="7" t="str">
        <f t="shared" si="0"/>
        <v/>
      </c>
      <c r="P22" s="7"/>
      <c r="Q22" s="7"/>
      <c r="R22" s="7" t="str">
        <f t="shared" si="1"/>
        <v/>
      </c>
      <c r="S22" s="3" t="str">
        <f t="shared" ca="1" si="2"/>
        <v/>
      </c>
    </row>
    <row r="23" spans="1:19" x14ac:dyDescent="0.25">
      <c r="A23" s="3"/>
      <c r="B23" s="3"/>
      <c r="C23" s="3"/>
      <c r="D23" s="3"/>
      <c r="E23" s="3"/>
      <c r="F23" s="3"/>
      <c r="G23" s="3"/>
      <c r="H23" s="4"/>
      <c r="I23" s="4"/>
      <c r="J23" s="5"/>
      <c r="K23" s="6"/>
      <c r="L23" s="7"/>
      <c r="M23" s="7"/>
      <c r="N23" s="7"/>
      <c r="O23" s="7" t="str">
        <f t="shared" si="0"/>
        <v/>
      </c>
      <c r="P23" s="7"/>
      <c r="Q23" s="7"/>
      <c r="R23" s="7" t="str">
        <f t="shared" si="1"/>
        <v/>
      </c>
      <c r="S23" s="3" t="str">
        <f t="shared" ca="1" si="2"/>
        <v/>
      </c>
    </row>
    <row r="24" spans="1:19" x14ac:dyDescent="0.25">
      <c r="A24" s="3"/>
      <c r="B24" s="3"/>
      <c r="C24" s="3"/>
      <c r="D24" s="3"/>
      <c r="E24" s="3"/>
      <c r="F24" s="3"/>
      <c r="G24" s="3"/>
      <c r="H24" s="4"/>
      <c r="I24" s="4"/>
      <c r="J24" s="5"/>
      <c r="K24" s="6"/>
      <c r="L24" s="7"/>
      <c r="M24" s="7"/>
      <c r="N24" s="7"/>
      <c r="O24" s="7" t="str">
        <f t="shared" si="0"/>
        <v/>
      </c>
      <c r="P24" s="7"/>
      <c r="Q24" s="7"/>
      <c r="R24" s="7" t="str">
        <f t="shared" si="1"/>
        <v/>
      </c>
      <c r="S24" s="3" t="str">
        <f t="shared" ca="1" si="2"/>
        <v/>
      </c>
    </row>
    <row r="25" spans="1:19" x14ac:dyDescent="0.25">
      <c r="A25" s="3"/>
      <c r="B25" s="3"/>
      <c r="C25" s="3"/>
      <c r="D25" s="3"/>
      <c r="E25" s="3"/>
      <c r="F25" s="3"/>
      <c r="G25" s="3"/>
      <c r="H25" s="4"/>
      <c r="I25" s="4"/>
      <c r="J25" s="5"/>
      <c r="K25" s="6"/>
      <c r="L25" s="7"/>
      <c r="M25" s="7"/>
      <c r="N25" s="7"/>
      <c r="O25" s="7" t="str">
        <f t="shared" si="0"/>
        <v/>
      </c>
      <c r="P25" s="7"/>
      <c r="Q25" s="7"/>
      <c r="R25" s="7" t="str">
        <f t="shared" si="1"/>
        <v/>
      </c>
      <c r="S25" s="3" t="str">
        <f t="shared" ca="1" si="2"/>
        <v/>
      </c>
    </row>
    <row r="26" spans="1:19" x14ac:dyDescent="0.25">
      <c r="A26" s="3"/>
      <c r="B26" s="3"/>
      <c r="C26" s="3"/>
      <c r="D26" s="3"/>
      <c r="E26" s="3"/>
      <c r="F26" s="3"/>
      <c r="G26" s="3"/>
      <c r="H26" s="4"/>
      <c r="I26" s="4"/>
      <c r="J26" s="5"/>
      <c r="K26" s="6"/>
      <c r="L26" s="7"/>
      <c r="M26" s="7"/>
      <c r="N26" s="7"/>
      <c r="O26" s="7" t="str">
        <f t="shared" si="0"/>
        <v/>
      </c>
      <c r="P26" s="7"/>
      <c r="Q26" s="7"/>
      <c r="R26" s="7" t="str">
        <f t="shared" si="1"/>
        <v/>
      </c>
      <c r="S26" s="3" t="str">
        <f t="shared" ca="1" si="2"/>
        <v/>
      </c>
    </row>
    <row r="27" spans="1:19" x14ac:dyDescent="0.25">
      <c r="A27" s="3"/>
      <c r="B27" s="3"/>
      <c r="C27" s="3"/>
      <c r="D27" s="3"/>
      <c r="E27" s="3"/>
      <c r="F27" s="3"/>
      <c r="G27" s="3"/>
      <c r="H27" s="4"/>
      <c r="I27" s="4"/>
      <c r="J27" s="5"/>
      <c r="K27" s="6"/>
      <c r="L27" s="7"/>
      <c r="M27" s="7"/>
      <c r="N27" s="7"/>
      <c r="O27" s="7" t="str">
        <f t="shared" si="0"/>
        <v/>
      </c>
      <c r="P27" s="7"/>
      <c r="Q27" s="7"/>
      <c r="R27" s="7" t="str">
        <f t="shared" si="1"/>
        <v/>
      </c>
      <c r="S27" s="3" t="str">
        <f t="shared" ca="1" si="2"/>
        <v/>
      </c>
    </row>
    <row r="28" spans="1:19" x14ac:dyDescent="0.25">
      <c r="A28" s="3"/>
      <c r="B28" s="3"/>
      <c r="C28" s="3"/>
      <c r="D28" s="3"/>
      <c r="E28" s="3"/>
      <c r="F28" s="3"/>
      <c r="G28" s="3"/>
      <c r="H28" s="4"/>
      <c r="I28" s="4"/>
      <c r="J28" s="5"/>
      <c r="K28" s="6"/>
      <c r="L28" s="7"/>
      <c r="M28" s="7"/>
      <c r="N28" s="7"/>
      <c r="O28" s="7" t="str">
        <f t="shared" si="0"/>
        <v/>
      </c>
      <c r="P28" s="7"/>
      <c r="Q28" s="7"/>
      <c r="R28" s="7" t="str">
        <f t="shared" si="1"/>
        <v/>
      </c>
      <c r="S28" s="3" t="str">
        <f t="shared" ca="1" si="2"/>
        <v/>
      </c>
    </row>
    <row r="29" spans="1:19" x14ac:dyDescent="0.25">
      <c r="A29" s="3"/>
      <c r="B29" s="3"/>
      <c r="C29" s="3"/>
      <c r="D29" s="3"/>
      <c r="E29" s="3"/>
      <c r="F29" s="3"/>
      <c r="G29" s="3"/>
      <c r="H29" s="4"/>
      <c r="I29" s="4"/>
      <c r="J29" s="5"/>
      <c r="K29" s="6"/>
      <c r="L29" s="7"/>
      <c r="M29" s="7"/>
      <c r="N29" s="7"/>
      <c r="O29" s="7" t="str">
        <f t="shared" si="0"/>
        <v/>
      </c>
      <c r="P29" s="7"/>
      <c r="Q29" s="7"/>
      <c r="R29" s="7" t="str">
        <f t="shared" si="1"/>
        <v/>
      </c>
      <c r="S29" s="3" t="str">
        <f t="shared" ca="1" si="2"/>
        <v/>
      </c>
    </row>
    <row r="30" spans="1:19" x14ac:dyDescent="0.25">
      <c r="A30" s="3"/>
      <c r="B30" s="3"/>
      <c r="C30" s="3"/>
      <c r="D30" s="3"/>
      <c r="E30" s="3"/>
      <c r="F30" s="3"/>
      <c r="G30" s="3"/>
      <c r="H30" s="4"/>
      <c r="I30" s="4"/>
      <c r="J30" s="5"/>
      <c r="K30" s="6"/>
      <c r="L30" s="7"/>
      <c r="M30" s="7"/>
      <c r="N30" s="7"/>
      <c r="O30" s="7" t="str">
        <f t="shared" si="0"/>
        <v/>
      </c>
      <c r="P30" s="7"/>
      <c r="Q30" s="7"/>
      <c r="R30" s="7" t="str">
        <f t="shared" si="1"/>
        <v/>
      </c>
      <c r="S30" s="3" t="str">
        <f t="shared" ca="1" si="2"/>
        <v/>
      </c>
    </row>
    <row r="31" spans="1:19" x14ac:dyDescent="0.25">
      <c r="A31" s="3"/>
      <c r="B31" s="3"/>
      <c r="C31" s="3"/>
      <c r="D31" s="3"/>
      <c r="E31" s="3"/>
      <c r="F31" s="3"/>
      <c r="G31" s="3"/>
      <c r="H31" s="4"/>
      <c r="I31" s="4"/>
      <c r="J31" s="5"/>
      <c r="K31" s="6"/>
      <c r="L31" s="7"/>
      <c r="M31" s="7"/>
      <c r="N31" s="7"/>
      <c r="O31" s="7" t="str">
        <f t="shared" si="0"/>
        <v/>
      </c>
      <c r="P31" s="7"/>
      <c r="Q31" s="7"/>
      <c r="R31" s="7" t="str">
        <f t="shared" si="1"/>
        <v/>
      </c>
      <c r="S31" s="3" t="str">
        <f t="shared" ca="1" si="2"/>
        <v/>
      </c>
    </row>
    <row r="32" spans="1:19" x14ac:dyDescent="0.25">
      <c r="A32" s="3"/>
      <c r="B32" s="3"/>
      <c r="C32" s="3"/>
      <c r="D32" s="3"/>
      <c r="E32" s="3"/>
      <c r="F32" s="3"/>
      <c r="G32" s="3"/>
      <c r="H32" s="4"/>
      <c r="I32" s="4"/>
      <c r="J32" s="5"/>
      <c r="K32" s="6"/>
      <c r="L32" s="7"/>
      <c r="M32" s="7"/>
      <c r="N32" s="7"/>
      <c r="O32" s="7" t="str">
        <f t="shared" si="0"/>
        <v/>
      </c>
      <c r="P32" s="7"/>
      <c r="Q32" s="7"/>
      <c r="R32" s="7" t="str">
        <f t="shared" si="1"/>
        <v/>
      </c>
      <c r="S32" s="3" t="str">
        <f t="shared" ca="1" si="2"/>
        <v/>
      </c>
    </row>
    <row r="33" spans="1:19" x14ac:dyDescent="0.25">
      <c r="A33" s="3"/>
      <c r="B33" s="3"/>
      <c r="C33" s="3"/>
      <c r="D33" s="3"/>
      <c r="E33" s="3"/>
      <c r="F33" s="3"/>
      <c r="G33" s="3"/>
      <c r="H33" s="4"/>
      <c r="I33" s="4"/>
      <c r="J33" s="5"/>
      <c r="K33" s="6"/>
      <c r="L33" s="7"/>
      <c r="M33" s="7"/>
      <c r="N33" s="7"/>
      <c r="O33" s="7" t="str">
        <f t="shared" si="0"/>
        <v/>
      </c>
      <c r="P33" s="7"/>
      <c r="Q33" s="7"/>
      <c r="R33" s="7" t="str">
        <f t="shared" si="1"/>
        <v/>
      </c>
      <c r="S33" s="3" t="str">
        <f t="shared" ca="1" si="2"/>
        <v/>
      </c>
    </row>
    <row r="34" spans="1:19" x14ac:dyDescent="0.25">
      <c r="A34" s="3"/>
      <c r="B34" s="3"/>
      <c r="C34" s="3"/>
      <c r="D34" s="3"/>
      <c r="E34" s="3"/>
      <c r="F34" s="3"/>
      <c r="G34" s="3"/>
      <c r="H34" s="4"/>
      <c r="I34" s="4"/>
      <c r="J34" s="5"/>
      <c r="K34" s="6"/>
      <c r="L34" s="7"/>
      <c r="M34" s="7"/>
      <c r="N34" s="7"/>
      <c r="O34" s="7" t="str">
        <f t="shared" si="0"/>
        <v/>
      </c>
      <c r="P34" s="7"/>
      <c r="Q34" s="7"/>
      <c r="R34" s="7" t="str">
        <f t="shared" si="1"/>
        <v/>
      </c>
      <c r="S34" s="3" t="str">
        <f t="shared" ca="1" si="2"/>
        <v/>
      </c>
    </row>
    <row r="35" spans="1:19" x14ac:dyDescent="0.25">
      <c r="A35" s="3"/>
      <c r="B35" s="3"/>
      <c r="C35" s="3"/>
      <c r="D35" s="3"/>
      <c r="E35" s="3"/>
      <c r="F35" s="3"/>
      <c r="G35" s="3"/>
      <c r="H35" s="4"/>
      <c r="I35" s="4"/>
      <c r="J35" s="5"/>
      <c r="K35" s="6"/>
      <c r="L35" s="7"/>
      <c r="M35" s="7"/>
      <c r="N35" s="7"/>
      <c r="O35" s="7" t="str">
        <f t="shared" si="0"/>
        <v/>
      </c>
      <c r="P35" s="7"/>
      <c r="Q35" s="7"/>
      <c r="R35" s="7" t="str">
        <f t="shared" si="1"/>
        <v/>
      </c>
      <c r="S35" s="3" t="str">
        <f t="shared" ca="1" si="2"/>
        <v/>
      </c>
    </row>
    <row r="36" spans="1:19" x14ac:dyDescent="0.25">
      <c r="A36" s="3"/>
      <c r="B36" s="3"/>
      <c r="C36" s="3"/>
      <c r="D36" s="3"/>
      <c r="E36" s="3"/>
      <c r="F36" s="3"/>
      <c r="G36" s="3"/>
      <c r="H36" s="4"/>
      <c r="I36" s="4"/>
      <c r="J36" s="5"/>
      <c r="K36" s="6"/>
      <c r="L36" s="7"/>
      <c r="M36" s="7"/>
      <c r="N36" s="7"/>
      <c r="O36" s="7" t="str">
        <f t="shared" si="0"/>
        <v/>
      </c>
      <c r="P36" s="7"/>
      <c r="Q36" s="7"/>
      <c r="R36" s="7" t="str">
        <f t="shared" si="1"/>
        <v/>
      </c>
      <c r="S36" s="3" t="str">
        <f t="shared" ca="1" si="2"/>
        <v/>
      </c>
    </row>
    <row r="37" spans="1:19" x14ac:dyDescent="0.25">
      <c r="A37" s="3"/>
      <c r="B37" s="3"/>
      <c r="C37" s="3"/>
      <c r="D37" s="3"/>
      <c r="E37" s="3"/>
      <c r="F37" s="3"/>
      <c r="G37" s="3"/>
      <c r="H37" s="4"/>
      <c r="I37" s="4"/>
      <c r="J37" s="5"/>
      <c r="K37" s="6"/>
      <c r="L37" s="7"/>
      <c r="M37" s="7"/>
      <c r="N37" s="7"/>
      <c r="O37" s="7" t="str">
        <f t="shared" si="0"/>
        <v/>
      </c>
      <c r="P37" s="7"/>
      <c r="Q37" s="7"/>
      <c r="R37" s="7" t="str">
        <f t="shared" si="1"/>
        <v/>
      </c>
      <c r="S37" s="3" t="str">
        <f t="shared" ca="1" si="2"/>
        <v/>
      </c>
    </row>
    <row r="38" spans="1:19" x14ac:dyDescent="0.25">
      <c r="A38" s="3"/>
      <c r="B38" s="3"/>
      <c r="C38" s="3"/>
      <c r="D38" s="3"/>
      <c r="E38" s="3"/>
      <c r="F38" s="3"/>
      <c r="G38" s="3"/>
      <c r="H38" s="4"/>
      <c r="I38" s="4"/>
      <c r="J38" s="5"/>
      <c r="K38" s="6"/>
      <c r="L38" s="7"/>
      <c r="M38" s="7"/>
      <c r="N38" s="7"/>
      <c r="O38" s="7" t="str">
        <f t="shared" ref="O38:O69" si="3">IF(A38="","",L38+M38+N38)</f>
        <v/>
      </c>
      <c r="P38" s="7"/>
      <c r="Q38" s="7"/>
      <c r="R38" s="7" t="str">
        <f t="shared" ref="R38:R69" si="4">IF(A38="","",P38-Q38)</f>
        <v/>
      </c>
      <c r="S38" s="3" t="str">
        <f t="shared" ref="S38:S69" ca="1" si="5">IF(A38="","",IF(AND(H38&lt;=TODAY(),OR(I38="",I38&gt;=TODAY())),"Aktiv","Inaktiv"))</f>
        <v/>
      </c>
    </row>
    <row r="39" spans="1:19" x14ac:dyDescent="0.25">
      <c r="A39" s="3"/>
      <c r="B39" s="3"/>
      <c r="C39" s="3"/>
      <c r="D39" s="3"/>
      <c r="E39" s="3"/>
      <c r="F39" s="3"/>
      <c r="G39" s="3"/>
      <c r="H39" s="4"/>
      <c r="I39" s="4"/>
      <c r="J39" s="5"/>
      <c r="K39" s="6"/>
      <c r="L39" s="7"/>
      <c r="M39" s="7"/>
      <c r="N39" s="7"/>
      <c r="O39" s="7" t="str">
        <f t="shared" si="3"/>
        <v/>
      </c>
      <c r="P39" s="7"/>
      <c r="Q39" s="7"/>
      <c r="R39" s="7" t="str">
        <f t="shared" si="4"/>
        <v/>
      </c>
      <c r="S39" s="3" t="str">
        <f t="shared" ca="1" si="5"/>
        <v/>
      </c>
    </row>
    <row r="40" spans="1:19" x14ac:dyDescent="0.25">
      <c r="A40" s="3"/>
      <c r="B40" s="3"/>
      <c r="C40" s="3"/>
      <c r="D40" s="3"/>
      <c r="E40" s="3"/>
      <c r="F40" s="3"/>
      <c r="G40" s="3"/>
      <c r="H40" s="4"/>
      <c r="I40" s="4"/>
      <c r="J40" s="5"/>
      <c r="K40" s="6"/>
      <c r="L40" s="7"/>
      <c r="M40" s="7"/>
      <c r="N40" s="7"/>
      <c r="O40" s="7" t="str">
        <f t="shared" si="3"/>
        <v/>
      </c>
      <c r="P40" s="7"/>
      <c r="Q40" s="7"/>
      <c r="R40" s="7" t="str">
        <f t="shared" si="4"/>
        <v/>
      </c>
      <c r="S40" s="3" t="str">
        <f t="shared" ca="1" si="5"/>
        <v/>
      </c>
    </row>
    <row r="41" spans="1:19" x14ac:dyDescent="0.25">
      <c r="A41" s="3"/>
      <c r="B41" s="3"/>
      <c r="C41" s="3"/>
      <c r="D41" s="3"/>
      <c r="E41" s="3"/>
      <c r="F41" s="3"/>
      <c r="G41" s="3"/>
      <c r="H41" s="4"/>
      <c r="I41" s="4"/>
      <c r="J41" s="5"/>
      <c r="K41" s="6"/>
      <c r="L41" s="7"/>
      <c r="M41" s="7"/>
      <c r="N41" s="7"/>
      <c r="O41" s="7" t="str">
        <f t="shared" si="3"/>
        <v/>
      </c>
      <c r="P41" s="7"/>
      <c r="Q41" s="7"/>
      <c r="R41" s="7" t="str">
        <f t="shared" si="4"/>
        <v/>
      </c>
      <c r="S41" s="3" t="str">
        <f t="shared" ca="1" si="5"/>
        <v/>
      </c>
    </row>
    <row r="42" spans="1:19" x14ac:dyDescent="0.25">
      <c r="A42" s="3"/>
      <c r="B42" s="3"/>
      <c r="C42" s="3"/>
      <c r="D42" s="3"/>
      <c r="E42" s="3"/>
      <c r="F42" s="3"/>
      <c r="G42" s="3"/>
      <c r="H42" s="4"/>
      <c r="I42" s="4"/>
      <c r="J42" s="5"/>
      <c r="K42" s="6"/>
      <c r="L42" s="7"/>
      <c r="M42" s="7"/>
      <c r="N42" s="7"/>
      <c r="O42" s="7" t="str">
        <f t="shared" si="3"/>
        <v/>
      </c>
      <c r="P42" s="7"/>
      <c r="Q42" s="7"/>
      <c r="R42" s="7" t="str">
        <f t="shared" si="4"/>
        <v/>
      </c>
      <c r="S42" s="3" t="str">
        <f t="shared" ca="1" si="5"/>
        <v/>
      </c>
    </row>
    <row r="43" spans="1:19" x14ac:dyDescent="0.25">
      <c r="A43" s="3"/>
      <c r="B43" s="3"/>
      <c r="C43" s="3"/>
      <c r="D43" s="3"/>
      <c r="E43" s="3"/>
      <c r="F43" s="3"/>
      <c r="G43" s="3"/>
      <c r="H43" s="4"/>
      <c r="I43" s="4"/>
      <c r="J43" s="5"/>
      <c r="K43" s="6"/>
      <c r="L43" s="7"/>
      <c r="M43" s="7"/>
      <c r="N43" s="7"/>
      <c r="O43" s="7" t="str">
        <f t="shared" si="3"/>
        <v/>
      </c>
      <c r="P43" s="7"/>
      <c r="Q43" s="7"/>
      <c r="R43" s="7" t="str">
        <f t="shared" si="4"/>
        <v/>
      </c>
      <c r="S43" s="3" t="str">
        <f t="shared" ca="1" si="5"/>
        <v/>
      </c>
    </row>
    <row r="44" spans="1:19" x14ac:dyDescent="0.25">
      <c r="A44" s="3"/>
      <c r="B44" s="3"/>
      <c r="C44" s="3"/>
      <c r="D44" s="3"/>
      <c r="E44" s="3"/>
      <c r="F44" s="3"/>
      <c r="G44" s="3"/>
      <c r="H44" s="4"/>
      <c r="I44" s="4"/>
      <c r="J44" s="5"/>
      <c r="K44" s="6"/>
      <c r="L44" s="7"/>
      <c r="M44" s="7"/>
      <c r="N44" s="7"/>
      <c r="O44" s="7" t="str">
        <f t="shared" si="3"/>
        <v/>
      </c>
      <c r="P44" s="7"/>
      <c r="Q44" s="7"/>
      <c r="R44" s="7" t="str">
        <f t="shared" si="4"/>
        <v/>
      </c>
      <c r="S44" s="3" t="str">
        <f t="shared" ca="1" si="5"/>
        <v/>
      </c>
    </row>
    <row r="45" spans="1:19" x14ac:dyDescent="0.25">
      <c r="A45" s="3"/>
      <c r="B45" s="3"/>
      <c r="C45" s="3"/>
      <c r="D45" s="3"/>
      <c r="E45" s="3"/>
      <c r="F45" s="3"/>
      <c r="G45" s="3"/>
      <c r="H45" s="4"/>
      <c r="I45" s="4"/>
      <c r="J45" s="5"/>
      <c r="K45" s="6"/>
      <c r="L45" s="7"/>
      <c r="M45" s="7"/>
      <c r="N45" s="7"/>
      <c r="O45" s="7" t="str">
        <f t="shared" si="3"/>
        <v/>
      </c>
      <c r="P45" s="7"/>
      <c r="Q45" s="7"/>
      <c r="R45" s="7" t="str">
        <f t="shared" si="4"/>
        <v/>
      </c>
      <c r="S45" s="3" t="str">
        <f t="shared" ca="1" si="5"/>
        <v/>
      </c>
    </row>
    <row r="46" spans="1:19" x14ac:dyDescent="0.25">
      <c r="A46" s="3"/>
      <c r="B46" s="3"/>
      <c r="C46" s="3"/>
      <c r="D46" s="3"/>
      <c r="E46" s="3"/>
      <c r="F46" s="3"/>
      <c r="G46" s="3"/>
      <c r="H46" s="4"/>
      <c r="I46" s="4"/>
      <c r="J46" s="5"/>
      <c r="K46" s="6"/>
      <c r="L46" s="7"/>
      <c r="M46" s="7"/>
      <c r="N46" s="7"/>
      <c r="O46" s="7" t="str">
        <f t="shared" si="3"/>
        <v/>
      </c>
      <c r="P46" s="7"/>
      <c r="Q46" s="7"/>
      <c r="R46" s="7" t="str">
        <f t="shared" si="4"/>
        <v/>
      </c>
      <c r="S46" s="3" t="str">
        <f t="shared" ca="1" si="5"/>
        <v/>
      </c>
    </row>
    <row r="47" spans="1:19" x14ac:dyDescent="0.25">
      <c r="A47" s="3"/>
      <c r="B47" s="3"/>
      <c r="C47" s="3"/>
      <c r="D47" s="3"/>
      <c r="E47" s="3"/>
      <c r="F47" s="3"/>
      <c r="G47" s="3"/>
      <c r="H47" s="4"/>
      <c r="I47" s="4"/>
      <c r="J47" s="5"/>
      <c r="K47" s="6"/>
      <c r="L47" s="7"/>
      <c r="M47" s="7"/>
      <c r="N47" s="7"/>
      <c r="O47" s="7" t="str">
        <f t="shared" si="3"/>
        <v/>
      </c>
      <c r="P47" s="7"/>
      <c r="Q47" s="7"/>
      <c r="R47" s="7" t="str">
        <f t="shared" si="4"/>
        <v/>
      </c>
      <c r="S47" s="3" t="str">
        <f t="shared" ca="1" si="5"/>
        <v/>
      </c>
    </row>
    <row r="48" spans="1:19" x14ac:dyDescent="0.25">
      <c r="A48" s="3"/>
      <c r="B48" s="3"/>
      <c r="C48" s="3"/>
      <c r="D48" s="3"/>
      <c r="E48" s="3"/>
      <c r="F48" s="3"/>
      <c r="G48" s="3"/>
      <c r="H48" s="4"/>
      <c r="I48" s="4"/>
      <c r="J48" s="5"/>
      <c r="K48" s="6"/>
      <c r="L48" s="7"/>
      <c r="M48" s="7"/>
      <c r="N48" s="7"/>
      <c r="O48" s="7" t="str">
        <f t="shared" si="3"/>
        <v/>
      </c>
      <c r="P48" s="7"/>
      <c r="Q48" s="7"/>
      <c r="R48" s="7" t="str">
        <f t="shared" si="4"/>
        <v/>
      </c>
      <c r="S48" s="3" t="str">
        <f t="shared" ca="1" si="5"/>
        <v/>
      </c>
    </row>
    <row r="49" spans="1:19" x14ac:dyDescent="0.25">
      <c r="A49" s="3"/>
      <c r="B49" s="3"/>
      <c r="C49" s="3"/>
      <c r="D49" s="3"/>
      <c r="E49" s="3"/>
      <c r="F49" s="3"/>
      <c r="G49" s="3"/>
      <c r="H49" s="4"/>
      <c r="I49" s="4"/>
      <c r="J49" s="5"/>
      <c r="K49" s="6"/>
      <c r="L49" s="7"/>
      <c r="M49" s="7"/>
      <c r="N49" s="7"/>
      <c r="O49" s="7" t="str">
        <f t="shared" si="3"/>
        <v/>
      </c>
      <c r="P49" s="7"/>
      <c r="Q49" s="7"/>
      <c r="R49" s="7" t="str">
        <f t="shared" si="4"/>
        <v/>
      </c>
      <c r="S49" s="3" t="str">
        <f t="shared" ca="1" si="5"/>
        <v/>
      </c>
    </row>
    <row r="50" spans="1:19" x14ac:dyDescent="0.25">
      <c r="A50" s="3"/>
      <c r="B50" s="3"/>
      <c r="C50" s="3"/>
      <c r="D50" s="3"/>
      <c r="E50" s="3"/>
      <c r="F50" s="3"/>
      <c r="G50" s="3"/>
      <c r="H50" s="4"/>
      <c r="I50" s="4"/>
      <c r="J50" s="5"/>
      <c r="K50" s="6"/>
      <c r="L50" s="7"/>
      <c r="M50" s="7"/>
      <c r="N50" s="7"/>
      <c r="O50" s="7" t="str">
        <f t="shared" si="3"/>
        <v/>
      </c>
      <c r="P50" s="7"/>
      <c r="Q50" s="7"/>
      <c r="R50" s="7" t="str">
        <f t="shared" si="4"/>
        <v/>
      </c>
      <c r="S50" s="3" t="str">
        <f t="shared" ca="1" si="5"/>
        <v/>
      </c>
    </row>
    <row r="51" spans="1:19" x14ac:dyDescent="0.25">
      <c r="A51" s="3"/>
      <c r="B51" s="3"/>
      <c r="C51" s="3"/>
      <c r="D51" s="3"/>
      <c r="E51" s="3"/>
      <c r="F51" s="3"/>
      <c r="G51" s="3"/>
      <c r="H51" s="4"/>
      <c r="I51" s="4"/>
      <c r="J51" s="5"/>
      <c r="K51" s="6"/>
      <c r="L51" s="7"/>
      <c r="M51" s="7"/>
      <c r="N51" s="7"/>
      <c r="O51" s="7" t="str">
        <f t="shared" si="3"/>
        <v/>
      </c>
      <c r="P51" s="7"/>
      <c r="Q51" s="7"/>
      <c r="R51" s="7" t="str">
        <f t="shared" si="4"/>
        <v/>
      </c>
      <c r="S51" s="3" t="str">
        <f t="shared" ca="1" si="5"/>
        <v/>
      </c>
    </row>
    <row r="52" spans="1:19" x14ac:dyDescent="0.25">
      <c r="A52" s="3"/>
      <c r="B52" s="3"/>
      <c r="C52" s="3"/>
      <c r="D52" s="3"/>
      <c r="E52" s="3"/>
      <c r="F52" s="3"/>
      <c r="G52" s="3"/>
      <c r="H52" s="4"/>
      <c r="I52" s="4"/>
      <c r="J52" s="5"/>
      <c r="K52" s="6"/>
      <c r="L52" s="7"/>
      <c r="M52" s="7"/>
      <c r="N52" s="7"/>
      <c r="O52" s="7" t="str">
        <f t="shared" si="3"/>
        <v/>
      </c>
      <c r="P52" s="7"/>
      <c r="Q52" s="7"/>
      <c r="R52" s="7" t="str">
        <f t="shared" si="4"/>
        <v/>
      </c>
      <c r="S52" s="3" t="str">
        <f t="shared" ca="1" si="5"/>
        <v/>
      </c>
    </row>
    <row r="53" spans="1:19" x14ac:dyDescent="0.25">
      <c r="A53" s="3"/>
      <c r="B53" s="3"/>
      <c r="C53" s="3"/>
      <c r="D53" s="3"/>
      <c r="E53" s="3"/>
      <c r="F53" s="3"/>
      <c r="G53" s="3"/>
      <c r="H53" s="4"/>
      <c r="I53" s="4"/>
      <c r="J53" s="5"/>
      <c r="K53" s="6"/>
      <c r="L53" s="7"/>
      <c r="M53" s="7"/>
      <c r="N53" s="7"/>
      <c r="O53" s="7" t="str">
        <f t="shared" si="3"/>
        <v/>
      </c>
      <c r="P53" s="7"/>
      <c r="Q53" s="7"/>
      <c r="R53" s="7" t="str">
        <f t="shared" si="4"/>
        <v/>
      </c>
      <c r="S53" s="3" t="str">
        <f t="shared" ca="1" si="5"/>
        <v/>
      </c>
    </row>
    <row r="54" spans="1:19" x14ac:dyDescent="0.25">
      <c r="A54" s="3"/>
      <c r="B54" s="3"/>
      <c r="C54" s="3"/>
      <c r="D54" s="3"/>
      <c r="E54" s="3"/>
      <c r="F54" s="3"/>
      <c r="G54" s="3"/>
      <c r="H54" s="4"/>
      <c r="I54" s="4"/>
      <c r="J54" s="5"/>
      <c r="K54" s="6"/>
      <c r="L54" s="7"/>
      <c r="M54" s="7"/>
      <c r="N54" s="7"/>
      <c r="O54" s="7" t="str">
        <f t="shared" si="3"/>
        <v/>
      </c>
      <c r="P54" s="7"/>
      <c r="Q54" s="7"/>
      <c r="R54" s="7" t="str">
        <f t="shared" si="4"/>
        <v/>
      </c>
      <c r="S54" s="3" t="str">
        <f t="shared" ca="1" si="5"/>
        <v/>
      </c>
    </row>
    <row r="55" spans="1:19" x14ac:dyDescent="0.25">
      <c r="A55" s="3"/>
      <c r="B55" s="3"/>
      <c r="C55" s="3"/>
      <c r="D55" s="3"/>
      <c r="E55" s="3"/>
      <c r="F55" s="3"/>
      <c r="G55" s="3"/>
      <c r="H55" s="4"/>
      <c r="I55" s="4"/>
      <c r="J55" s="5"/>
      <c r="K55" s="6"/>
      <c r="L55" s="7"/>
      <c r="M55" s="7"/>
      <c r="N55" s="7"/>
      <c r="O55" s="7" t="str">
        <f t="shared" si="3"/>
        <v/>
      </c>
      <c r="P55" s="7"/>
      <c r="Q55" s="7"/>
      <c r="R55" s="7" t="str">
        <f t="shared" si="4"/>
        <v/>
      </c>
      <c r="S55" s="3" t="str">
        <f t="shared" ca="1" si="5"/>
        <v/>
      </c>
    </row>
    <row r="56" spans="1:19" x14ac:dyDescent="0.25">
      <c r="A56" s="3"/>
      <c r="B56" s="3"/>
      <c r="C56" s="3"/>
      <c r="D56" s="3"/>
      <c r="E56" s="3"/>
      <c r="F56" s="3"/>
      <c r="G56" s="3"/>
      <c r="H56" s="4"/>
      <c r="I56" s="4"/>
      <c r="J56" s="5"/>
      <c r="K56" s="6"/>
      <c r="L56" s="7"/>
      <c r="M56" s="7"/>
      <c r="N56" s="7"/>
      <c r="O56" s="7" t="str">
        <f t="shared" si="3"/>
        <v/>
      </c>
      <c r="P56" s="7"/>
      <c r="Q56" s="7"/>
      <c r="R56" s="7" t="str">
        <f t="shared" si="4"/>
        <v/>
      </c>
      <c r="S56" s="3" t="str">
        <f t="shared" ca="1" si="5"/>
        <v/>
      </c>
    </row>
    <row r="57" spans="1:19" x14ac:dyDescent="0.25">
      <c r="A57" s="3"/>
      <c r="B57" s="3"/>
      <c r="C57" s="3"/>
      <c r="D57" s="3"/>
      <c r="E57" s="3"/>
      <c r="F57" s="3"/>
      <c r="G57" s="3"/>
      <c r="H57" s="4"/>
      <c r="I57" s="4"/>
      <c r="J57" s="5"/>
      <c r="K57" s="6"/>
      <c r="L57" s="7"/>
      <c r="M57" s="7"/>
      <c r="N57" s="7"/>
      <c r="O57" s="7" t="str">
        <f t="shared" si="3"/>
        <v/>
      </c>
      <c r="P57" s="7"/>
      <c r="Q57" s="7"/>
      <c r="R57" s="7" t="str">
        <f t="shared" si="4"/>
        <v/>
      </c>
      <c r="S57" s="3" t="str">
        <f t="shared" ca="1" si="5"/>
        <v/>
      </c>
    </row>
    <row r="58" spans="1:19" x14ac:dyDescent="0.25">
      <c r="A58" s="3"/>
      <c r="B58" s="3"/>
      <c r="C58" s="3"/>
      <c r="D58" s="3"/>
      <c r="E58" s="3"/>
      <c r="F58" s="3"/>
      <c r="G58" s="3"/>
      <c r="H58" s="4"/>
      <c r="I58" s="4"/>
      <c r="J58" s="5"/>
      <c r="K58" s="6"/>
      <c r="L58" s="7"/>
      <c r="M58" s="7"/>
      <c r="N58" s="7"/>
      <c r="O58" s="7" t="str">
        <f t="shared" si="3"/>
        <v/>
      </c>
      <c r="P58" s="7"/>
      <c r="Q58" s="7"/>
      <c r="R58" s="7" t="str">
        <f t="shared" si="4"/>
        <v/>
      </c>
      <c r="S58" s="3" t="str">
        <f t="shared" ca="1" si="5"/>
        <v/>
      </c>
    </row>
    <row r="59" spans="1:19" x14ac:dyDescent="0.25">
      <c r="A59" s="3"/>
      <c r="B59" s="3"/>
      <c r="C59" s="3"/>
      <c r="D59" s="3"/>
      <c r="E59" s="3"/>
      <c r="F59" s="3"/>
      <c r="G59" s="3"/>
      <c r="H59" s="4"/>
      <c r="I59" s="4"/>
      <c r="J59" s="5"/>
      <c r="K59" s="6"/>
      <c r="L59" s="7"/>
      <c r="M59" s="7"/>
      <c r="N59" s="7"/>
      <c r="O59" s="7" t="str">
        <f t="shared" si="3"/>
        <v/>
      </c>
      <c r="P59" s="7"/>
      <c r="Q59" s="7"/>
      <c r="R59" s="7" t="str">
        <f t="shared" si="4"/>
        <v/>
      </c>
      <c r="S59" s="3" t="str">
        <f t="shared" ca="1" si="5"/>
        <v/>
      </c>
    </row>
    <row r="60" spans="1:19" x14ac:dyDescent="0.25">
      <c r="A60" s="3"/>
      <c r="B60" s="3"/>
      <c r="C60" s="3"/>
      <c r="D60" s="3"/>
      <c r="E60" s="3"/>
      <c r="F60" s="3"/>
      <c r="G60" s="3"/>
      <c r="H60" s="4"/>
      <c r="I60" s="4"/>
      <c r="J60" s="5"/>
      <c r="K60" s="6"/>
      <c r="L60" s="7"/>
      <c r="M60" s="7"/>
      <c r="N60" s="7"/>
      <c r="O60" s="7" t="str">
        <f t="shared" si="3"/>
        <v/>
      </c>
      <c r="P60" s="7"/>
      <c r="Q60" s="7"/>
      <c r="R60" s="7" t="str">
        <f t="shared" si="4"/>
        <v/>
      </c>
      <c r="S60" s="3" t="str">
        <f t="shared" ca="1" si="5"/>
        <v/>
      </c>
    </row>
    <row r="61" spans="1:19" x14ac:dyDescent="0.25">
      <c r="A61" s="3"/>
      <c r="B61" s="3"/>
      <c r="C61" s="3"/>
      <c r="D61" s="3"/>
      <c r="E61" s="3"/>
      <c r="F61" s="3"/>
      <c r="G61" s="3"/>
      <c r="H61" s="4"/>
      <c r="I61" s="4"/>
      <c r="J61" s="5"/>
      <c r="K61" s="6"/>
      <c r="L61" s="7"/>
      <c r="M61" s="7"/>
      <c r="N61" s="7"/>
      <c r="O61" s="7" t="str">
        <f t="shared" si="3"/>
        <v/>
      </c>
      <c r="P61" s="7"/>
      <c r="Q61" s="7"/>
      <c r="R61" s="7" t="str">
        <f t="shared" si="4"/>
        <v/>
      </c>
      <c r="S61" s="3" t="str">
        <f t="shared" ca="1" si="5"/>
        <v/>
      </c>
    </row>
    <row r="62" spans="1:19" x14ac:dyDescent="0.25">
      <c r="A62" s="3"/>
      <c r="B62" s="3"/>
      <c r="C62" s="3"/>
      <c r="D62" s="3"/>
      <c r="E62" s="3"/>
      <c r="F62" s="3"/>
      <c r="G62" s="3"/>
      <c r="H62" s="4"/>
      <c r="I62" s="4"/>
      <c r="J62" s="5"/>
      <c r="K62" s="6"/>
      <c r="L62" s="7"/>
      <c r="M62" s="7"/>
      <c r="N62" s="7"/>
      <c r="O62" s="7" t="str">
        <f t="shared" si="3"/>
        <v/>
      </c>
      <c r="P62" s="7"/>
      <c r="Q62" s="7"/>
      <c r="R62" s="7" t="str">
        <f t="shared" si="4"/>
        <v/>
      </c>
      <c r="S62" s="3" t="str">
        <f t="shared" ca="1" si="5"/>
        <v/>
      </c>
    </row>
    <row r="63" spans="1:19" x14ac:dyDescent="0.25">
      <c r="A63" s="3"/>
      <c r="B63" s="3"/>
      <c r="C63" s="3"/>
      <c r="D63" s="3"/>
      <c r="E63" s="3"/>
      <c r="F63" s="3"/>
      <c r="G63" s="3"/>
      <c r="H63" s="4"/>
      <c r="I63" s="4"/>
      <c r="J63" s="5"/>
      <c r="K63" s="6"/>
      <c r="L63" s="7"/>
      <c r="M63" s="7"/>
      <c r="N63" s="7"/>
      <c r="O63" s="7" t="str">
        <f t="shared" si="3"/>
        <v/>
      </c>
      <c r="P63" s="7"/>
      <c r="Q63" s="7"/>
      <c r="R63" s="7" t="str">
        <f t="shared" si="4"/>
        <v/>
      </c>
      <c r="S63" s="3" t="str">
        <f t="shared" ca="1" si="5"/>
        <v/>
      </c>
    </row>
    <row r="64" spans="1:19" x14ac:dyDescent="0.25">
      <c r="A64" s="3"/>
      <c r="B64" s="3"/>
      <c r="C64" s="3"/>
      <c r="D64" s="3"/>
      <c r="E64" s="3"/>
      <c r="F64" s="3"/>
      <c r="G64" s="3"/>
      <c r="H64" s="4"/>
      <c r="I64" s="4"/>
      <c r="J64" s="5"/>
      <c r="K64" s="6"/>
      <c r="L64" s="7"/>
      <c r="M64" s="7"/>
      <c r="N64" s="7"/>
      <c r="O64" s="7" t="str">
        <f t="shared" si="3"/>
        <v/>
      </c>
      <c r="P64" s="7"/>
      <c r="Q64" s="7"/>
      <c r="R64" s="7" t="str">
        <f t="shared" si="4"/>
        <v/>
      </c>
      <c r="S64" s="3" t="str">
        <f t="shared" ca="1" si="5"/>
        <v/>
      </c>
    </row>
    <row r="65" spans="1:19" x14ac:dyDescent="0.25">
      <c r="A65" s="3"/>
      <c r="B65" s="3"/>
      <c r="C65" s="3"/>
      <c r="D65" s="3"/>
      <c r="E65" s="3"/>
      <c r="F65" s="3"/>
      <c r="G65" s="3"/>
      <c r="H65" s="4"/>
      <c r="I65" s="4"/>
      <c r="J65" s="5"/>
      <c r="K65" s="6"/>
      <c r="L65" s="7"/>
      <c r="M65" s="7"/>
      <c r="N65" s="7"/>
      <c r="O65" s="7" t="str">
        <f t="shared" si="3"/>
        <v/>
      </c>
      <c r="P65" s="7"/>
      <c r="Q65" s="7"/>
      <c r="R65" s="7" t="str">
        <f t="shared" si="4"/>
        <v/>
      </c>
      <c r="S65" s="3" t="str">
        <f t="shared" ca="1" si="5"/>
        <v/>
      </c>
    </row>
    <row r="66" spans="1:19" x14ac:dyDescent="0.25">
      <c r="A66" s="3"/>
      <c r="B66" s="3"/>
      <c r="C66" s="3"/>
      <c r="D66" s="3"/>
      <c r="E66" s="3"/>
      <c r="F66" s="3"/>
      <c r="G66" s="3"/>
      <c r="H66" s="4"/>
      <c r="I66" s="4"/>
      <c r="J66" s="5"/>
      <c r="K66" s="6"/>
      <c r="L66" s="7"/>
      <c r="M66" s="7"/>
      <c r="N66" s="7"/>
      <c r="O66" s="7" t="str">
        <f t="shared" si="3"/>
        <v/>
      </c>
      <c r="P66" s="7"/>
      <c r="Q66" s="7"/>
      <c r="R66" s="7" t="str">
        <f t="shared" si="4"/>
        <v/>
      </c>
      <c r="S66" s="3" t="str">
        <f t="shared" ca="1" si="5"/>
        <v/>
      </c>
    </row>
    <row r="67" spans="1:19" x14ac:dyDescent="0.25">
      <c r="A67" s="3"/>
      <c r="B67" s="3"/>
      <c r="C67" s="3"/>
      <c r="D67" s="3"/>
      <c r="E67" s="3"/>
      <c r="F67" s="3"/>
      <c r="G67" s="3"/>
      <c r="H67" s="4"/>
      <c r="I67" s="4"/>
      <c r="J67" s="5"/>
      <c r="K67" s="6"/>
      <c r="L67" s="7"/>
      <c r="M67" s="7"/>
      <c r="N67" s="7"/>
      <c r="O67" s="7" t="str">
        <f t="shared" si="3"/>
        <v/>
      </c>
      <c r="P67" s="7"/>
      <c r="Q67" s="7"/>
      <c r="R67" s="7" t="str">
        <f t="shared" si="4"/>
        <v/>
      </c>
      <c r="S67" s="3" t="str">
        <f t="shared" ca="1" si="5"/>
        <v/>
      </c>
    </row>
    <row r="68" spans="1:19" x14ac:dyDescent="0.25">
      <c r="A68" s="3"/>
      <c r="B68" s="3"/>
      <c r="C68" s="3"/>
      <c r="D68" s="3"/>
      <c r="E68" s="3"/>
      <c r="F68" s="3"/>
      <c r="G68" s="3"/>
      <c r="H68" s="4"/>
      <c r="I68" s="4"/>
      <c r="J68" s="5"/>
      <c r="K68" s="6"/>
      <c r="L68" s="7"/>
      <c r="M68" s="7"/>
      <c r="N68" s="7"/>
      <c r="O68" s="7" t="str">
        <f t="shared" si="3"/>
        <v/>
      </c>
      <c r="P68" s="7"/>
      <c r="Q68" s="7"/>
      <c r="R68" s="7" t="str">
        <f t="shared" si="4"/>
        <v/>
      </c>
      <c r="S68" s="3" t="str">
        <f t="shared" ca="1" si="5"/>
        <v/>
      </c>
    </row>
    <row r="69" spans="1:19" x14ac:dyDescent="0.25">
      <c r="A69" s="3"/>
      <c r="B69" s="3"/>
      <c r="C69" s="3"/>
      <c r="D69" s="3"/>
      <c r="E69" s="3"/>
      <c r="F69" s="3"/>
      <c r="G69" s="3"/>
      <c r="H69" s="4"/>
      <c r="I69" s="4"/>
      <c r="J69" s="5"/>
      <c r="K69" s="6"/>
      <c r="L69" s="7"/>
      <c r="M69" s="7"/>
      <c r="N69" s="7"/>
      <c r="O69" s="7" t="str">
        <f t="shared" si="3"/>
        <v/>
      </c>
      <c r="P69" s="7"/>
      <c r="Q69" s="7"/>
      <c r="R69" s="7" t="str">
        <f t="shared" si="4"/>
        <v/>
      </c>
      <c r="S69" s="3" t="str">
        <f t="shared" ca="1" si="5"/>
        <v/>
      </c>
    </row>
    <row r="70" spans="1:19" x14ac:dyDescent="0.25">
      <c r="A70" s="3"/>
      <c r="B70" s="3"/>
      <c r="C70" s="3"/>
      <c r="D70" s="3"/>
      <c r="E70" s="3"/>
      <c r="F70" s="3"/>
      <c r="G70" s="3"/>
      <c r="H70" s="4"/>
      <c r="I70" s="4"/>
      <c r="J70" s="5"/>
      <c r="K70" s="6"/>
      <c r="L70" s="7"/>
      <c r="M70" s="7"/>
      <c r="N70" s="7"/>
      <c r="O70" s="7" t="str">
        <f t="shared" ref="O70:O101" si="6">IF(A70="","",L70+M70+N70)</f>
        <v/>
      </c>
      <c r="P70" s="7"/>
      <c r="Q70" s="7"/>
      <c r="R70" s="7" t="str">
        <f t="shared" ref="R70:R101" si="7">IF(A70="","",P70-Q70)</f>
        <v/>
      </c>
      <c r="S70" s="3" t="str">
        <f t="shared" ref="S70:S105" ca="1" si="8">IF(A70="","",IF(AND(H70&lt;=TODAY(),OR(I70="",I70&gt;=TODAY())),"Aktiv","Inaktiv"))</f>
        <v/>
      </c>
    </row>
    <row r="71" spans="1:19" x14ac:dyDescent="0.25">
      <c r="A71" s="3"/>
      <c r="B71" s="3"/>
      <c r="C71" s="3"/>
      <c r="D71" s="3"/>
      <c r="E71" s="3"/>
      <c r="F71" s="3"/>
      <c r="G71" s="3"/>
      <c r="H71" s="4"/>
      <c r="I71" s="4"/>
      <c r="J71" s="5"/>
      <c r="K71" s="6"/>
      <c r="L71" s="7"/>
      <c r="M71" s="7"/>
      <c r="N71" s="7"/>
      <c r="O71" s="7" t="str">
        <f t="shared" si="6"/>
        <v/>
      </c>
      <c r="P71" s="7"/>
      <c r="Q71" s="7"/>
      <c r="R71" s="7" t="str">
        <f t="shared" si="7"/>
        <v/>
      </c>
      <c r="S71" s="3" t="str">
        <f t="shared" ca="1" si="8"/>
        <v/>
      </c>
    </row>
    <row r="72" spans="1:19" x14ac:dyDescent="0.25">
      <c r="A72" s="3"/>
      <c r="B72" s="3"/>
      <c r="C72" s="3"/>
      <c r="D72" s="3"/>
      <c r="E72" s="3"/>
      <c r="F72" s="3"/>
      <c r="G72" s="3"/>
      <c r="H72" s="4"/>
      <c r="I72" s="4"/>
      <c r="J72" s="5"/>
      <c r="K72" s="6"/>
      <c r="L72" s="7"/>
      <c r="M72" s="7"/>
      <c r="N72" s="7"/>
      <c r="O72" s="7" t="str">
        <f t="shared" si="6"/>
        <v/>
      </c>
      <c r="P72" s="7"/>
      <c r="Q72" s="7"/>
      <c r="R72" s="7" t="str">
        <f t="shared" si="7"/>
        <v/>
      </c>
      <c r="S72" s="3" t="str">
        <f t="shared" ca="1" si="8"/>
        <v/>
      </c>
    </row>
    <row r="73" spans="1:19" x14ac:dyDescent="0.25">
      <c r="A73" s="3"/>
      <c r="B73" s="3"/>
      <c r="C73" s="3"/>
      <c r="D73" s="3"/>
      <c r="E73" s="3"/>
      <c r="F73" s="3"/>
      <c r="G73" s="3"/>
      <c r="H73" s="4"/>
      <c r="I73" s="4"/>
      <c r="J73" s="5"/>
      <c r="K73" s="6"/>
      <c r="L73" s="7"/>
      <c r="M73" s="7"/>
      <c r="N73" s="7"/>
      <c r="O73" s="7" t="str">
        <f t="shared" si="6"/>
        <v/>
      </c>
      <c r="P73" s="7"/>
      <c r="Q73" s="7"/>
      <c r="R73" s="7" t="str">
        <f t="shared" si="7"/>
        <v/>
      </c>
      <c r="S73" s="3" t="str">
        <f t="shared" ca="1" si="8"/>
        <v/>
      </c>
    </row>
    <row r="74" spans="1:19" x14ac:dyDescent="0.25">
      <c r="A74" s="3"/>
      <c r="B74" s="3"/>
      <c r="C74" s="3"/>
      <c r="D74" s="3"/>
      <c r="E74" s="3"/>
      <c r="F74" s="3"/>
      <c r="G74" s="3"/>
      <c r="H74" s="4"/>
      <c r="I74" s="4"/>
      <c r="J74" s="5"/>
      <c r="K74" s="6"/>
      <c r="L74" s="7"/>
      <c r="M74" s="7"/>
      <c r="N74" s="7"/>
      <c r="O74" s="7" t="str">
        <f t="shared" si="6"/>
        <v/>
      </c>
      <c r="P74" s="7"/>
      <c r="Q74" s="7"/>
      <c r="R74" s="7" t="str">
        <f t="shared" si="7"/>
        <v/>
      </c>
      <c r="S74" s="3" t="str">
        <f t="shared" ca="1" si="8"/>
        <v/>
      </c>
    </row>
    <row r="75" spans="1:19" x14ac:dyDescent="0.25">
      <c r="A75" s="3"/>
      <c r="B75" s="3"/>
      <c r="C75" s="3"/>
      <c r="D75" s="3"/>
      <c r="E75" s="3"/>
      <c r="F75" s="3"/>
      <c r="G75" s="3"/>
      <c r="H75" s="4"/>
      <c r="I75" s="4"/>
      <c r="J75" s="5"/>
      <c r="K75" s="6"/>
      <c r="L75" s="7"/>
      <c r="M75" s="7"/>
      <c r="N75" s="7"/>
      <c r="O75" s="7" t="str">
        <f t="shared" si="6"/>
        <v/>
      </c>
      <c r="P75" s="7"/>
      <c r="Q75" s="7"/>
      <c r="R75" s="7" t="str">
        <f t="shared" si="7"/>
        <v/>
      </c>
      <c r="S75" s="3" t="str">
        <f t="shared" ca="1" si="8"/>
        <v/>
      </c>
    </row>
    <row r="76" spans="1:19" x14ac:dyDescent="0.25">
      <c r="A76" s="3"/>
      <c r="B76" s="3"/>
      <c r="C76" s="3"/>
      <c r="D76" s="3"/>
      <c r="E76" s="3"/>
      <c r="F76" s="3"/>
      <c r="G76" s="3"/>
      <c r="H76" s="4"/>
      <c r="I76" s="4"/>
      <c r="J76" s="5"/>
      <c r="K76" s="6"/>
      <c r="L76" s="7"/>
      <c r="M76" s="7"/>
      <c r="N76" s="7"/>
      <c r="O76" s="7" t="str">
        <f t="shared" si="6"/>
        <v/>
      </c>
      <c r="P76" s="7"/>
      <c r="Q76" s="7"/>
      <c r="R76" s="7" t="str">
        <f t="shared" si="7"/>
        <v/>
      </c>
      <c r="S76" s="3" t="str">
        <f t="shared" ca="1" si="8"/>
        <v/>
      </c>
    </row>
    <row r="77" spans="1:19" x14ac:dyDescent="0.25">
      <c r="A77" s="3"/>
      <c r="B77" s="3"/>
      <c r="C77" s="3"/>
      <c r="D77" s="3"/>
      <c r="E77" s="3"/>
      <c r="F77" s="3"/>
      <c r="G77" s="3"/>
      <c r="H77" s="4"/>
      <c r="I77" s="4"/>
      <c r="J77" s="5"/>
      <c r="K77" s="6"/>
      <c r="L77" s="7"/>
      <c r="M77" s="7"/>
      <c r="N77" s="7"/>
      <c r="O77" s="7" t="str">
        <f t="shared" si="6"/>
        <v/>
      </c>
      <c r="P77" s="7"/>
      <c r="Q77" s="7"/>
      <c r="R77" s="7" t="str">
        <f t="shared" si="7"/>
        <v/>
      </c>
      <c r="S77" s="3" t="str">
        <f t="shared" ca="1" si="8"/>
        <v/>
      </c>
    </row>
    <row r="78" spans="1:19" x14ac:dyDescent="0.25">
      <c r="A78" s="3"/>
      <c r="B78" s="3"/>
      <c r="C78" s="3"/>
      <c r="D78" s="3"/>
      <c r="E78" s="3"/>
      <c r="F78" s="3"/>
      <c r="G78" s="3"/>
      <c r="H78" s="4"/>
      <c r="I78" s="4"/>
      <c r="J78" s="5"/>
      <c r="K78" s="6"/>
      <c r="L78" s="7"/>
      <c r="M78" s="7"/>
      <c r="N78" s="7"/>
      <c r="O78" s="7" t="str">
        <f t="shared" si="6"/>
        <v/>
      </c>
      <c r="P78" s="7"/>
      <c r="Q78" s="7"/>
      <c r="R78" s="7" t="str">
        <f t="shared" si="7"/>
        <v/>
      </c>
      <c r="S78" s="3" t="str">
        <f t="shared" ca="1" si="8"/>
        <v/>
      </c>
    </row>
    <row r="79" spans="1:19" x14ac:dyDescent="0.25">
      <c r="A79" s="3"/>
      <c r="B79" s="3"/>
      <c r="C79" s="3"/>
      <c r="D79" s="3"/>
      <c r="E79" s="3"/>
      <c r="F79" s="3"/>
      <c r="G79" s="3"/>
      <c r="H79" s="4"/>
      <c r="I79" s="4"/>
      <c r="J79" s="5"/>
      <c r="K79" s="6"/>
      <c r="L79" s="7"/>
      <c r="M79" s="7"/>
      <c r="N79" s="7"/>
      <c r="O79" s="7" t="str">
        <f t="shared" si="6"/>
        <v/>
      </c>
      <c r="P79" s="7"/>
      <c r="Q79" s="7"/>
      <c r="R79" s="7" t="str">
        <f t="shared" si="7"/>
        <v/>
      </c>
      <c r="S79" s="3" t="str">
        <f t="shared" ca="1" si="8"/>
        <v/>
      </c>
    </row>
    <row r="80" spans="1:19" x14ac:dyDescent="0.25">
      <c r="A80" s="3"/>
      <c r="B80" s="3"/>
      <c r="C80" s="3"/>
      <c r="D80" s="3"/>
      <c r="E80" s="3"/>
      <c r="F80" s="3"/>
      <c r="G80" s="3"/>
      <c r="H80" s="4"/>
      <c r="I80" s="4"/>
      <c r="J80" s="5"/>
      <c r="K80" s="6"/>
      <c r="L80" s="7"/>
      <c r="M80" s="7"/>
      <c r="N80" s="7"/>
      <c r="O80" s="7" t="str">
        <f t="shared" si="6"/>
        <v/>
      </c>
      <c r="P80" s="7"/>
      <c r="Q80" s="7"/>
      <c r="R80" s="7" t="str">
        <f t="shared" si="7"/>
        <v/>
      </c>
      <c r="S80" s="3" t="str">
        <f t="shared" ca="1" si="8"/>
        <v/>
      </c>
    </row>
    <row r="81" spans="1:19" x14ac:dyDescent="0.25">
      <c r="A81" s="3"/>
      <c r="B81" s="3"/>
      <c r="C81" s="3"/>
      <c r="D81" s="3"/>
      <c r="E81" s="3"/>
      <c r="F81" s="3"/>
      <c r="G81" s="3"/>
      <c r="H81" s="4"/>
      <c r="I81" s="4"/>
      <c r="J81" s="5"/>
      <c r="K81" s="6"/>
      <c r="L81" s="7"/>
      <c r="M81" s="7"/>
      <c r="N81" s="7"/>
      <c r="O81" s="7" t="str">
        <f t="shared" si="6"/>
        <v/>
      </c>
      <c r="P81" s="7"/>
      <c r="Q81" s="7"/>
      <c r="R81" s="7" t="str">
        <f t="shared" si="7"/>
        <v/>
      </c>
      <c r="S81" s="3" t="str">
        <f t="shared" ca="1" si="8"/>
        <v/>
      </c>
    </row>
    <row r="82" spans="1:19" x14ac:dyDescent="0.25">
      <c r="A82" s="3"/>
      <c r="B82" s="3"/>
      <c r="C82" s="3"/>
      <c r="D82" s="3"/>
      <c r="E82" s="3"/>
      <c r="F82" s="3"/>
      <c r="G82" s="3"/>
      <c r="H82" s="4"/>
      <c r="I82" s="4"/>
      <c r="J82" s="5"/>
      <c r="K82" s="6"/>
      <c r="L82" s="7"/>
      <c r="M82" s="7"/>
      <c r="N82" s="7"/>
      <c r="O82" s="7" t="str">
        <f t="shared" si="6"/>
        <v/>
      </c>
      <c r="P82" s="7"/>
      <c r="Q82" s="7"/>
      <c r="R82" s="7" t="str">
        <f t="shared" si="7"/>
        <v/>
      </c>
      <c r="S82" s="3" t="str">
        <f t="shared" ca="1" si="8"/>
        <v/>
      </c>
    </row>
    <row r="83" spans="1:19" x14ac:dyDescent="0.25">
      <c r="A83" s="3"/>
      <c r="B83" s="3"/>
      <c r="C83" s="3"/>
      <c r="D83" s="3"/>
      <c r="E83" s="3"/>
      <c r="F83" s="3"/>
      <c r="G83" s="3"/>
      <c r="H83" s="4"/>
      <c r="I83" s="4"/>
      <c r="J83" s="5"/>
      <c r="K83" s="6"/>
      <c r="L83" s="7"/>
      <c r="M83" s="7"/>
      <c r="N83" s="7"/>
      <c r="O83" s="7" t="str">
        <f t="shared" si="6"/>
        <v/>
      </c>
      <c r="P83" s="7"/>
      <c r="Q83" s="7"/>
      <c r="R83" s="7" t="str">
        <f t="shared" si="7"/>
        <v/>
      </c>
      <c r="S83" s="3" t="str">
        <f t="shared" ca="1" si="8"/>
        <v/>
      </c>
    </row>
    <row r="84" spans="1:19" x14ac:dyDescent="0.25">
      <c r="A84" s="3"/>
      <c r="B84" s="3"/>
      <c r="C84" s="3"/>
      <c r="D84" s="3"/>
      <c r="E84" s="3"/>
      <c r="F84" s="3"/>
      <c r="G84" s="3"/>
      <c r="H84" s="4"/>
      <c r="I84" s="4"/>
      <c r="J84" s="5"/>
      <c r="K84" s="6"/>
      <c r="L84" s="7"/>
      <c r="M84" s="7"/>
      <c r="N84" s="7"/>
      <c r="O84" s="7" t="str">
        <f t="shared" si="6"/>
        <v/>
      </c>
      <c r="P84" s="7"/>
      <c r="Q84" s="7"/>
      <c r="R84" s="7" t="str">
        <f t="shared" si="7"/>
        <v/>
      </c>
      <c r="S84" s="3" t="str">
        <f t="shared" ca="1" si="8"/>
        <v/>
      </c>
    </row>
    <row r="85" spans="1:19" x14ac:dyDescent="0.25">
      <c r="A85" s="3"/>
      <c r="B85" s="3"/>
      <c r="C85" s="3"/>
      <c r="D85" s="3"/>
      <c r="E85" s="3"/>
      <c r="F85" s="3"/>
      <c r="G85" s="3"/>
      <c r="H85" s="4"/>
      <c r="I85" s="4"/>
      <c r="J85" s="5"/>
      <c r="K85" s="6"/>
      <c r="L85" s="7"/>
      <c r="M85" s="7"/>
      <c r="N85" s="7"/>
      <c r="O85" s="7" t="str">
        <f t="shared" si="6"/>
        <v/>
      </c>
      <c r="P85" s="7"/>
      <c r="Q85" s="7"/>
      <c r="R85" s="7" t="str">
        <f t="shared" si="7"/>
        <v/>
      </c>
      <c r="S85" s="3" t="str">
        <f t="shared" ca="1" si="8"/>
        <v/>
      </c>
    </row>
    <row r="86" spans="1:19" x14ac:dyDescent="0.25">
      <c r="A86" s="3"/>
      <c r="B86" s="3"/>
      <c r="C86" s="3"/>
      <c r="D86" s="3"/>
      <c r="E86" s="3"/>
      <c r="F86" s="3"/>
      <c r="G86" s="3"/>
      <c r="H86" s="4"/>
      <c r="I86" s="4"/>
      <c r="J86" s="5"/>
      <c r="K86" s="6"/>
      <c r="L86" s="7"/>
      <c r="M86" s="7"/>
      <c r="N86" s="7"/>
      <c r="O86" s="7" t="str">
        <f t="shared" si="6"/>
        <v/>
      </c>
      <c r="P86" s="7"/>
      <c r="Q86" s="7"/>
      <c r="R86" s="7" t="str">
        <f t="shared" si="7"/>
        <v/>
      </c>
      <c r="S86" s="3" t="str">
        <f t="shared" ca="1" si="8"/>
        <v/>
      </c>
    </row>
    <row r="87" spans="1:19" x14ac:dyDescent="0.25">
      <c r="A87" s="3"/>
      <c r="B87" s="3"/>
      <c r="C87" s="3"/>
      <c r="D87" s="3"/>
      <c r="E87" s="3"/>
      <c r="F87" s="3"/>
      <c r="G87" s="3"/>
      <c r="H87" s="4"/>
      <c r="I87" s="4"/>
      <c r="J87" s="5"/>
      <c r="K87" s="6"/>
      <c r="L87" s="7"/>
      <c r="M87" s="7"/>
      <c r="N87" s="7"/>
      <c r="O87" s="7" t="str">
        <f t="shared" si="6"/>
        <v/>
      </c>
      <c r="P87" s="7"/>
      <c r="Q87" s="7"/>
      <c r="R87" s="7" t="str">
        <f t="shared" si="7"/>
        <v/>
      </c>
      <c r="S87" s="3" t="str">
        <f t="shared" ca="1" si="8"/>
        <v/>
      </c>
    </row>
    <row r="88" spans="1:19" x14ac:dyDescent="0.25">
      <c r="A88" s="3"/>
      <c r="B88" s="3"/>
      <c r="C88" s="3"/>
      <c r="D88" s="3"/>
      <c r="E88" s="3"/>
      <c r="F88" s="3"/>
      <c r="G88" s="3"/>
      <c r="H88" s="4"/>
      <c r="I88" s="4"/>
      <c r="J88" s="5"/>
      <c r="K88" s="6"/>
      <c r="L88" s="7"/>
      <c r="M88" s="7"/>
      <c r="N88" s="7"/>
      <c r="O88" s="7" t="str">
        <f t="shared" si="6"/>
        <v/>
      </c>
      <c r="P88" s="7"/>
      <c r="Q88" s="7"/>
      <c r="R88" s="7" t="str">
        <f t="shared" si="7"/>
        <v/>
      </c>
      <c r="S88" s="3" t="str">
        <f t="shared" ca="1" si="8"/>
        <v/>
      </c>
    </row>
    <row r="89" spans="1:19" x14ac:dyDescent="0.25">
      <c r="A89" s="3"/>
      <c r="B89" s="3"/>
      <c r="C89" s="3"/>
      <c r="D89" s="3"/>
      <c r="E89" s="3"/>
      <c r="F89" s="3"/>
      <c r="G89" s="3"/>
      <c r="H89" s="4"/>
      <c r="I89" s="4"/>
      <c r="J89" s="5"/>
      <c r="K89" s="6"/>
      <c r="L89" s="7"/>
      <c r="M89" s="7"/>
      <c r="N89" s="7"/>
      <c r="O89" s="7" t="str">
        <f t="shared" si="6"/>
        <v/>
      </c>
      <c r="P89" s="7"/>
      <c r="Q89" s="7"/>
      <c r="R89" s="7" t="str">
        <f t="shared" si="7"/>
        <v/>
      </c>
      <c r="S89" s="3" t="str">
        <f t="shared" ca="1" si="8"/>
        <v/>
      </c>
    </row>
    <row r="90" spans="1:19" x14ac:dyDescent="0.25">
      <c r="A90" s="3"/>
      <c r="B90" s="3"/>
      <c r="C90" s="3"/>
      <c r="D90" s="3"/>
      <c r="E90" s="3"/>
      <c r="F90" s="3"/>
      <c r="G90" s="3"/>
      <c r="H90" s="4"/>
      <c r="I90" s="4"/>
      <c r="J90" s="5"/>
      <c r="K90" s="6"/>
      <c r="L90" s="7"/>
      <c r="M90" s="7"/>
      <c r="N90" s="7"/>
      <c r="O90" s="7" t="str">
        <f t="shared" si="6"/>
        <v/>
      </c>
      <c r="P90" s="7"/>
      <c r="Q90" s="7"/>
      <c r="R90" s="7" t="str">
        <f t="shared" si="7"/>
        <v/>
      </c>
      <c r="S90" s="3" t="str">
        <f t="shared" ca="1" si="8"/>
        <v/>
      </c>
    </row>
    <row r="91" spans="1:19" x14ac:dyDescent="0.25">
      <c r="A91" s="3"/>
      <c r="B91" s="3"/>
      <c r="C91" s="3"/>
      <c r="D91" s="3"/>
      <c r="E91" s="3"/>
      <c r="F91" s="3"/>
      <c r="G91" s="3"/>
      <c r="H91" s="4"/>
      <c r="I91" s="4"/>
      <c r="J91" s="5"/>
      <c r="K91" s="6"/>
      <c r="L91" s="7"/>
      <c r="M91" s="7"/>
      <c r="N91" s="7"/>
      <c r="O91" s="7" t="str">
        <f t="shared" si="6"/>
        <v/>
      </c>
      <c r="P91" s="7"/>
      <c r="Q91" s="7"/>
      <c r="R91" s="7" t="str">
        <f t="shared" si="7"/>
        <v/>
      </c>
      <c r="S91" s="3" t="str">
        <f t="shared" ca="1" si="8"/>
        <v/>
      </c>
    </row>
    <row r="92" spans="1:19" x14ac:dyDescent="0.25">
      <c r="A92" s="3"/>
      <c r="B92" s="3"/>
      <c r="C92" s="3"/>
      <c r="D92" s="3"/>
      <c r="E92" s="3"/>
      <c r="F92" s="3"/>
      <c r="G92" s="3"/>
      <c r="H92" s="4"/>
      <c r="I92" s="4"/>
      <c r="J92" s="5"/>
      <c r="K92" s="6"/>
      <c r="L92" s="7"/>
      <c r="M92" s="7"/>
      <c r="N92" s="7"/>
      <c r="O92" s="7" t="str">
        <f t="shared" si="6"/>
        <v/>
      </c>
      <c r="P92" s="7"/>
      <c r="Q92" s="7"/>
      <c r="R92" s="7" t="str">
        <f t="shared" si="7"/>
        <v/>
      </c>
      <c r="S92" s="3" t="str">
        <f t="shared" ca="1" si="8"/>
        <v/>
      </c>
    </row>
    <row r="93" spans="1:19" x14ac:dyDescent="0.25">
      <c r="A93" s="3"/>
      <c r="B93" s="3"/>
      <c r="C93" s="3"/>
      <c r="D93" s="3"/>
      <c r="E93" s="3"/>
      <c r="F93" s="3"/>
      <c r="G93" s="3"/>
      <c r="H93" s="4"/>
      <c r="I93" s="4"/>
      <c r="J93" s="5"/>
      <c r="K93" s="6"/>
      <c r="L93" s="7"/>
      <c r="M93" s="7"/>
      <c r="N93" s="7"/>
      <c r="O93" s="7" t="str">
        <f t="shared" si="6"/>
        <v/>
      </c>
      <c r="P93" s="7"/>
      <c r="Q93" s="7"/>
      <c r="R93" s="7" t="str">
        <f t="shared" si="7"/>
        <v/>
      </c>
      <c r="S93" s="3" t="str">
        <f t="shared" ca="1" si="8"/>
        <v/>
      </c>
    </row>
    <row r="94" spans="1:19" x14ac:dyDescent="0.25">
      <c r="A94" s="3"/>
      <c r="B94" s="3"/>
      <c r="C94" s="3"/>
      <c r="D94" s="3"/>
      <c r="E94" s="3"/>
      <c r="F94" s="3"/>
      <c r="G94" s="3"/>
      <c r="H94" s="4"/>
      <c r="I94" s="4"/>
      <c r="J94" s="5"/>
      <c r="K94" s="6"/>
      <c r="L94" s="7"/>
      <c r="M94" s="7"/>
      <c r="N94" s="7"/>
      <c r="O94" s="7" t="str">
        <f t="shared" si="6"/>
        <v/>
      </c>
      <c r="P94" s="7"/>
      <c r="Q94" s="7"/>
      <c r="R94" s="7" t="str">
        <f t="shared" si="7"/>
        <v/>
      </c>
      <c r="S94" s="3" t="str">
        <f t="shared" ca="1" si="8"/>
        <v/>
      </c>
    </row>
    <row r="95" spans="1:19" x14ac:dyDescent="0.25">
      <c r="A95" s="3"/>
      <c r="B95" s="3"/>
      <c r="C95" s="3"/>
      <c r="D95" s="3"/>
      <c r="E95" s="3"/>
      <c r="F95" s="3"/>
      <c r="G95" s="3"/>
      <c r="H95" s="4"/>
      <c r="I95" s="4"/>
      <c r="J95" s="5"/>
      <c r="K95" s="6"/>
      <c r="L95" s="7"/>
      <c r="M95" s="7"/>
      <c r="N95" s="7"/>
      <c r="O95" s="7" t="str">
        <f t="shared" si="6"/>
        <v/>
      </c>
      <c r="P95" s="7"/>
      <c r="Q95" s="7"/>
      <c r="R95" s="7" t="str">
        <f t="shared" si="7"/>
        <v/>
      </c>
      <c r="S95" s="3" t="str">
        <f t="shared" ca="1" si="8"/>
        <v/>
      </c>
    </row>
    <row r="96" spans="1:19" x14ac:dyDescent="0.25">
      <c r="A96" s="3"/>
      <c r="B96" s="3"/>
      <c r="C96" s="3"/>
      <c r="D96" s="3"/>
      <c r="E96" s="3"/>
      <c r="F96" s="3"/>
      <c r="G96" s="3"/>
      <c r="H96" s="4"/>
      <c r="I96" s="4"/>
      <c r="J96" s="5"/>
      <c r="K96" s="6"/>
      <c r="L96" s="7"/>
      <c r="M96" s="7"/>
      <c r="N96" s="7"/>
      <c r="O96" s="7" t="str">
        <f t="shared" si="6"/>
        <v/>
      </c>
      <c r="P96" s="7"/>
      <c r="Q96" s="7"/>
      <c r="R96" s="7" t="str">
        <f t="shared" si="7"/>
        <v/>
      </c>
      <c r="S96" s="3" t="str">
        <f t="shared" ca="1" si="8"/>
        <v/>
      </c>
    </row>
    <row r="97" spans="1:19" x14ac:dyDescent="0.25">
      <c r="A97" s="3"/>
      <c r="B97" s="3"/>
      <c r="C97" s="3"/>
      <c r="D97" s="3"/>
      <c r="E97" s="3"/>
      <c r="F97" s="3"/>
      <c r="G97" s="3"/>
      <c r="H97" s="4"/>
      <c r="I97" s="4"/>
      <c r="J97" s="5"/>
      <c r="K97" s="6"/>
      <c r="L97" s="7"/>
      <c r="M97" s="7"/>
      <c r="N97" s="7"/>
      <c r="O97" s="7" t="str">
        <f t="shared" si="6"/>
        <v/>
      </c>
      <c r="P97" s="7"/>
      <c r="Q97" s="7"/>
      <c r="R97" s="7" t="str">
        <f t="shared" si="7"/>
        <v/>
      </c>
      <c r="S97" s="3" t="str">
        <f t="shared" ca="1" si="8"/>
        <v/>
      </c>
    </row>
    <row r="98" spans="1:19" x14ac:dyDescent="0.25">
      <c r="A98" s="3"/>
      <c r="B98" s="3"/>
      <c r="C98" s="3"/>
      <c r="D98" s="3"/>
      <c r="E98" s="3"/>
      <c r="F98" s="3"/>
      <c r="G98" s="3"/>
      <c r="H98" s="4"/>
      <c r="I98" s="4"/>
      <c r="J98" s="5"/>
      <c r="K98" s="6"/>
      <c r="L98" s="7"/>
      <c r="M98" s="7"/>
      <c r="N98" s="7"/>
      <c r="O98" s="7" t="str">
        <f t="shared" si="6"/>
        <v/>
      </c>
      <c r="P98" s="7"/>
      <c r="Q98" s="7"/>
      <c r="R98" s="7" t="str">
        <f t="shared" si="7"/>
        <v/>
      </c>
      <c r="S98" s="3" t="str">
        <f t="shared" ca="1" si="8"/>
        <v/>
      </c>
    </row>
    <row r="99" spans="1:19" x14ac:dyDescent="0.25">
      <c r="A99" s="3"/>
      <c r="B99" s="3"/>
      <c r="C99" s="3"/>
      <c r="D99" s="3"/>
      <c r="E99" s="3"/>
      <c r="F99" s="3"/>
      <c r="G99" s="3"/>
      <c r="H99" s="4"/>
      <c r="I99" s="4"/>
      <c r="J99" s="5"/>
      <c r="K99" s="6"/>
      <c r="L99" s="7"/>
      <c r="M99" s="7"/>
      <c r="N99" s="7"/>
      <c r="O99" s="7" t="str">
        <f t="shared" si="6"/>
        <v/>
      </c>
      <c r="P99" s="7"/>
      <c r="Q99" s="7"/>
      <c r="R99" s="7" t="str">
        <f t="shared" si="7"/>
        <v/>
      </c>
      <c r="S99" s="3" t="str">
        <f t="shared" ca="1" si="8"/>
        <v/>
      </c>
    </row>
    <row r="100" spans="1:19" x14ac:dyDescent="0.25">
      <c r="A100" s="3"/>
      <c r="B100" s="3"/>
      <c r="C100" s="3"/>
      <c r="D100" s="3"/>
      <c r="E100" s="3"/>
      <c r="F100" s="3"/>
      <c r="G100" s="3"/>
      <c r="H100" s="4"/>
      <c r="I100" s="4"/>
      <c r="J100" s="5"/>
      <c r="K100" s="6"/>
      <c r="L100" s="7"/>
      <c r="M100" s="7"/>
      <c r="N100" s="7"/>
      <c r="O100" s="7" t="str">
        <f t="shared" si="6"/>
        <v/>
      </c>
      <c r="P100" s="7"/>
      <c r="Q100" s="7"/>
      <c r="R100" s="7" t="str">
        <f t="shared" si="7"/>
        <v/>
      </c>
      <c r="S100" s="3" t="str">
        <f t="shared" ca="1" si="8"/>
        <v/>
      </c>
    </row>
    <row r="101" spans="1:19" x14ac:dyDescent="0.25">
      <c r="A101" s="3"/>
      <c r="B101" s="3"/>
      <c r="C101" s="3"/>
      <c r="D101" s="3"/>
      <c r="E101" s="3"/>
      <c r="F101" s="3"/>
      <c r="G101" s="3"/>
      <c r="H101" s="4"/>
      <c r="I101" s="4"/>
      <c r="J101" s="5"/>
      <c r="K101" s="6"/>
      <c r="L101" s="7"/>
      <c r="M101" s="7"/>
      <c r="N101" s="7"/>
      <c r="O101" s="7" t="str">
        <f t="shared" si="6"/>
        <v/>
      </c>
      <c r="P101" s="7"/>
      <c r="Q101" s="7"/>
      <c r="R101" s="7" t="str">
        <f t="shared" si="7"/>
        <v/>
      </c>
      <c r="S101" s="3" t="str">
        <f t="shared" ca="1" si="8"/>
        <v/>
      </c>
    </row>
    <row r="102" spans="1:19" x14ac:dyDescent="0.25">
      <c r="A102" s="3"/>
      <c r="B102" s="3"/>
      <c r="C102" s="3"/>
      <c r="D102" s="3"/>
      <c r="E102" s="3"/>
      <c r="F102" s="3"/>
      <c r="G102" s="3"/>
      <c r="H102" s="4"/>
      <c r="I102" s="4"/>
      <c r="J102" s="5"/>
      <c r="K102" s="6"/>
      <c r="L102" s="7"/>
      <c r="M102" s="7"/>
      <c r="N102" s="7"/>
      <c r="O102" s="7" t="str">
        <f t="shared" ref="O102:O133" si="9">IF(A102="","",L102+M102+N102)</f>
        <v/>
      </c>
      <c r="P102" s="7"/>
      <c r="Q102" s="7"/>
      <c r="R102" s="7" t="str">
        <f t="shared" ref="R102:R133" si="10">IF(A102="","",P102-Q102)</f>
        <v/>
      </c>
      <c r="S102" s="3" t="str">
        <f t="shared" ca="1" si="8"/>
        <v/>
      </c>
    </row>
    <row r="103" spans="1:19" x14ac:dyDescent="0.25">
      <c r="A103" s="3"/>
      <c r="B103" s="3"/>
      <c r="C103" s="3"/>
      <c r="D103" s="3"/>
      <c r="E103" s="3"/>
      <c r="F103" s="3"/>
      <c r="G103" s="3"/>
      <c r="H103" s="4"/>
      <c r="I103" s="4"/>
      <c r="J103" s="5"/>
      <c r="K103" s="6"/>
      <c r="L103" s="7"/>
      <c r="M103" s="7"/>
      <c r="N103" s="7"/>
      <c r="O103" s="7" t="str">
        <f t="shared" si="9"/>
        <v/>
      </c>
      <c r="P103" s="7"/>
      <c r="Q103" s="7"/>
      <c r="R103" s="7" t="str">
        <f t="shared" si="10"/>
        <v/>
      </c>
      <c r="S103" s="3" t="str">
        <f t="shared" ca="1" si="8"/>
        <v/>
      </c>
    </row>
    <row r="104" spans="1:19" x14ac:dyDescent="0.25">
      <c r="A104" s="3"/>
      <c r="B104" s="3"/>
      <c r="C104" s="3"/>
      <c r="D104" s="3"/>
      <c r="E104" s="3"/>
      <c r="F104" s="3"/>
      <c r="G104" s="3"/>
      <c r="H104" s="4"/>
      <c r="I104" s="4"/>
      <c r="J104" s="5"/>
      <c r="K104" s="6"/>
      <c r="L104" s="7"/>
      <c r="M104" s="7"/>
      <c r="N104" s="7"/>
      <c r="O104" s="7" t="str">
        <f t="shared" si="9"/>
        <v/>
      </c>
      <c r="P104" s="7"/>
      <c r="Q104" s="7"/>
      <c r="R104" s="7" t="str">
        <f t="shared" si="10"/>
        <v/>
      </c>
      <c r="S104" s="3" t="str">
        <f t="shared" ca="1" si="8"/>
        <v/>
      </c>
    </row>
    <row r="105" spans="1:19" x14ac:dyDescent="0.25">
      <c r="A105" s="3"/>
      <c r="B105" s="3"/>
      <c r="C105" s="3"/>
      <c r="D105" s="3"/>
      <c r="E105" s="3"/>
      <c r="F105" s="3"/>
      <c r="G105" s="3"/>
      <c r="H105" s="4"/>
      <c r="I105" s="4"/>
      <c r="J105" s="5"/>
      <c r="K105" s="6"/>
      <c r="L105" s="7"/>
      <c r="M105" s="7"/>
      <c r="N105" s="7"/>
      <c r="O105" s="7" t="str">
        <f t="shared" si="9"/>
        <v/>
      </c>
      <c r="P105" s="7"/>
      <c r="Q105" s="7"/>
      <c r="R105" s="7" t="str">
        <f t="shared" si="10"/>
        <v/>
      </c>
      <c r="S105" s="3" t="str">
        <f t="shared" ca="1" si="8"/>
        <v/>
      </c>
    </row>
  </sheetData>
  <mergeCells count="2">
    <mergeCell ref="A1:S1"/>
    <mergeCell ref="A2:S2"/>
  </mergeCells>
  <conditionalFormatting sqref="R6:R105">
    <cfRule type="cellIs" dxfId="19" priority="1" operator="greaterThan">
      <formula>0</formula>
    </cfRule>
  </conditionalFormatting>
  <conditionalFormatting sqref="S6:S105">
    <cfRule type="expression" dxfId="18" priority="2">
      <formula>S6="Aktiv"</formula>
    </cfRule>
    <cfRule type="expression" dxfId="17" priority="3">
      <formula>S6="Inaktiv"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5"/>
  <sheetViews>
    <sheetView workbookViewId="0">
      <selection sqref="A1:R1"/>
    </sheetView>
  </sheetViews>
  <sheetFormatPr baseColWidth="10" defaultColWidth="9" defaultRowHeight="15" x14ac:dyDescent="0.25"/>
  <cols>
    <col min="1" max="3" width="12" customWidth="1"/>
    <col min="4" max="4" width="22" customWidth="1"/>
    <col min="5" max="5" width="24" customWidth="1"/>
    <col min="6" max="6" width="14" customWidth="1"/>
    <col min="7" max="7" width="34" customWidth="1"/>
    <col min="8" max="10" width="14" customWidth="1"/>
    <col min="11" max="11" width="18" customWidth="1"/>
    <col min="12" max="12" width="14" customWidth="1"/>
    <col min="13" max="13" width="18" customWidth="1"/>
    <col min="14" max="14" width="16" customWidth="1"/>
    <col min="15" max="17" width="10" customWidth="1"/>
    <col min="18" max="18" width="28" customWidth="1"/>
  </cols>
  <sheetData>
    <row r="1" spans="1:18" ht="21" x14ac:dyDescent="0.25">
      <c r="A1" s="19" t="s">
        <v>74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x14ac:dyDescent="0.25">
      <c r="A2" s="21" t="s">
        <v>75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5" spans="1:18" x14ac:dyDescent="0.25">
      <c r="A5" s="2" t="s">
        <v>76</v>
      </c>
      <c r="B5" s="2" t="s">
        <v>12</v>
      </c>
      <c r="C5" s="2" t="s">
        <v>43</v>
      </c>
      <c r="D5" s="2" t="s">
        <v>47</v>
      </c>
      <c r="E5" s="2" t="s">
        <v>77</v>
      </c>
      <c r="F5" s="2" t="s">
        <v>78</v>
      </c>
      <c r="G5" s="2" t="s">
        <v>79</v>
      </c>
      <c r="H5" s="2" t="s">
        <v>80</v>
      </c>
      <c r="I5" s="2" t="s">
        <v>81</v>
      </c>
      <c r="J5" s="2" t="s">
        <v>82</v>
      </c>
      <c r="K5" s="2" t="s">
        <v>83</v>
      </c>
      <c r="L5" s="2" t="s">
        <v>84</v>
      </c>
      <c r="M5" s="2" t="s">
        <v>26</v>
      </c>
      <c r="N5" s="2" t="s">
        <v>85</v>
      </c>
      <c r="O5" s="2" t="s">
        <v>23</v>
      </c>
      <c r="P5" s="2" t="s">
        <v>86</v>
      </c>
      <c r="Q5" s="2" t="s">
        <v>87</v>
      </c>
      <c r="R5" s="2" t="s">
        <v>88</v>
      </c>
    </row>
    <row r="6" spans="1:18" x14ac:dyDescent="0.25">
      <c r="A6" s="4">
        <v>46025</v>
      </c>
      <c r="B6" s="3" t="s">
        <v>20</v>
      </c>
      <c r="C6" s="3" t="s">
        <v>58</v>
      </c>
      <c r="D6" s="3" t="str">
        <f>IF(C6="","",IFERROR(INDEX(Stammdaten!$G$6:$G$105,MATCH(C6,Stammdaten!$B$6:$B$105,0)),""))</f>
        <v>Familie Becker</v>
      </c>
      <c r="E6" s="3" t="s">
        <v>51</v>
      </c>
      <c r="F6" s="3" t="s">
        <v>89</v>
      </c>
      <c r="G6" s="3" t="s">
        <v>90</v>
      </c>
      <c r="H6" s="7">
        <v>865</v>
      </c>
      <c r="I6" s="7">
        <v>865</v>
      </c>
      <c r="J6" s="7">
        <f t="shared" ref="J6:J37" si="0">IF(A6="","",H6-I6)</f>
        <v>0</v>
      </c>
      <c r="K6" s="3" t="str">
        <f t="shared" ref="K6:K37" si="1">IF(A6="","",IF(H6=0,"",IF(I6=0,"Offen",IF(I6&lt;H6,"Teilweise bezahlt",IF(I6=H6,"Bezahlt","Überzahlt")))))</f>
        <v>Bezahlt</v>
      </c>
      <c r="L6" s="3" t="s">
        <v>91</v>
      </c>
      <c r="M6" s="3" t="s">
        <v>92</v>
      </c>
      <c r="N6" s="3" t="s">
        <v>93</v>
      </c>
      <c r="O6" s="3">
        <f t="shared" ref="O6:O37" si="2">IF(A6="","",MONTH(A6))</f>
        <v>1</v>
      </c>
      <c r="P6" s="3">
        <f t="shared" ref="P6:P37" si="3">IF(A6="","",YEAR(A6))</f>
        <v>2026</v>
      </c>
      <c r="Q6" s="3" t="str">
        <f t="shared" ref="Q6:Q37" si="4">IF(A6="","","Q"&amp;ROUNDUP(MONTH(A6)/3,0))</f>
        <v>Q1</v>
      </c>
      <c r="R6" s="3"/>
    </row>
    <row r="7" spans="1:18" x14ac:dyDescent="0.25">
      <c r="A7" s="4">
        <v>46025</v>
      </c>
      <c r="B7" s="3" t="s">
        <v>20</v>
      </c>
      <c r="C7" s="3" t="s">
        <v>58</v>
      </c>
      <c r="D7" s="3" t="str">
        <f>IF(C7="","",IFERROR(INDEX(Stammdaten!$G$6:$G$105,MATCH(C7,Stammdaten!$B$6:$B$105,0)),""))</f>
        <v>Familie Becker</v>
      </c>
      <c r="E7" s="3" t="s">
        <v>94</v>
      </c>
      <c r="F7" s="3" t="s">
        <v>89</v>
      </c>
      <c r="G7" s="3" t="s">
        <v>95</v>
      </c>
      <c r="H7" s="7">
        <v>230</v>
      </c>
      <c r="I7" s="7">
        <v>230</v>
      </c>
      <c r="J7" s="7">
        <f t="shared" si="0"/>
        <v>0</v>
      </c>
      <c r="K7" s="3" t="str">
        <f t="shared" si="1"/>
        <v>Bezahlt</v>
      </c>
      <c r="L7" s="3" t="s">
        <v>91</v>
      </c>
      <c r="M7" s="3" t="s">
        <v>91</v>
      </c>
      <c r="N7" s="3" t="s">
        <v>96</v>
      </c>
      <c r="O7" s="3">
        <f t="shared" si="2"/>
        <v>1</v>
      </c>
      <c r="P7" s="3">
        <f t="shared" si="3"/>
        <v>2026</v>
      </c>
      <c r="Q7" s="3" t="str">
        <f t="shared" si="4"/>
        <v>Q1</v>
      </c>
      <c r="R7" s="3"/>
    </row>
    <row r="8" spans="1:18" x14ac:dyDescent="0.25">
      <c r="A8" s="4">
        <v>46025</v>
      </c>
      <c r="B8" s="3" t="s">
        <v>20</v>
      </c>
      <c r="C8" s="3" t="s">
        <v>64</v>
      </c>
      <c r="D8" s="3" t="str">
        <f>IF(C8="","",IFERROR(INDEX(Stammdaten!$G$6:$G$105,MATCH(C8,Stammdaten!$B$6:$B$105,0)),""))</f>
        <v>M. Wagner</v>
      </c>
      <c r="E8" s="3" t="s">
        <v>51</v>
      </c>
      <c r="F8" s="3" t="s">
        <v>89</v>
      </c>
      <c r="G8" s="3" t="s">
        <v>90</v>
      </c>
      <c r="H8" s="7">
        <v>610</v>
      </c>
      <c r="I8" s="7">
        <v>610</v>
      </c>
      <c r="J8" s="7">
        <f t="shared" si="0"/>
        <v>0</v>
      </c>
      <c r="K8" s="3" t="str">
        <f t="shared" si="1"/>
        <v>Bezahlt</v>
      </c>
      <c r="L8" s="3" t="s">
        <v>91</v>
      </c>
      <c r="M8" s="3" t="s">
        <v>92</v>
      </c>
      <c r="N8" s="3" t="s">
        <v>97</v>
      </c>
      <c r="O8" s="3">
        <f t="shared" si="2"/>
        <v>1</v>
      </c>
      <c r="P8" s="3">
        <f t="shared" si="3"/>
        <v>2026</v>
      </c>
      <c r="Q8" s="3" t="str">
        <f t="shared" si="4"/>
        <v>Q1</v>
      </c>
      <c r="R8" s="3"/>
    </row>
    <row r="9" spans="1:18" x14ac:dyDescent="0.25">
      <c r="A9" s="4">
        <v>46025</v>
      </c>
      <c r="B9" s="3" t="s">
        <v>20</v>
      </c>
      <c r="C9" s="3" t="s">
        <v>64</v>
      </c>
      <c r="D9" s="3" t="str">
        <f>IF(C9="","",IFERROR(INDEX(Stammdaten!$G$6:$G$105,MATCH(C9,Stammdaten!$B$6:$B$105,0)),""))</f>
        <v>M. Wagner</v>
      </c>
      <c r="E9" s="3" t="s">
        <v>94</v>
      </c>
      <c r="F9" s="3" t="s">
        <v>89</v>
      </c>
      <c r="G9" s="3" t="s">
        <v>95</v>
      </c>
      <c r="H9" s="7">
        <v>160</v>
      </c>
      <c r="I9" s="7">
        <v>160</v>
      </c>
      <c r="J9" s="7">
        <f t="shared" si="0"/>
        <v>0</v>
      </c>
      <c r="K9" s="3" t="str">
        <f t="shared" si="1"/>
        <v>Bezahlt</v>
      </c>
      <c r="L9" s="3" t="s">
        <v>91</v>
      </c>
      <c r="M9" s="3" t="s">
        <v>91</v>
      </c>
      <c r="N9" s="3" t="s">
        <v>98</v>
      </c>
      <c r="O9" s="3">
        <f t="shared" si="2"/>
        <v>1</v>
      </c>
      <c r="P9" s="3">
        <f t="shared" si="3"/>
        <v>2026</v>
      </c>
      <c r="Q9" s="3" t="str">
        <f t="shared" si="4"/>
        <v>Q1</v>
      </c>
      <c r="R9" s="3"/>
    </row>
    <row r="10" spans="1:18" x14ac:dyDescent="0.25">
      <c r="A10" s="4">
        <v>46025</v>
      </c>
      <c r="B10" s="3" t="s">
        <v>21</v>
      </c>
      <c r="C10" s="3" t="s">
        <v>66</v>
      </c>
      <c r="D10" s="3" t="str">
        <f>IF(C10="","",IFERROR(INDEX(Stammdaten!$G$6:$G$105,MATCH(C10,Stammdaten!$B$6:$B$105,0)),""))</f>
        <v>Jonas Richter</v>
      </c>
      <c r="E10" s="3" t="s">
        <v>51</v>
      </c>
      <c r="F10" s="3" t="s">
        <v>89</v>
      </c>
      <c r="G10" s="3" t="s">
        <v>90</v>
      </c>
      <c r="H10" s="7">
        <v>820</v>
      </c>
      <c r="I10" s="7">
        <v>820</v>
      </c>
      <c r="J10" s="7">
        <f t="shared" si="0"/>
        <v>0</v>
      </c>
      <c r="K10" s="3" t="str">
        <f t="shared" si="1"/>
        <v>Bezahlt</v>
      </c>
      <c r="L10" s="3" t="s">
        <v>91</v>
      </c>
      <c r="M10" s="3" t="s">
        <v>92</v>
      </c>
      <c r="N10" s="3" t="s">
        <v>99</v>
      </c>
      <c r="O10" s="3">
        <f t="shared" si="2"/>
        <v>1</v>
      </c>
      <c r="P10" s="3">
        <f t="shared" si="3"/>
        <v>2026</v>
      </c>
      <c r="Q10" s="3" t="str">
        <f t="shared" si="4"/>
        <v>Q1</v>
      </c>
      <c r="R10" s="3"/>
    </row>
    <row r="11" spans="1:18" x14ac:dyDescent="0.25">
      <c r="A11" s="4">
        <v>46025</v>
      </c>
      <c r="B11" s="3" t="s">
        <v>21</v>
      </c>
      <c r="C11" s="3" t="s">
        <v>66</v>
      </c>
      <c r="D11" s="3" t="str">
        <f>IF(C11="","",IFERROR(INDEX(Stammdaten!$G$6:$G$105,MATCH(C11,Stammdaten!$B$6:$B$105,0)),""))</f>
        <v>Jonas Richter</v>
      </c>
      <c r="E11" s="3" t="s">
        <v>94</v>
      </c>
      <c r="F11" s="3" t="s">
        <v>89</v>
      </c>
      <c r="G11" s="3" t="s">
        <v>95</v>
      </c>
      <c r="H11" s="7">
        <v>210</v>
      </c>
      <c r="I11" s="7">
        <v>210</v>
      </c>
      <c r="J11" s="7">
        <f t="shared" si="0"/>
        <v>0</v>
      </c>
      <c r="K11" s="3" t="str">
        <f t="shared" si="1"/>
        <v>Bezahlt</v>
      </c>
      <c r="L11" s="3" t="s">
        <v>91</v>
      </c>
      <c r="M11" s="3" t="s">
        <v>91</v>
      </c>
      <c r="N11" s="3" t="s">
        <v>100</v>
      </c>
      <c r="O11" s="3">
        <f t="shared" si="2"/>
        <v>1</v>
      </c>
      <c r="P11" s="3">
        <f t="shared" si="3"/>
        <v>2026</v>
      </c>
      <c r="Q11" s="3" t="str">
        <f t="shared" si="4"/>
        <v>Q1</v>
      </c>
      <c r="R11" s="3"/>
    </row>
    <row r="12" spans="1:18" x14ac:dyDescent="0.25">
      <c r="A12" s="4">
        <v>46056</v>
      </c>
      <c r="B12" s="3" t="s">
        <v>20</v>
      </c>
      <c r="C12" s="3" t="s">
        <v>58</v>
      </c>
      <c r="D12" s="3" t="str">
        <f>IF(C12="","",IFERROR(INDEX(Stammdaten!$G$6:$G$105,MATCH(C12,Stammdaten!$B$6:$B$105,0)),""))</f>
        <v>Familie Becker</v>
      </c>
      <c r="E12" s="3" t="s">
        <v>51</v>
      </c>
      <c r="F12" s="3" t="s">
        <v>89</v>
      </c>
      <c r="G12" s="3" t="s">
        <v>101</v>
      </c>
      <c r="H12" s="7">
        <v>865</v>
      </c>
      <c r="I12" s="7">
        <v>865</v>
      </c>
      <c r="J12" s="7">
        <f t="shared" si="0"/>
        <v>0</v>
      </c>
      <c r="K12" s="3" t="str">
        <f t="shared" si="1"/>
        <v>Bezahlt</v>
      </c>
      <c r="L12" s="3" t="s">
        <v>91</v>
      </c>
      <c r="M12" s="3" t="s">
        <v>92</v>
      </c>
      <c r="N12" s="3" t="s">
        <v>102</v>
      </c>
      <c r="O12" s="3">
        <f t="shared" si="2"/>
        <v>2</v>
      </c>
      <c r="P12" s="3">
        <f t="shared" si="3"/>
        <v>2026</v>
      </c>
      <c r="Q12" s="3" t="str">
        <f t="shared" si="4"/>
        <v>Q1</v>
      </c>
      <c r="R12" s="3"/>
    </row>
    <row r="13" spans="1:18" x14ac:dyDescent="0.25">
      <c r="A13" s="4">
        <v>46056</v>
      </c>
      <c r="B13" s="3" t="s">
        <v>20</v>
      </c>
      <c r="C13" s="3" t="s">
        <v>58</v>
      </c>
      <c r="D13" s="3" t="str">
        <f>IF(C13="","",IFERROR(INDEX(Stammdaten!$G$6:$G$105,MATCH(C13,Stammdaten!$B$6:$B$105,0)),""))</f>
        <v>Familie Becker</v>
      </c>
      <c r="E13" s="3" t="s">
        <v>94</v>
      </c>
      <c r="F13" s="3" t="s">
        <v>89</v>
      </c>
      <c r="G13" s="3" t="s">
        <v>103</v>
      </c>
      <c r="H13" s="7">
        <v>230</v>
      </c>
      <c r="I13" s="7">
        <v>230</v>
      </c>
      <c r="J13" s="7">
        <f t="shared" si="0"/>
        <v>0</v>
      </c>
      <c r="K13" s="3" t="str">
        <f t="shared" si="1"/>
        <v>Bezahlt</v>
      </c>
      <c r="L13" s="3" t="s">
        <v>91</v>
      </c>
      <c r="M13" s="3" t="s">
        <v>91</v>
      </c>
      <c r="N13" s="3" t="s">
        <v>104</v>
      </c>
      <c r="O13" s="3">
        <f t="shared" si="2"/>
        <v>2</v>
      </c>
      <c r="P13" s="3">
        <f t="shared" si="3"/>
        <v>2026</v>
      </c>
      <c r="Q13" s="3" t="str">
        <f t="shared" si="4"/>
        <v>Q1</v>
      </c>
      <c r="R13" s="3"/>
    </row>
    <row r="14" spans="1:18" x14ac:dyDescent="0.25">
      <c r="A14" s="4">
        <v>46056</v>
      </c>
      <c r="B14" s="3" t="s">
        <v>20</v>
      </c>
      <c r="C14" s="3" t="s">
        <v>64</v>
      </c>
      <c r="D14" s="3" t="str">
        <f>IF(C14="","",IFERROR(INDEX(Stammdaten!$G$6:$G$105,MATCH(C14,Stammdaten!$B$6:$B$105,0)),""))</f>
        <v>M. Wagner</v>
      </c>
      <c r="E14" s="3" t="s">
        <v>51</v>
      </c>
      <c r="F14" s="3" t="s">
        <v>89</v>
      </c>
      <c r="G14" s="3" t="s">
        <v>101</v>
      </c>
      <c r="H14" s="7">
        <v>610</v>
      </c>
      <c r="I14" s="7">
        <v>610</v>
      </c>
      <c r="J14" s="7">
        <f t="shared" si="0"/>
        <v>0</v>
      </c>
      <c r="K14" s="3" t="str">
        <f t="shared" si="1"/>
        <v>Bezahlt</v>
      </c>
      <c r="L14" s="3" t="s">
        <v>91</v>
      </c>
      <c r="M14" s="3" t="s">
        <v>92</v>
      </c>
      <c r="N14" s="3" t="s">
        <v>105</v>
      </c>
      <c r="O14" s="3">
        <f t="shared" si="2"/>
        <v>2</v>
      </c>
      <c r="P14" s="3">
        <f t="shared" si="3"/>
        <v>2026</v>
      </c>
      <c r="Q14" s="3" t="str">
        <f t="shared" si="4"/>
        <v>Q1</v>
      </c>
      <c r="R14" s="3"/>
    </row>
    <row r="15" spans="1:18" x14ac:dyDescent="0.25">
      <c r="A15" s="4">
        <v>46056</v>
      </c>
      <c r="B15" s="3" t="s">
        <v>20</v>
      </c>
      <c r="C15" s="3" t="s">
        <v>64</v>
      </c>
      <c r="D15" s="3" t="str">
        <f>IF(C15="","",IFERROR(INDEX(Stammdaten!$G$6:$G$105,MATCH(C15,Stammdaten!$B$6:$B$105,0)),""))</f>
        <v>M. Wagner</v>
      </c>
      <c r="E15" s="3" t="s">
        <v>94</v>
      </c>
      <c r="F15" s="3" t="s">
        <v>89</v>
      </c>
      <c r="G15" s="3" t="s">
        <v>103</v>
      </c>
      <c r="H15" s="7">
        <v>160</v>
      </c>
      <c r="I15" s="7">
        <v>160</v>
      </c>
      <c r="J15" s="7">
        <f t="shared" si="0"/>
        <v>0</v>
      </c>
      <c r="K15" s="3" t="str">
        <f t="shared" si="1"/>
        <v>Bezahlt</v>
      </c>
      <c r="L15" s="3" t="s">
        <v>91</v>
      </c>
      <c r="M15" s="3" t="s">
        <v>91</v>
      </c>
      <c r="N15" s="3" t="s">
        <v>106</v>
      </c>
      <c r="O15" s="3">
        <f t="shared" si="2"/>
        <v>2</v>
      </c>
      <c r="P15" s="3">
        <f t="shared" si="3"/>
        <v>2026</v>
      </c>
      <c r="Q15" s="3" t="str">
        <f t="shared" si="4"/>
        <v>Q1</v>
      </c>
      <c r="R15" s="3"/>
    </row>
    <row r="16" spans="1:18" x14ac:dyDescent="0.25">
      <c r="A16" s="4">
        <v>46056</v>
      </c>
      <c r="B16" s="3" t="s">
        <v>21</v>
      </c>
      <c r="C16" s="3" t="s">
        <v>66</v>
      </c>
      <c r="D16" s="3" t="str">
        <f>IF(C16="","",IFERROR(INDEX(Stammdaten!$G$6:$G$105,MATCH(C16,Stammdaten!$B$6:$B$105,0)),""))</f>
        <v>Jonas Richter</v>
      </c>
      <c r="E16" s="3" t="s">
        <v>51</v>
      </c>
      <c r="F16" s="3" t="s">
        <v>89</v>
      </c>
      <c r="G16" s="3" t="s">
        <v>101</v>
      </c>
      <c r="H16" s="7">
        <v>820</v>
      </c>
      <c r="I16" s="7">
        <v>820</v>
      </c>
      <c r="J16" s="7">
        <f t="shared" si="0"/>
        <v>0</v>
      </c>
      <c r="K16" s="3" t="str">
        <f t="shared" si="1"/>
        <v>Bezahlt</v>
      </c>
      <c r="L16" s="3" t="s">
        <v>91</v>
      </c>
      <c r="M16" s="3" t="s">
        <v>92</v>
      </c>
      <c r="N16" s="3" t="s">
        <v>107</v>
      </c>
      <c r="O16" s="3">
        <f t="shared" si="2"/>
        <v>2</v>
      </c>
      <c r="P16" s="3">
        <f t="shared" si="3"/>
        <v>2026</v>
      </c>
      <c r="Q16" s="3" t="str">
        <f t="shared" si="4"/>
        <v>Q1</v>
      </c>
      <c r="R16" s="3"/>
    </row>
    <row r="17" spans="1:18" x14ac:dyDescent="0.25">
      <c r="A17" s="4">
        <v>46056</v>
      </c>
      <c r="B17" s="3" t="s">
        <v>21</v>
      </c>
      <c r="C17" s="3" t="s">
        <v>66</v>
      </c>
      <c r="D17" s="3" t="str">
        <f>IF(C17="","",IFERROR(INDEX(Stammdaten!$G$6:$G$105,MATCH(C17,Stammdaten!$B$6:$B$105,0)),""))</f>
        <v>Jonas Richter</v>
      </c>
      <c r="E17" s="3" t="s">
        <v>94</v>
      </c>
      <c r="F17" s="3" t="s">
        <v>89</v>
      </c>
      <c r="G17" s="3" t="s">
        <v>103</v>
      </c>
      <c r="H17" s="7">
        <v>210</v>
      </c>
      <c r="I17" s="7">
        <v>210</v>
      </c>
      <c r="J17" s="7">
        <f t="shared" si="0"/>
        <v>0</v>
      </c>
      <c r="K17" s="3" t="str">
        <f t="shared" si="1"/>
        <v>Bezahlt</v>
      </c>
      <c r="L17" s="3" t="s">
        <v>91</v>
      </c>
      <c r="M17" s="3" t="s">
        <v>91</v>
      </c>
      <c r="N17" s="3" t="s">
        <v>108</v>
      </c>
      <c r="O17" s="3">
        <f t="shared" si="2"/>
        <v>2</v>
      </c>
      <c r="P17" s="3">
        <f t="shared" si="3"/>
        <v>2026</v>
      </c>
      <c r="Q17" s="3" t="str">
        <f t="shared" si="4"/>
        <v>Q1</v>
      </c>
      <c r="R17" s="3"/>
    </row>
    <row r="18" spans="1:18" x14ac:dyDescent="0.25">
      <c r="A18" s="4">
        <v>46056</v>
      </c>
      <c r="B18" s="3" t="s">
        <v>21</v>
      </c>
      <c r="C18" s="3" t="s">
        <v>72</v>
      </c>
      <c r="D18" s="3" t="str">
        <f>IF(C18="","",IFERROR(INDEX(Stammdaten!$G$6:$G$105,MATCH(C18,Stammdaten!$B$6:$B$105,0)),""))</f>
        <v>Nora Schmidt</v>
      </c>
      <c r="E18" s="3" t="s">
        <v>51</v>
      </c>
      <c r="F18" s="3" t="s">
        <v>89</v>
      </c>
      <c r="G18" s="3" t="s">
        <v>101</v>
      </c>
      <c r="H18" s="7">
        <v>690</v>
      </c>
      <c r="I18" s="7">
        <v>690</v>
      </c>
      <c r="J18" s="7">
        <f t="shared" si="0"/>
        <v>0</v>
      </c>
      <c r="K18" s="3" t="str">
        <f t="shared" si="1"/>
        <v>Bezahlt</v>
      </c>
      <c r="L18" s="3" t="s">
        <v>91</v>
      </c>
      <c r="M18" s="3" t="s">
        <v>92</v>
      </c>
      <c r="N18" s="3" t="s">
        <v>109</v>
      </c>
      <c r="O18" s="3">
        <f t="shared" si="2"/>
        <v>2</v>
      </c>
      <c r="P18" s="3">
        <f t="shared" si="3"/>
        <v>2026</v>
      </c>
      <c r="Q18" s="3" t="str">
        <f t="shared" si="4"/>
        <v>Q1</v>
      </c>
      <c r="R18" s="3"/>
    </row>
    <row r="19" spans="1:18" x14ac:dyDescent="0.25">
      <c r="A19" s="4">
        <v>46056</v>
      </c>
      <c r="B19" s="3" t="s">
        <v>21</v>
      </c>
      <c r="C19" s="3" t="s">
        <v>72</v>
      </c>
      <c r="D19" s="3" t="str">
        <f>IF(C19="","",IFERROR(INDEX(Stammdaten!$G$6:$G$105,MATCH(C19,Stammdaten!$B$6:$B$105,0)),""))</f>
        <v>Nora Schmidt</v>
      </c>
      <c r="E19" s="3" t="s">
        <v>94</v>
      </c>
      <c r="F19" s="3" t="s">
        <v>89</v>
      </c>
      <c r="G19" s="3" t="s">
        <v>103</v>
      </c>
      <c r="H19" s="7">
        <v>190</v>
      </c>
      <c r="I19" s="7">
        <v>190</v>
      </c>
      <c r="J19" s="7">
        <f t="shared" si="0"/>
        <v>0</v>
      </c>
      <c r="K19" s="3" t="str">
        <f t="shared" si="1"/>
        <v>Bezahlt</v>
      </c>
      <c r="L19" s="3" t="s">
        <v>91</v>
      </c>
      <c r="M19" s="3" t="s">
        <v>91</v>
      </c>
      <c r="N19" s="3" t="s">
        <v>110</v>
      </c>
      <c r="O19" s="3">
        <f t="shared" si="2"/>
        <v>2</v>
      </c>
      <c r="P19" s="3">
        <f t="shared" si="3"/>
        <v>2026</v>
      </c>
      <c r="Q19" s="3" t="str">
        <f t="shared" si="4"/>
        <v>Q1</v>
      </c>
      <c r="R19" s="3"/>
    </row>
    <row r="20" spans="1:18" x14ac:dyDescent="0.25">
      <c r="A20" s="4">
        <v>46084</v>
      </c>
      <c r="B20" s="3" t="s">
        <v>20</v>
      </c>
      <c r="C20" s="3" t="s">
        <v>58</v>
      </c>
      <c r="D20" s="3" t="str">
        <f>IF(C20="","",IFERROR(INDEX(Stammdaten!$G$6:$G$105,MATCH(C20,Stammdaten!$B$6:$B$105,0)),""))</f>
        <v>Familie Becker</v>
      </c>
      <c r="E20" s="3" t="s">
        <v>51</v>
      </c>
      <c r="F20" s="3" t="s">
        <v>89</v>
      </c>
      <c r="G20" s="3" t="s">
        <v>111</v>
      </c>
      <c r="H20" s="7">
        <v>865</v>
      </c>
      <c r="I20" s="7">
        <v>865</v>
      </c>
      <c r="J20" s="7">
        <f t="shared" si="0"/>
        <v>0</v>
      </c>
      <c r="K20" s="3" t="str">
        <f t="shared" si="1"/>
        <v>Bezahlt</v>
      </c>
      <c r="L20" s="3" t="s">
        <v>91</v>
      </c>
      <c r="M20" s="3" t="s">
        <v>92</v>
      </c>
      <c r="N20" s="3" t="s">
        <v>112</v>
      </c>
      <c r="O20" s="3">
        <f t="shared" si="2"/>
        <v>3</v>
      </c>
      <c r="P20" s="3">
        <f t="shared" si="3"/>
        <v>2026</v>
      </c>
      <c r="Q20" s="3" t="str">
        <f t="shared" si="4"/>
        <v>Q1</v>
      </c>
      <c r="R20" s="3"/>
    </row>
    <row r="21" spans="1:18" x14ac:dyDescent="0.25">
      <c r="A21" s="4">
        <v>46084</v>
      </c>
      <c r="B21" s="3" t="s">
        <v>20</v>
      </c>
      <c r="C21" s="3" t="s">
        <v>58</v>
      </c>
      <c r="D21" s="3" t="str">
        <f>IF(C21="","",IFERROR(INDEX(Stammdaten!$G$6:$G$105,MATCH(C21,Stammdaten!$B$6:$B$105,0)),""))</f>
        <v>Familie Becker</v>
      </c>
      <c r="E21" s="3" t="s">
        <v>94</v>
      </c>
      <c r="F21" s="3" t="s">
        <v>89</v>
      </c>
      <c r="G21" s="3" t="s">
        <v>113</v>
      </c>
      <c r="H21" s="7">
        <v>230</v>
      </c>
      <c r="I21" s="7">
        <v>230</v>
      </c>
      <c r="J21" s="7">
        <f t="shared" si="0"/>
        <v>0</v>
      </c>
      <c r="K21" s="3" t="str">
        <f t="shared" si="1"/>
        <v>Bezahlt</v>
      </c>
      <c r="L21" s="3" t="s">
        <v>91</v>
      </c>
      <c r="M21" s="3" t="s">
        <v>91</v>
      </c>
      <c r="N21" s="3" t="s">
        <v>114</v>
      </c>
      <c r="O21" s="3">
        <f t="shared" si="2"/>
        <v>3</v>
      </c>
      <c r="P21" s="3">
        <f t="shared" si="3"/>
        <v>2026</v>
      </c>
      <c r="Q21" s="3" t="str">
        <f t="shared" si="4"/>
        <v>Q1</v>
      </c>
      <c r="R21" s="3"/>
    </row>
    <row r="22" spans="1:18" x14ac:dyDescent="0.25">
      <c r="A22" s="4">
        <v>46084</v>
      </c>
      <c r="B22" s="3" t="s">
        <v>20</v>
      </c>
      <c r="C22" s="3" t="s">
        <v>64</v>
      </c>
      <c r="D22" s="3" t="str">
        <f>IF(C22="","",IFERROR(INDEX(Stammdaten!$G$6:$G$105,MATCH(C22,Stammdaten!$B$6:$B$105,0)),""))</f>
        <v>M. Wagner</v>
      </c>
      <c r="E22" s="3" t="s">
        <v>51</v>
      </c>
      <c r="F22" s="3" t="s">
        <v>89</v>
      </c>
      <c r="G22" s="3" t="s">
        <v>111</v>
      </c>
      <c r="H22" s="7">
        <v>610</v>
      </c>
      <c r="I22" s="7">
        <v>610</v>
      </c>
      <c r="J22" s="7">
        <f t="shared" si="0"/>
        <v>0</v>
      </c>
      <c r="K22" s="3" t="str">
        <f t="shared" si="1"/>
        <v>Bezahlt</v>
      </c>
      <c r="L22" s="3" t="s">
        <v>91</v>
      </c>
      <c r="M22" s="3" t="s">
        <v>92</v>
      </c>
      <c r="N22" s="3" t="s">
        <v>115</v>
      </c>
      <c r="O22" s="3">
        <f t="shared" si="2"/>
        <v>3</v>
      </c>
      <c r="P22" s="3">
        <f t="shared" si="3"/>
        <v>2026</v>
      </c>
      <c r="Q22" s="3" t="str">
        <f t="shared" si="4"/>
        <v>Q1</v>
      </c>
      <c r="R22" s="3"/>
    </row>
    <row r="23" spans="1:18" x14ac:dyDescent="0.25">
      <c r="A23" s="4">
        <v>46084</v>
      </c>
      <c r="B23" s="3" t="s">
        <v>20</v>
      </c>
      <c r="C23" s="3" t="s">
        <v>64</v>
      </c>
      <c r="D23" s="3" t="str">
        <f>IF(C23="","",IFERROR(INDEX(Stammdaten!$G$6:$G$105,MATCH(C23,Stammdaten!$B$6:$B$105,0)),""))</f>
        <v>M. Wagner</v>
      </c>
      <c r="E23" s="3" t="s">
        <v>94</v>
      </c>
      <c r="F23" s="3" t="s">
        <v>89</v>
      </c>
      <c r="G23" s="3" t="s">
        <v>113</v>
      </c>
      <c r="H23" s="7">
        <v>160</v>
      </c>
      <c r="I23" s="7">
        <v>100</v>
      </c>
      <c r="J23" s="7">
        <f t="shared" si="0"/>
        <v>60</v>
      </c>
      <c r="K23" s="3" t="str">
        <f t="shared" si="1"/>
        <v>Teilweise bezahlt</v>
      </c>
      <c r="L23" s="3" t="s">
        <v>91</v>
      </c>
      <c r="M23" s="3" t="s">
        <v>91</v>
      </c>
      <c r="N23" s="3" t="s">
        <v>116</v>
      </c>
      <c r="O23" s="3">
        <f t="shared" si="2"/>
        <v>3</v>
      </c>
      <c r="P23" s="3">
        <f t="shared" si="3"/>
        <v>2026</v>
      </c>
      <c r="Q23" s="3" t="str">
        <f t="shared" si="4"/>
        <v>Q1</v>
      </c>
      <c r="R23" s="3"/>
    </row>
    <row r="24" spans="1:18" x14ac:dyDescent="0.25">
      <c r="A24" s="4">
        <v>46084</v>
      </c>
      <c r="B24" s="3" t="s">
        <v>21</v>
      </c>
      <c r="C24" s="3" t="s">
        <v>66</v>
      </c>
      <c r="D24" s="3" t="str">
        <f>IF(C24="","",IFERROR(INDEX(Stammdaten!$G$6:$G$105,MATCH(C24,Stammdaten!$B$6:$B$105,0)),""))</f>
        <v>Jonas Richter</v>
      </c>
      <c r="E24" s="3" t="s">
        <v>51</v>
      </c>
      <c r="F24" s="3" t="s">
        <v>89</v>
      </c>
      <c r="G24" s="3" t="s">
        <v>111</v>
      </c>
      <c r="H24" s="7">
        <v>820</v>
      </c>
      <c r="I24" s="7">
        <v>820</v>
      </c>
      <c r="J24" s="7">
        <f t="shared" si="0"/>
        <v>0</v>
      </c>
      <c r="K24" s="3" t="str">
        <f t="shared" si="1"/>
        <v>Bezahlt</v>
      </c>
      <c r="L24" s="3" t="s">
        <v>91</v>
      </c>
      <c r="M24" s="3" t="s">
        <v>92</v>
      </c>
      <c r="N24" s="3" t="s">
        <v>117</v>
      </c>
      <c r="O24" s="3">
        <f t="shared" si="2"/>
        <v>3</v>
      </c>
      <c r="P24" s="3">
        <f t="shared" si="3"/>
        <v>2026</v>
      </c>
      <c r="Q24" s="3" t="str">
        <f t="shared" si="4"/>
        <v>Q1</v>
      </c>
      <c r="R24" s="3"/>
    </row>
    <row r="25" spans="1:18" x14ac:dyDescent="0.25">
      <c r="A25" s="4">
        <v>46084</v>
      </c>
      <c r="B25" s="3" t="s">
        <v>21</v>
      </c>
      <c r="C25" s="3" t="s">
        <v>66</v>
      </c>
      <c r="D25" s="3" t="str">
        <f>IF(C25="","",IFERROR(INDEX(Stammdaten!$G$6:$G$105,MATCH(C25,Stammdaten!$B$6:$B$105,0)),""))</f>
        <v>Jonas Richter</v>
      </c>
      <c r="E25" s="3" t="s">
        <v>94</v>
      </c>
      <c r="F25" s="3" t="s">
        <v>89</v>
      </c>
      <c r="G25" s="3" t="s">
        <v>113</v>
      </c>
      <c r="H25" s="7">
        <v>210</v>
      </c>
      <c r="I25" s="7">
        <v>210</v>
      </c>
      <c r="J25" s="7">
        <f t="shared" si="0"/>
        <v>0</v>
      </c>
      <c r="K25" s="3" t="str">
        <f t="shared" si="1"/>
        <v>Bezahlt</v>
      </c>
      <c r="L25" s="3" t="s">
        <v>91</v>
      </c>
      <c r="M25" s="3" t="s">
        <v>91</v>
      </c>
      <c r="N25" s="3" t="s">
        <v>118</v>
      </c>
      <c r="O25" s="3">
        <f t="shared" si="2"/>
        <v>3</v>
      </c>
      <c r="P25" s="3">
        <f t="shared" si="3"/>
        <v>2026</v>
      </c>
      <c r="Q25" s="3" t="str">
        <f t="shared" si="4"/>
        <v>Q1</v>
      </c>
      <c r="R25" s="3"/>
    </row>
    <row r="26" spans="1:18" x14ac:dyDescent="0.25">
      <c r="A26" s="4">
        <v>46084</v>
      </c>
      <c r="B26" s="3" t="s">
        <v>21</v>
      </c>
      <c r="C26" s="3" t="s">
        <v>72</v>
      </c>
      <c r="D26" s="3" t="str">
        <f>IF(C26="","",IFERROR(INDEX(Stammdaten!$G$6:$G$105,MATCH(C26,Stammdaten!$B$6:$B$105,0)),""))</f>
        <v>Nora Schmidt</v>
      </c>
      <c r="E26" s="3" t="s">
        <v>51</v>
      </c>
      <c r="F26" s="3" t="s">
        <v>89</v>
      </c>
      <c r="G26" s="3" t="s">
        <v>111</v>
      </c>
      <c r="H26" s="7">
        <v>690</v>
      </c>
      <c r="I26" s="7">
        <v>690</v>
      </c>
      <c r="J26" s="7">
        <f t="shared" si="0"/>
        <v>0</v>
      </c>
      <c r="K26" s="3" t="str">
        <f t="shared" si="1"/>
        <v>Bezahlt</v>
      </c>
      <c r="L26" s="3" t="s">
        <v>91</v>
      </c>
      <c r="M26" s="3" t="s">
        <v>92</v>
      </c>
      <c r="N26" s="3" t="s">
        <v>119</v>
      </c>
      <c r="O26" s="3">
        <f t="shared" si="2"/>
        <v>3</v>
      </c>
      <c r="P26" s="3">
        <f t="shared" si="3"/>
        <v>2026</v>
      </c>
      <c r="Q26" s="3" t="str">
        <f t="shared" si="4"/>
        <v>Q1</v>
      </c>
      <c r="R26" s="3"/>
    </row>
    <row r="27" spans="1:18" x14ac:dyDescent="0.25">
      <c r="A27" s="4">
        <v>46084</v>
      </c>
      <c r="B27" s="3" t="s">
        <v>21</v>
      </c>
      <c r="C27" s="3" t="s">
        <v>72</v>
      </c>
      <c r="D27" s="3" t="str">
        <f>IF(C27="","",IFERROR(INDEX(Stammdaten!$G$6:$G$105,MATCH(C27,Stammdaten!$B$6:$B$105,0)),""))</f>
        <v>Nora Schmidt</v>
      </c>
      <c r="E27" s="3" t="s">
        <v>94</v>
      </c>
      <c r="F27" s="3" t="s">
        <v>89</v>
      </c>
      <c r="G27" s="3" t="s">
        <v>113</v>
      </c>
      <c r="H27" s="7">
        <v>190</v>
      </c>
      <c r="I27" s="7">
        <v>190</v>
      </c>
      <c r="J27" s="7">
        <f t="shared" si="0"/>
        <v>0</v>
      </c>
      <c r="K27" s="3" t="str">
        <f t="shared" si="1"/>
        <v>Bezahlt</v>
      </c>
      <c r="L27" s="3" t="s">
        <v>91</v>
      </c>
      <c r="M27" s="3" t="s">
        <v>91</v>
      </c>
      <c r="N27" s="3" t="s">
        <v>120</v>
      </c>
      <c r="O27" s="3">
        <f t="shared" si="2"/>
        <v>3</v>
      </c>
      <c r="P27" s="3">
        <f t="shared" si="3"/>
        <v>2026</v>
      </c>
      <c r="Q27" s="3" t="str">
        <f t="shared" si="4"/>
        <v>Q1</v>
      </c>
      <c r="R27" s="3"/>
    </row>
    <row r="28" spans="1:18" x14ac:dyDescent="0.25">
      <c r="A28" s="4">
        <v>46058</v>
      </c>
      <c r="B28" s="3" t="s">
        <v>21</v>
      </c>
      <c r="C28" s="3" t="s">
        <v>72</v>
      </c>
      <c r="D28" s="3" t="str">
        <f>IF(C28="","",IFERROR(INDEX(Stammdaten!$G$6:$G$105,MATCH(C28,Stammdaten!$B$6:$B$105,0)),""))</f>
        <v>Nora Schmidt</v>
      </c>
      <c r="E28" s="3" t="s">
        <v>121</v>
      </c>
      <c r="F28" s="3" t="s">
        <v>89</v>
      </c>
      <c r="G28" s="3" t="s">
        <v>122</v>
      </c>
      <c r="H28" s="7">
        <v>2070</v>
      </c>
      <c r="I28" s="7">
        <v>1500</v>
      </c>
      <c r="J28" s="7">
        <f t="shared" si="0"/>
        <v>570</v>
      </c>
      <c r="K28" s="3" t="str">
        <f t="shared" si="1"/>
        <v>Teilweise bezahlt</v>
      </c>
      <c r="L28" s="3" t="s">
        <v>91</v>
      </c>
      <c r="M28" s="3" t="s">
        <v>91</v>
      </c>
      <c r="N28" s="3" t="s">
        <v>123</v>
      </c>
      <c r="O28" s="3">
        <f t="shared" si="2"/>
        <v>2</v>
      </c>
      <c r="P28" s="3">
        <f t="shared" si="3"/>
        <v>2026</v>
      </c>
      <c r="Q28" s="3" t="str">
        <f t="shared" si="4"/>
        <v>Q1</v>
      </c>
      <c r="R28" s="3" t="s">
        <v>124</v>
      </c>
    </row>
    <row r="29" spans="1:18" x14ac:dyDescent="0.25">
      <c r="A29" s="4">
        <v>46032</v>
      </c>
      <c r="B29" s="3" t="s">
        <v>20</v>
      </c>
      <c r="C29" s="3"/>
      <c r="D29" s="3" t="str">
        <f>IF(C29="","",IFERROR(INDEX(Stammdaten!$G$6:$G$105,MATCH(C29,Stammdaten!$B$6:$B$105,0)),""))</f>
        <v/>
      </c>
      <c r="E29" s="3" t="s">
        <v>125</v>
      </c>
      <c r="F29" s="3" t="s">
        <v>126</v>
      </c>
      <c r="G29" s="3" t="s">
        <v>127</v>
      </c>
      <c r="H29" s="7">
        <v>0</v>
      </c>
      <c r="I29" s="7">
        <v>480</v>
      </c>
      <c r="J29" s="7">
        <f t="shared" si="0"/>
        <v>-480</v>
      </c>
      <c r="K29" s="3" t="str">
        <f t="shared" si="1"/>
        <v/>
      </c>
      <c r="L29" s="3" t="s">
        <v>92</v>
      </c>
      <c r="M29" s="3" t="s">
        <v>92</v>
      </c>
      <c r="N29" s="3" t="s">
        <v>128</v>
      </c>
      <c r="O29" s="3">
        <f t="shared" si="2"/>
        <v>1</v>
      </c>
      <c r="P29" s="3">
        <f t="shared" si="3"/>
        <v>2026</v>
      </c>
      <c r="Q29" s="3" t="str">
        <f t="shared" si="4"/>
        <v>Q1</v>
      </c>
      <c r="R29" s="3"/>
    </row>
    <row r="30" spans="1:18" x14ac:dyDescent="0.25">
      <c r="A30" s="4">
        <v>46034</v>
      </c>
      <c r="B30" s="3" t="s">
        <v>20</v>
      </c>
      <c r="C30" s="3"/>
      <c r="D30" s="3" t="str">
        <f>IF(C30="","",IFERROR(INDEX(Stammdaten!$G$6:$G$105,MATCH(C30,Stammdaten!$B$6:$B$105,0)),""))</f>
        <v/>
      </c>
      <c r="E30" s="3" t="s">
        <v>129</v>
      </c>
      <c r="F30" s="3" t="s">
        <v>126</v>
      </c>
      <c r="G30" s="3" t="s">
        <v>130</v>
      </c>
      <c r="H30" s="7">
        <v>0</v>
      </c>
      <c r="I30" s="7">
        <v>390</v>
      </c>
      <c r="J30" s="7">
        <f t="shared" si="0"/>
        <v>-390</v>
      </c>
      <c r="K30" s="3" t="str">
        <f t="shared" si="1"/>
        <v/>
      </c>
      <c r="L30" s="3" t="s">
        <v>92</v>
      </c>
      <c r="M30" s="3" t="s">
        <v>92</v>
      </c>
      <c r="N30" s="3" t="s">
        <v>131</v>
      </c>
      <c r="O30" s="3">
        <f t="shared" si="2"/>
        <v>1</v>
      </c>
      <c r="P30" s="3">
        <f t="shared" si="3"/>
        <v>2026</v>
      </c>
      <c r="Q30" s="3" t="str">
        <f t="shared" si="4"/>
        <v>Q1</v>
      </c>
      <c r="R30" s="3"/>
    </row>
    <row r="31" spans="1:18" x14ac:dyDescent="0.25">
      <c r="A31" s="4">
        <v>46040</v>
      </c>
      <c r="B31" s="3" t="s">
        <v>20</v>
      </c>
      <c r="C31" s="3"/>
      <c r="D31" s="3" t="str">
        <f>IF(C31="","",IFERROR(INDEX(Stammdaten!$G$6:$G$105,MATCH(C31,Stammdaten!$B$6:$B$105,0)),""))</f>
        <v/>
      </c>
      <c r="E31" s="3" t="s">
        <v>132</v>
      </c>
      <c r="F31" s="3" t="s">
        <v>126</v>
      </c>
      <c r="G31" s="3" t="s">
        <v>133</v>
      </c>
      <c r="H31" s="7">
        <v>0</v>
      </c>
      <c r="I31" s="7">
        <v>215</v>
      </c>
      <c r="J31" s="7">
        <f t="shared" si="0"/>
        <v>-215</v>
      </c>
      <c r="K31" s="3" t="str">
        <f t="shared" si="1"/>
        <v/>
      </c>
      <c r="L31" s="3" t="s">
        <v>91</v>
      </c>
      <c r="M31" s="3" t="s">
        <v>92</v>
      </c>
      <c r="N31" s="3" t="s">
        <v>134</v>
      </c>
      <c r="O31" s="3">
        <f t="shared" si="2"/>
        <v>1</v>
      </c>
      <c r="P31" s="3">
        <f t="shared" si="3"/>
        <v>2026</v>
      </c>
      <c r="Q31" s="3" t="str">
        <f t="shared" si="4"/>
        <v>Q1</v>
      </c>
      <c r="R31" s="3" t="s">
        <v>135</v>
      </c>
    </row>
    <row r="32" spans="1:18" x14ac:dyDescent="0.25">
      <c r="A32" s="4">
        <v>46061</v>
      </c>
      <c r="B32" s="3" t="s">
        <v>21</v>
      </c>
      <c r="C32" s="3"/>
      <c r="D32" s="3" t="str">
        <f>IF(C32="","",IFERROR(INDEX(Stammdaten!$G$6:$G$105,MATCH(C32,Stammdaten!$B$6:$B$105,0)),""))</f>
        <v/>
      </c>
      <c r="E32" s="3" t="s">
        <v>125</v>
      </c>
      <c r="F32" s="3" t="s">
        <v>126</v>
      </c>
      <c r="G32" s="3" t="s">
        <v>136</v>
      </c>
      <c r="H32" s="7">
        <v>0</v>
      </c>
      <c r="I32" s="7">
        <v>310</v>
      </c>
      <c r="J32" s="7">
        <f t="shared" si="0"/>
        <v>-310</v>
      </c>
      <c r="K32" s="3" t="str">
        <f t="shared" si="1"/>
        <v/>
      </c>
      <c r="L32" s="3" t="s">
        <v>92</v>
      </c>
      <c r="M32" s="3" t="s">
        <v>92</v>
      </c>
      <c r="N32" s="3" t="s">
        <v>137</v>
      </c>
      <c r="O32" s="3">
        <f t="shared" si="2"/>
        <v>2</v>
      </c>
      <c r="P32" s="3">
        <f t="shared" si="3"/>
        <v>2026</v>
      </c>
      <c r="Q32" s="3" t="str">
        <f t="shared" si="4"/>
        <v>Q1</v>
      </c>
      <c r="R32" s="3"/>
    </row>
    <row r="33" spans="1:18" x14ac:dyDescent="0.25">
      <c r="A33" s="4">
        <v>46068</v>
      </c>
      <c r="B33" s="3" t="s">
        <v>21</v>
      </c>
      <c r="C33" s="3"/>
      <c r="D33" s="3" t="str">
        <f>IF(C33="","",IFERROR(INDEX(Stammdaten!$G$6:$G$105,MATCH(C33,Stammdaten!$B$6:$B$105,0)),""))</f>
        <v/>
      </c>
      <c r="E33" s="3" t="s">
        <v>138</v>
      </c>
      <c r="F33" s="3" t="s">
        <v>126</v>
      </c>
      <c r="G33" s="3" t="s">
        <v>139</v>
      </c>
      <c r="H33" s="7">
        <v>0</v>
      </c>
      <c r="I33" s="7">
        <v>59</v>
      </c>
      <c r="J33" s="7">
        <f t="shared" si="0"/>
        <v>-59</v>
      </c>
      <c r="K33" s="3" t="str">
        <f t="shared" si="1"/>
        <v/>
      </c>
      <c r="L33" s="3" t="s">
        <v>91</v>
      </c>
      <c r="M33" s="3" t="s">
        <v>92</v>
      </c>
      <c r="N33" s="3" t="s">
        <v>140</v>
      </c>
      <c r="O33" s="3">
        <f t="shared" si="2"/>
        <v>2</v>
      </c>
      <c r="P33" s="3">
        <f t="shared" si="3"/>
        <v>2026</v>
      </c>
      <c r="Q33" s="3" t="str">
        <f t="shared" si="4"/>
        <v>Q1</v>
      </c>
      <c r="R33" s="3"/>
    </row>
    <row r="34" spans="1:18" x14ac:dyDescent="0.25">
      <c r="A34" s="4">
        <v>46085</v>
      </c>
      <c r="B34" s="3" t="s">
        <v>20</v>
      </c>
      <c r="C34" s="3"/>
      <c r="D34" s="3" t="str">
        <f>IF(C34="","",IFERROR(INDEX(Stammdaten!$G$6:$G$105,MATCH(C34,Stammdaten!$B$6:$B$105,0)),""))</f>
        <v/>
      </c>
      <c r="E34" s="3" t="s">
        <v>125</v>
      </c>
      <c r="F34" s="3" t="s">
        <v>126</v>
      </c>
      <c r="G34" s="3" t="s">
        <v>141</v>
      </c>
      <c r="H34" s="7">
        <v>0</v>
      </c>
      <c r="I34" s="7">
        <v>540</v>
      </c>
      <c r="J34" s="7">
        <f t="shared" si="0"/>
        <v>-540</v>
      </c>
      <c r="K34" s="3" t="str">
        <f t="shared" si="1"/>
        <v/>
      </c>
      <c r="L34" s="3" t="s">
        <v>92</v>
      </c>
      <c r="M34" s="3" t="s">
        <v>92</v>
      </c>
      <c r="N34" s="3" t="s">
        <v>142</v>
      </c>
      <c r="O34" s="3">
        <f t="shared" si="2"/>
        <v>3</v>
      </c>
      <c r="P34" s="3">
        <f t="shared" si="3"/>
        <v>2026</v>
      </c>
      <c r="Q34" s="3" t="str">
        <f t="shared" si="4"/>
        <v>Q1</v>
      </c>
      <c r="R34" s="3"/>
    </row>
    <row r="35" spans="1:18" x14ac:dyDescent="0.25">
      <c r="A35" s="4">
        <v>46100</v>
      </c>
      <c r="B35" s="3" t="s">
        <v>21</v>
      </c>
      <c r="C35" s="3"/>
      <c r="D35" s="3" t="str">
        <f>IF(C35="","",IFERROR(INDEX(Stammdaten!$G$6:$G$105,MATCH(C35,Stammdaten!$B$6:$B$105,0)),""))</f>
        <v/>
      </c>
      <c r="E35" s="3" t="s">
        <v>143</v>
      </c>
      <c r="F35" s="3" t="s">
        <v>126</v>
      </c>
      <c r="G35" s="3" t="s">
        <v>144</v>
      </c>
      <c r="H35" s="7">
        <v>0</v>
      </c>
      <c r="I35" s="7">
        <v>720</v>
      </c>
      <c r="J35" s="7">
        <f t="shared" si="0"/>
        <v>-720</v>
      </c>
      <c r="K35" s="3" t="str">
        <f t="shared" si="1"/>
        <v/>
      </c>
      <c r="L35" s="3" t="s">
        <v>91</v>
      </c>
      <c r="M35" s="3" t="s">
        <v>92</v>
      </c>
      <c r="N35" s="3" t="s">
        <v>145</v>
      </c>
      <c r="O35" s="3">
        <f t="shared" si="2"/>
        <v>3</v>
      </c>
      <c r="P35" s="3">
        <f t="shared" si="3"/>
        <v>2026</v>
      </c>
      <c r="Q35" s="3" t="str">
        <f t="shared" si="4"/>
        <v>Q1</v>
      </c>
      <c r="R35" s="3" t="s">
        <v>146</v>
      </c>
    </row>
    <row r="36" spans="1:18" x14ac:dyDescent="0.25">
      <c r="A36" s="4"/>
      <c r="B36" s="3"/>
      <c r="C36" s="3"/>
      <c r="D36" s="3" t="str">
        <f>IF(C36="","",IFERROR(INDEX(Stammdaten!$G$6:$G$105,MATCH(C36,Stammdaten!$B$6:$B$105,0)),""))</f>
        <v/>
      </c>
      <c r="E36" s="3"/>
      <c r="F36" s="3"/>
      <c r="G36" s="3"/>
      <c r="H36" s="7"/>
      <c r="I36" s="7"/>
      <c r="J36" s="7" t="str">
        <f t="shared" si="0"/>
        <v/>
      </c>
      <c r="K36" s="3" t="str">
        <f t="shared" si="1"/>
        <v/>
      </c>
      <c r="L36" s="3"/>
      <c r="M36" s="3"/>
      <c r="N36" s="3"/>
      <c r="O36" s="3" t="str">
        <f t="shared" si="2"/>
        <v/>
      </c>
      <c r="P36" s="3" t="str">
        <f t="shared" si="3"/>
        <v/>
      </c>
      <c r="Q36" s="3" t="str">
        <f t="shared" si="4"/>
        <v/>
      </c>
      <c r="R36" s="3"/>
    </row>
    <row r="37" spans="1:18" x14ac:dyDescent="0.25">
      <c r="A37" s="4"/>
      <c r="B37" s="3"/>
      <c r="C37" s="3"/>
      <c r="D37" s="3" t="str">
        <f>IF(C37="","",IFERROR(INDEX(Stammdaten!$G$6:$G$105,MATCH(C37,Stammdaten!$B$6:$B$105,0)),""))</f>
        <v/>
      </c>
      <c r="E37" s="3"/>
      <c r="F37" s="3"/>
      <c r="G37" s="3"/>
      <c r="H37" s="7"/>
      <c r="I37" s="7"/>
      <c r="J37" s="7" t="str">
        <f t="shared" si="0"/>
        <v/>
      </c>
      <c r="K37" s="3" t="str">
        <f t="shared" si="1"/>
        <v/>
      </c>
      <c r="L37" s="3"/>
      <c r="M37" s="3"/>
      <c r="N37" s="3"/>
      <c r="O37" s="3" t="str">
        <f t="shared" si="2"/>
        <v/>
      </c>
      <c r="P37" s="3" t="str">
        <f t="shared" si="3"/>
        <v/>
      </c>
      <c r="Q37" s="3" t="str">
        <f t="shared" si="4"/>
        <v/>
      </c>
      <c r="R37" s="3"/>
    </row>
    <row r="38" spans="1:18" x14ac:dyDescent="0.25">
      <c r="A38" s="4"/>
      <c r="B38" s="3"/>
      <c r="C38" s="3"/>
      <c r="D38" s="3" t="str">
        <f>IF(C38="","",IFERROR(INDEX(Stammdaten!$G$6:$G$105,MATCH(C38,Stammdaten!$B$6:$B$105,0)),""))</f>
        <v/>
      </c>
      <c r="E38" s="3"/>
      <c r="F38" s="3"/>
      <c r="G38" s="3"/>
      <c r="H38" s="7"/>
      <c r="I38" s="7"/>
      <c r="J38" s="7" t="str">
        <f t="shared" ref="J38:J69" si="5">IF(A38="","",H38-I38)</f>
        <v/>
      </c>
      <c r="K38" s="3" t="str">
        <f t="shared" ref="K38:K69" si="6">IF(A38="","",IF(H38=0,"",IF(I38=0,"Offen",IF(I38&lt;H38,"Teilweise bezahlt",IF(I38=H38,"Bezahlt","Überzahlt")))))</f>
        <v/>
      </c>
      <c r="L38" s="3"/>
      <c r="M38" s="3"/>
      <c r="N38" s="3"/>
      <c r="O38" s="3" t="str">
        <f t="shared" ref="O38:O69" si="7">IF(A38="","",MONTH(A38))</f>
        <v/>
      </c>
      <c r="P38" s="3" t="str">
        <f t="shared" ref="P38:P69" si="8">IF(A38="","",YEAR(A38))</f>
        <v/>
      </c>
      <c r="Q38" s="3" t="str">
        <f t="shared" ref="Q38:Q69" si="9">IF(A38="","","Q"&amp;ROUNDUP(MONTH(A38)/3,0))</f>
        <v/>
      </c>
      <c r="R38" s="3"/>
    </row>
    <row r="39" spans="1:18" x14ac:dyDescent="0.25">
      <c r="A39" s="4"/>
      <c r="B39" s="3"/>
      <c r="C39" s="3"/>
      <c r="D39" s="3" t="str">
        <f>IF(C39="","",IFERROR(INDEX(Stammdaten!$G$6:$G$105,MATCH(C39,Stammdaten!$B$6:$B$105,0)),""))</f>
        <v/>
      </c>
      <c r="E39" s="3"/>
      <c r="F39" s="3"/>
      <c r="G39" s="3"/>
      <c r="H39" s="7"/>
      <c r="I39" s="7"/>
      <c r="J39" s="7" t="str">
        <f t="shared" si="5"/>
        <v/>
      </c>
      <c r="K39" s="3" t="str">
        <f t="shared" si="6"/>
        <v/>
      </c>
      <c r="L39" s="3"/>
      <c r="M39" s="3"/>
      <c r="N39" s="3"/>
      <c r="O39" s="3" t="str">
        <f t="shared" si="7"/>
        <v/>
      </c>
      <c r="P39" s="3" t="str">
        <f t="shared" si="8"/>
        <v/>
      </c>
      <c r="Q39" s="3" t="str">
        <f t="shared" si="9"/>
        <v/>
      </c>
      <c r="R39" s="3"/>
    </row>
    <row r="40" spans="1:18" x14ac:dyDescent="0.25">
      <c r="A40" s="4"/>
      <c r="B40" s="3"/>
      <c r="C40" s="3"/>
      <c r="D40" s="3" t="str">
        <f>IF(C40="","",IFERROR(INDEX(Stammdaten!$G$6:$G$105,MATCH(C40,Stammdaten!$B$6:$B$105,0)),""))</f>
        <v/>
      </c>
      <c r="E40" s="3"/>
      <c r="F40" s="3"/>
      <c r="G40" s="3"/>
      <c r="H40" s="7"/>
      <c r="I40" s="7"/>
      <c r="J40" s="7" t="str">
        <f t="shared" si="5"/>
        <v/>
      </c>
      <c r="K40" s="3" t="str">
        <f t="shared" si="6"/>
        <v/>
      </c>
      <c r="L40" s="3"/>
      <c r="M40" s="3"/>
      <c r="N40" s="3"/>
      <c r="O40" s="3" t="str">
        <f t="shared" si="7"/>
        <v/>
      </c>
      <c r="P40" s="3" t="str">
        <f t="shared" si="8"/>
        <v/>
      </c>
      <c r="Q40" s="3" t="str">
        <f t="shared" si="9"/>
        <v/>
      </c>
      <c r="R40" s="3"/>
    </row>
    <row r="41" spans="1:18" x14ac:dyDescent="0.25">
      <c r="A41" s="4"/>
      <c r="B41" s="3"/>
      <c r="C41" s="3"/>
      <c r="D41" s="3" t="str">
        <f>IF(C41="","",IFERROR(INDEX(Stammdaten!$G$6:$G$105,MATCH(C41,Stammdaten!$B$6:$B$105,0)),""))</f>
        <v/>
      </c>
      <c r="E41" s="3"/>
      <c r="F41" s="3"/>
      <c r="G41" s="3"/>
      <c r="H41" s="7"/>
      <c r="I41" s="7"/>
      <c r="J41" s="7" t="str">
        <f t="shared" si="5"/>
        <v/>
      </c>
      <c r="K41" s="3" t="str">
        <f t="shared" si="6"/>
        <v/>
      </c>
      <c r="L41" s="3"/>
      <c r="M41" s="3"/>
      <c r="N41" s="3"/>
      <c r="O41" s="3" t="str">
        <f t="shared" si="7"/>
        <v/>
      </c>
      <c r="P41" s="3" t="str">
        <f t="shared" si="8"/>
        <v/>
      </c>
      <c r="Q41" s="3" t="str">
        <f t="shared" si="9"/>
        <v/>
      </c>
      <c r="R41" s="3"/>
    </row>
    <row r="42" spans="1:18" x14ac:dyDescent="0.25">
      <c r="A42" s="4"/>
      <c r="B42" s="3"/>
      <c r="C42" s="3"/>
      <c r="D42" s="3" t="str">
        <f>IF(C42="","",IFERROR(INDEX(Stammdaten!$G$6:$G$105,MATCH(C42,Stammdaten!$B$6:$B$105,0)),""))</f>
        <v/>
      </c>
      <c r="E42" s="3"/>
      <c r="F42" s="3"/>
      <c r="G42" s="3"/>
      <c r="H42" s="7"/>
      <c r="I42" s="7"/>
      <c r="J42" s="7" t="str">
        <f t="shared" si="5"/>
        <v/>
      </c>
      <c r="K42" s="3" t="str">
        <f t="shared" si="6"/>
        <v/>
      </c>
      <c r="L42" s="3"/>
      <c r="M42" s="3"/>
      <c r="N42" s="3"/>
      <c r="O42" s="3" t="str">
        <f t="shared" si="7"/>
        <v/>
      </c>
      <c r="P42" s="3" t="str">
        <f t="shared" si="8"/>
        <v/>
      </c>
      <c r="Q42" s="3" t="str">
        <f t="shared" si="9"/>
        <v/>
      </c>
      <c r="R42" s="3"/>
    </row>
    <row r="43" spans="1:18" x14ac:dyDescent="0.25">
      <c r="A43" s="4"/>
      <c r="B43" s="3"/>
      <c r="C43" s="3"/>
      <c r="D43" s="3" t="str">
        <f>IF(C43="","",IFERROR(INDEX(Stammdaten!$G$6:$G$105,MATCH(C43,Stammdaten!$B$6:$B$105,0)),""))</f>
        <v/>
      </c>
      <c r="E43" s="3"/>
      <c r="F43" s="3"/>
      <c r="G43" s="3"/>
      <c r="H43" s="7"/>
      <c r="I43" s="7"/>
      <c r="J43" s="7" t="str">
        <f t="shared" si="5"/>
        <v/>
      </c>
      <c r="K43" s="3" t="str">
        <f t="shared" si="6"/>
        <v/>
      </c>
      <c r="L43" s="3"/>
      <c r="M43" s="3"/>
      <c r="N43" s="3"/>
      <c r="O43" s="3" t="str">
        <f t="shared" si="7"/>
        <v/>
      </c>
      <c r="P43" s="3" t="str">
        <f t="shared" si="8"/>
        <v/>
      </c>
      <c r="Q43" s="3" t="str">
        <f t="shared" si="9"/>
        <v/>
      </c>
      <c r="R43" s="3"/>
    </row>
    <row r="44" spans="1:18" x14ac:dyDescent="0.25">
      <c r="A44" s="4"/>
      <c r="B44" s="3"/>
      <c r="C44" s="3"/>
      <c r="D44" s="3" t="str">
        <f>IF(C44="","",IFERROR(INDEX(Stammdaten!$G$6:$G$105,MATCH(C44,Stammdaten!$B$6:$B$105,0)),""))</f>
        <v/>
      </c>
      <c r="E44" s="3"/>
      <c r="F44" s="3"/>
      <c r="G44" s="3"/>
      <c r="H44" s="7"/>
      <c r="I44" s="7"/>
      <c r="J44" s="7" t="str">
        <f t="shared" si="5"/>
        <v/>
      </c>
      <c r="K44" s="3" t="str">
        <f t="shared" si="6"/>
        <v/>
      </c>
      <c r="L44" s="3"/>
      <c r="M44" s="3"/>
      <c r="N44" s="3"/>
      <c r="O44" s="3" t="str">
        <f t="shared" si="7"/>
        <v/>
      </c>
      <c r="P44" s="3" t="str">
        <f t="shared" si="8"/>
        <v/>
      </c>
      <c r="Q44" s="3" t="str">
        <f t="shared" si="9"/>
        <v/>
      </c>
      <c r="R44" s="3"/>
    </row>
    <row r="45" spans="1:18" x14ac:dyDescent="0.25">
      <c r="A45" s="4"/>
      <c r="B45" s="3"/>
      <c r="C45" s="3"/>
      <c r="D45" s="3" t="str">
        <f>IF(C45="","",IFERROR(INDEX(Stammdaten!$G$6:$G$105,MATCH(C45,Stammdaten!$B$6:$B$105,0)),""))</f>
        <v/>
      </c>
      <c r="E45" s="3"/>
      <c r="F45" s="3"/>
      <c r="G45" s="3"/>
      <c r="H45" s="7"/>
      <c r="I45" s="7"/>
      <c r="J45" s="7" t="str">
        <f t="shared" si="5"/>
        <v/>
      </c>
      <c r="K45" s="3" t="str">
        <f t="shared" si="6"/>
        <v/>
      </c>
      <c r="L45" s="3"/>
      <c r="M45" s="3"/>
      <c r="N45" s="3"/>
      <c r="O45" s="3" t="str">
        <f t="shared" si="7"/>
        <v/>
      </c>
      <c r="P45" s="3" t="str">
        <f t="shared" si="8"/>
        <v/>
      </c>
      <c r="Q45" s="3" t="str">
        <f t="shared" si="9"/>
        <v/>
      </c>
      <c r="R45" s="3"/>
    </row>
    <row r="46" spans="1:18" x14ac:dyDescent="0.25">
      <c r="A46" s="4"/>
      <c r="B46" s="3"/>
      <c r="C46" s="3"/>
      <c r="D46" s="3" t="str">
        <f>IF(C46="","",IFERROR(INDEX(Stammdaten!$G$6:$G$105,MATCH(C46,Stammdaten!$B$6:$B$105,0)),""))</f>
        <v/>
      </c>
      <c r="E46" s="3"/>
      <c r="F46" s="3"/>
      <c r="G46" s="3"/>
      <c r="H46" s="7"/>
      <c r="I46" s="7"/>
      <c r="J46" s="7" t="str">
        <f t="shared" si="5"/>
        <v/>
      </c>
      <c r="K46" s="3" t="str">
        <f t="shared" si="6"/>
        <v/>
      </c>
      <c r="L46" s="3"/>
      <c r="M46" s="3"/>
      <c r="N46" s="3"/>
      <c r="O46" s="3" t="str">
        <f t="shared" si="7"/>
        <v/>
      </c>
      <c r="P46" s="3" t="str">
        <f t="shared" si="8"/>
        <v/>
      </c>
      <c r="Q46" s="3" t="str">
        <f t="shared" si="9"/>
        <v/>
      </c>
      <c r="R46" s="3"/>
    </row>
    <row r="47" spans="1:18" x14ac:dyDescent="0.25">
      <c r="A47" s="4"/>
      <c r="B47" s="3"/>
      <c r="C47" s="3"/>
      <c r="D47" s="3" t="str">
        <f>IF(C47="","",IFERROR(INDEX(Stammdaten!$G$6:$G$105,MATCH(C47,Stammdaten!$B$6:$B$105,0)),""))</f>
        <v/>
      </c>
      <c r="E47" s="3"/>
      <c r="F47" s="3"/>
      <c r="G47" s="3"/>
      <c r="H47" s="7"/>
      <c r="I47" s="7"/>
      <c r="J47" s="7" t="str">
        <f t="shared" si="5"/>
        <v/>
      </c>
      <c r="K47" s="3" t="str">
        <f t="shared" si="6"/>
        <v/>
      </c>
      <c r="L47" s="3"/>
      <c r="M47" s="3"/>
      <c r="N47" s="3"/>
      <c r="O47" s="3" t="str">
        <f t="shared" si="7"/>
        <v/>
      </c>
      <c r="P47" s="3" t="str">
        <f t="shared" si="8"/>
        <v/>
      </c>
      <c r="Q47" s="3" t="str">
        <f t="shared" si="9"/>
        <v/>
      </c>
      <c r="R47" s="3"/>
    </row>
    <row r="48" spans="1:18" x14ac:dyDescent="0.25">
      <c r="A48" s="4"/>
      <c r="B48" s="3"/>
      <c r="C48" s="3"/>
      <c r="D48" s="3" t="str">
        <f>IF(C48="","",IFERROR(INDEX(Stammdaten!$G$6:$G$105,MATCH(C48,Stammdaten!$B$6:$B$105,0)),""))</f>
        <v/>
      </c>
      <c r="E48" s="3"/>
      <c r="F48" s="3"/>
      <c r="G48" s="3"/>
      <c r="H48" s="7"/>
      <c r="I48" s="7"/>
      <c r="J48" s="7" t="str">
        <f t="shared" si="5"/>
        <v/>
      </c>
      <c r="K48" s="3" t="str">
        <f t="shared" si="6"/>
        <v/>
      </c>
      <c r="L48" s="3"/>
      <c r="M48" s="3"/>
      <c r="N48" s="3"/>
      <c r="O48" s="3" t="str">
        <f t="shared" si="7"/>
        <v/>
      </c>
      <c r="P48" s="3" t="str">
        <f t="shared" si="8"/>
        <v/>
      </c>
      <c r="Q48" s="3" t="str">
        <f t="shared" si="9"/>
        <v/>
      </c>
      <c r="R48" s="3"/>
    </row>
    <row r="49" spans="1:18" x14ac:dyDescent="0.25">
      <c r="A49" s="4"/>
      <c r="B49" s="3"/>
      <c r="C49" s="3"/>
      <c r="D49" s="3" t="str">
        <f>IF(C49="","",IFERROR(INDEX(Stammdaten!$G$6:$G$105,MATCH(C49,Stammdaten!$B$6:$B$105,0)),""))</f>
        <v/>
      </c>
      <c r="E49" s="3"/>
      <c r="F49" s="3"/>
      <c r="G49" s="3"/>
      <c r="H49" s="7"/>
      <c r="I49" s="7"/>
      <c r="J49" s="7" t="str">
        <f t="shared" si="5"/>
        <v/>
      </c>
      <c r="K49" s="3" t="str">
        <f t="shared" si="6"/>
        <v/>
      </c>
      <c r="L49" s="3"/>
      <c r="M49" s="3"/>
      <c r="N49" s="3"/>
      <c r="O49" s="3" t="str">
        <f t="shared" si="7"/>
        <v/>
      </c>
      <c r="P49" s="3" t="str">
        <f t="shared" si="8"/>
        <v/>
      </c>
      <c r="Q49" s="3" t="str">
        <f t="shared" si="9"/>
        <v/>
      </c>
      <c r="R49" s="3"/>
    </row>
    <row r="50" spans="1:18" x14ac:dyDescent="0.25">
      <c r="A50" s="4"/>
      <c r="B50" s="3"/>
      <c r="C50" s="3"/>
      <c r="D50" s="3" t="str">
        <f>IF(C50="","",IFERROR(INDEX(Stammdaten!$G$6:$G$105,MATCH(C50,Stammdaten!$B$6:$B$105,0)),""))</f>
        <v/>
      </c>
      <c r="E50" s="3"/>
      <c r="F50" s="3"/>
      <c r="G50" s="3"/>
      <c r="H50" s="7"/>
      <c r="I50" s="7"/>
      <c r="J50" s="7" t="str">
        <f t="shared" si="5"/>
        <v/>
      </c>
      <c r="K50" s="3" t="str">
        <f t="shared" si="6"/>
        <v/>
      </c>
      <c r="L50" s="3"/>
      <c r="M50" s="3"/>
      <c r="N50" s="3"/>
      <c r="O50" s="3" t="str">
        <f t="shared" si="7"/>
        <v/>
      </c>
      <c r="P50" s="3" t="str">
        <f t="shared" si="8"/>
        <v/>
      </c>
      <c r="Q50" s="3" t="str">
        <f t="shared" si="9"/>
        <v/>
      </c>
      <c r="R50" s="3"/>
    </row>
    <row r="51" spans="1:18" x14ac:dyDescent="0.25">
      <c r="A51" s="4"/>
      <c r="B51" s="3"/>
      <c r="C51" s="3"/>
      <c r="D51" s="3" t="str">
        <f>IF(C51="","",IFERROR(INDEX(Stammdaten!$G$6:$G$105,MATCH(C51,Stammdaten!$B$6:$B$105,0)),""))</f>
        <v/>
      </c>
      <c r="E51" s="3"/>
      <c r="F51" s="3"/>
      <c r="G51" s="3"/>
      <c r="H51" s="7"/>
      <c r="I51" s="7"/>
      <c r="J51" s="7" t="str">
        <f t="shared" si="5"/>
        <v/>
      </c>
      <c r="K51" s="3" t="str">
        <f t="shared" si="6"/>
        <v/>
      </c>
      <c r="L51" s="3"/>
      <c r="M51" s="3"/>
      <c r="N51" s="3"/>
      <c r="O51" s="3" t="str">
        <f t="shared" si="7"/>
        <v/>
      </c>
      <c r="P51" s="3" t="str">
        <f t="shared" si="8"/>
        <v/>
      </c>
      <c r="Q51" s="3" t="str">
        <f t="shared" si="9"/>
        <v/>
      </c>
      <c r="R51" s="3"/>
    </row>
    <row r="52" spans="1:18" x14ac:dyDescent="0.25">
      <c r="A52" s="4"/>
      <c r="B52" s="3"/>
      <c r="C52" s="3"/>
      <c r="D52" s="3" t="str">
        <f>IF(C52="","",IFERROR(INDEX(Stammdaten!$G$6:$G$105,MATCH(C52,Stammdaten!$B$6:$B$105,0)),""))</f>
        <v/>
      </c>
      <c r="E52" s="3"/>
      <c r="F52" s="3"/>
      <c r="G52" s="3"/>
      <c r="H52" s="7"/>
      <c r="I52" s="7"/>
      <c r="J52" s="7" t="str">
        <f t="shared" si="5"/>
        <v/>
      </c>
      <c r="K52" s="3" t="str">
        <f t="shared" si="6"/>
        <v/>
      </c>
      <c r="L52" s="3"/>
      <c r="M52" s="3"/>
      <c r="N52" s="3"/>
      <c r="O52" s="3" t="str">
        <f t="shared" si="7"/>
        <v/>
      </c>
      <c r="P52" s="3" t="str">
        <f t="shared" si="8"/>
        <v/>
      </c>
      <c r="Q52" s="3" t="str">
        <f t="shared" si="9"/>
        <v/>
      </c>
      <c r="R52" s="3"/>
    </row>
    <row r="53" spans="1:18" x14ac:dyDescent="0.25">
      <c r="A53" s="4"/>
      <c r="B53" s="3"/>
      <c r="C53" s="3"/>
      <c r="D53" s="3" t="str">
        <f>IF(C53="","",IFERROR(INDEX(Stammdaten!$G$6:$G$105,MATCH(C53,Stammdaten!$B$6:$B$105,0)),""))</f>
        <v/>
      </c>
      <c r="E53" s="3"/>
      <c r="F53" s="3"/>
      <c r="G53" s="3"/>
      <c r="H53" s="7"/>
      <c r="I53" s="7"/>
      <c r="J53" s="7" t="str">
        <f t="shared" si="5"/>
        <v/>
      </c>
      <c r="K53" s="3" t="str">
        <f t="shared" si="6"/>
        <v/>
      </c>
      <c r="L53" s="3"/>
      <c r="M53" s="3"/>
      <c r="N53" s="3"/>
      <c r="O53" s="3" t="str">
        <f t="shared" si="7"/>
        <v/>
      </c>
      <c r="P53" s="3" t="str">
        <f t="shared" si="8"/>
        <v/>
      </c>
      <c r="Q53" s="3" t="str">
        <f t="shared" si="9"/>
        <v/>
      </c>
      <c r="R53" s="3"/>
    </row>
    <row r="54" spans="1:18" x14ac:dyDescent="0.25">
      <c r="A54" s="4"/>
      <c r="B54" s="3"/>
      <c r="C54" s="3"/>
      <c r="D54" s="3" t="str">
        <f>IF(C54="","",IFERROR(INDEX(Stammdaten!$G$6:$G$105,MATCH(C54,Stammdaten!$B$6:$B$105,0)),""))</f>
        <v/>
      </c>
      <c r="E54" s="3"/>
      <c r="F54" s="3"/>
      <c r="G54" s="3"/>
      <c r="H54" s="7"/>
      <c r="I54" s="7"/>
      <c r="J54" s="7" t="str">
        <f t="shared" si="5"/>
        <v/>
      </c>
      <c r="K54" s="3" t="str">
        <f t="shared" si="6"/>
        <v/>
      </c>
      <c r="L54" s="3"/>
      <c r="M54" s="3"/>
      <c r="N54" s="3"/>
      <c r="O54" s="3" t="str">
        <f t="shared" si="7"/>
        <v/>
      </c>
      <c r="P54" s="3" t="str">
        <f t="shared" si="8"/>
        <v/>
      </c>
      <c r="Q54" s="3" t="str">
        <f t="shared" si="9"/>
        <v/>
      </c>
      <c r="R54" s="3"/>
    </row>
    <row r="55" spans="1:18" x14ac:dyDescent="0.25">
      <c r="A55" s="4"/>
      <c r="B55" s="3"/>
      <c r="C55" s="3"/>
      <c r="D55" s="3" t="str">
        <f>IF(C55="","",IFERROR(INDEX(Stammdaten!$G$6:$G$105,MATCH(C55,Stammdaten!$B$6:$B$105,0)),""))</f>
        <v/>
      </c>
      <c r="E55" s="3"/>
      <c r="F55" s="3"/>
      <c r="G55" s="3"/>
      <c r="H55" s="7"/>
      <c r="I55" s="7"/>
      <c r="J55" s="7" t="str">
        <f t="shared" si="5"/>
        <v/>
      </c>
      <c r="K55" s="3" t="str">
        <f t="shared" si="6"/>
        <v/>
      </c>
      <c r="L55" s="3"/>
      <c r="M55" s="3"/>
      <c r="N55" s="3"/>
      <c r="O55" s="3" t="str">
        <f t="shared" si="7"/>
        <v/>
      </c>
      <c r="P55" s="3" t="str">
        <f t="shared" si="8"/>
        <v/>
      </c>
      <c r="Q55" s="3" t="str">
        <f t="shared" si="9"/>
        <v/>
      </c>
      <c r="R55" s="3"/>
    </row>
    <row r="56" spans="1:18" x14ac:dyDescent="0.25">
      <c r="A56" s="4"/>
      <c r="B56" s="3"/>
      <c r="C56" s="3"/>
      <c r="D56" s="3" t="str">
        <f>IF(C56="","",IFERROR(INDEX(Stammdaten!$G$6:$G$105,MATCH(C56,Stammdaten!$B$6:$B$105,0)),""))</f>
        <v/>
      </c>
      <c r="E56" s="3"/>
      <c r="F56" s="3"/>
      <c r="G56" s="3"/>
      <c r="H56" s="7"/>
      <c r="I56" s="7"/>
      <c r="J56" s="7" t="str">
        <f t="shared" si="5"/>
        <v/>
      </c>
      <c r="K56" s="3" t="str">
        <f t="shared" si="6"/>
        <v/>
      </c>
      <c r="L56" s="3"/>
      <c r="M56" s="3"/>
      <c r="N56" s="3"/>
      <c r="O56" s="3" t="str">
        <f t="shared" si="7"/>
        <v/>
      </c>
      <c r="P56" s="3" t="str">
        <f t="shared" si="8"/>
        <v/>
      </c>
      <c r="Q56" s="3" t="str">
        <f t="shared" si="9"/>
        <v/>
      </c>
      <c r="R56" s="3"/>
    </row>
    <row r="57" spans="1:18" x14ac:dyDescent="0.25">
      <c r="A57" s="4"/>
      <c r="B57" s="3"/>
      <c r="C57" s="3"/>
      <c r="D57" s="3" t="str">
        <f>IF(C57="","",IFERROR(INDEX(Stammdaten!$G$6:$G$105,MATCH(C57,Stammdaten!$B$6:$B$105,0)),""))</f>
        <v/>
      </c>
      <c r="E57" s="3"/>
      <c r="F57" s="3"/>
      <c r="G57" s="3"/>
      <c r="H57" s="7"/>
      <c r="I57" s="7"/>
      <c r="J57" s="7" t="str">
        <f t="shared" si="5"/>
        <v/>
      </c>
      <c r="K57" s="3" t="str">
        <f t="shared" si="6"/>
        <v/>
      </c>
      <c r="L57" s="3"/>
      <c r="M57" s="3"/>
      <c r="N57" s="3"/>
      <c r="O57" s="3" t="str">
        <f t="shared" si="7"/>
        <v/>
      </c>
      <c r="P57" s="3" t="str">
        <f t="shared" si="8"/>
        <v/>
      </c>
      <c r="Q57" s="3" t="str">
        <f t="shared" si="9"/>
        <v/>
      </c>
      <c r="R57" s="3"/>
    </row>
    <row r="58" spans="1:18" x14ac:dyDescent="0.25">
      <c r="A58" s="4"/>
      <c r="B58" s="3"/>
      <c r="C58" s="3"/>
      <c r="D58" s="3" t="str">
        <f>IF(C58="","",IFERROR(INDEX(Stammdaten!$G$6:$G$105,MATCH(C58,Stammdaten!$B$6:$B$105,0)),""))</f>
        <v/>
      </c>
      <c r="E58" s="3"/>
      <c r="F58" s="3"/>
      <c r="G58" s="3"/>
      <c r="H58" s="7"/>
      <c r="I58" s="7"/>
      <c r="J58" s="7" t="str">
        <f t="shared" si="5"/>
        <v/>
      </c>
      <c r="K58" s="3" t="str">
        <f t="shared" si="6"/>
        <v/>
      </c>
      <c r="L58" s="3"/>
      <c r="M58" s="3"/>
      <c r="N58" s="3"/>
      <c r="O58" s="3" t="str">
        <f t="shared" si="7"/>
        <v/>
      </c>
      <c r="P58" s="3" t="str">
        <f t="shared" si="8"/>
        <v/>
      </c>
      <c r="Q58" s="3" t="str">
        <f t="shared" si="9"/>
        <v/>
      </c>
      <c r="R58" s="3"/>
    </row>
    <row r="59" spans="1:18" x14ac:dyDescent="0.25">
      <c r="A59" s="4"/>
      <c r="B59" s="3"/>
      <c r="C59" s="3"/>
      <c r="D59" s="3" t="str">
        <f>IF(C59="","",IFERROR(INDEX(Stammdaten!$G$6:$G$105,MATCH(C59,Stammdaten!$B$6:$B$105,0)),""))</f>
        <v/>
      </c>
      <c r="E59" s="3"/>
      <c r="F59" s="3"/>
      <c r="G59" s="3"/>
      <c r="H59" s="7"/>
      <c r="I59" s="7"/>
      <c r="J59" s="7" t="str">
        <f t="shared" si="5"/>
        <v/>
      </c>
      <c r="K59" s="3" t="str">
        <f t="shared" si="6"/>
        <v/>
      </c>
      <c r="L59" s="3"/>
      <c r="M59" s="3"/>
      <c r="N59" s="3"/>
      <c r="O59" s="3" t="str">
        <f t="shared" si="7"/>
        <v/>
      </c>
      <c r="P59" s="3" t="str">
        <f t="shared" si="8"/>
        <v/>
      </c>
      <c r="Q59" s="3" t="str">
        <f t="shared" si="9"/>
        <v/>
      </c>
      <c r="R59" s="3"/>
    </row>
    <row r="60" spans="1:18" x14ac:dyDescent="0.25">
      <c r="A60" s="4"/>
      <c r="B60" s="3"/>
      <c r="C60" s="3"/>
      <c r="D60" s="3" t="str">
        <f>IF(C60="","",IFERROR(INDEX(Stammdaten!$G$6:$G$105,MATCH(C60,Stammdaten!$B$6:$B$105,0)),""))</f>
        <v/>
      </c>
      <c r="E60" s="3"/>
      <c r="F60" s="3"/>
      <c r="G60" s="3"/>
      <c r="H60" s="7"/>
      <c r="I60" s="7"/>
      <c r="J60" s="7" t="str">
        <f t="shared" si="5"/>
        <v/>
      </c>
      <c r="K60" s="3" t="str">
        <f t="shared" si="6"/>
        <v/>
      </c>
      <c r="L60" s="3"/>
      <c r="M60" s="3"/>
      <c r="N60" s="3"/>
      <c r="O60" s="3" t="str">
        <f t="shared" si="7"/>
        <v/>
      </c>
      <c r="P60" s="3" t="str">
        <f t="shared" si="8"/>
        <v/>
      </c>
      <c r="Q60" s="3" t="str">
        <f t="shared" si="9"/>
        <v/>
      </c>
      <c r="R60" s="3"/>
    </row>
    <row r="61" spans="1:18" x14ac:dyDescent="0.25">
      <c r="A61" s="4"/>
      <c r="B61" s="3"/>
      <c r="C61" s="3"/>
      <c r="D61" s="3" t="str">
        <f>IF(C61="","",IFERROR(INDEX(Stammdaten!$G$6:$G$105,MATCH(C61,Stammdaten!$B$6:$B$105,0)),""))</f>
        <v/>
      </c>
      <c r="E61" s="3"/>
      <c r="F61" s="3"/>
      <c r="G61" s="3"/>
      <c r="H61" s="7"/>
      <c r="I61" s="7"/>
      <c r="J61" s="7" t="str">
        <f t="shared" si="5"/>
        <v/>
      </c>
      <c r="K61" s="3" t="str">
        <f t="shared" si="6"/>
        <v/>
      </c>
      <c r="L61" s="3"/>
      <c r="M61" s="3"/>
      <c r="N61" s="3"/>
      <c r="O61" s="3" t="str">
        <f t="shared" si="7"/>
        <v/>
      </c>
      <c r="P61" s="3" t="str">
        <f t="shared" si="8"/>
        <v/>
      </c>
      <c r="Q61" s="3" t="str">
        <f t="shared" si="9"/>
        <v/>
      </c>
      <c r="R61" s="3"/>
    </row>
    <row r="62" spans="1:18" x14ac:dyDescent="0.25">
      <c r="A62" s="4"/>
      <c r="B62" s="3"/>
      <c r="C62" s="3"/>
      <c r="D62" s="3" t="str">
        <f>IF(C62="","",IFERROR(INDEX(Stammdaten!$G$6:$G$105,MATCH(C62,Stammdaten!$B$6:$B$105,0)),""))</f>
        <v/>
      </c>
      <c r="E62" s="3"/>
      <c r="F62" s="3"/>
      <c r="G62" s="3"/>
      <c r="H62" s="7"/>
      <c r="I62" s="7"/>
      <c r="J62" s="7" t="str">
        <f t="shared" si="5"/>
        <v/>
      </c>
      <c r="K62" s="3" t="str">
        <f t="shared" si="6"/>
        <v/>
      </c>
      <c r="L62" s="3"/>
      <c r="M62" s="3"/>
      <c r="N62" s="3"/>
      <c r="O62" s="3" t="str">
        <f t="shared" si="7"/>
        <v/>
      </c>
      <c r="P62" s="3" t="str">
        <f t="shared" si="8"/>
        <v/>
      </c>
      <c r="Q62" s="3" t="str">
        <f t="shared" si="9"/>
        <v/>
      </c>
      <c r="R62" s="3"/>
    </row>
    <row r="63" spans="1:18" x14ac:dyDescent="0.25">
      <c r="A63" s="4"/>
      <c r="B63" s="3"/>
      <c r="C63" s="3"/>
      <c r="D63" s="3" t="str">
        <f>IF(C63="","",IFERROR(INDEX(Stammdaten!$G$6:$G$105,MATCH(C63,Stammdaten!$B$6:$B$105,0)),""))</f>
        <v/>
      </c>
      <c r="E63" s="3"/>
      <c r="F63" s="3"/>
      <c r="G63" s="3"/>
      <c r="H63" s="7"/>
      <c r="I63" s="7"/>
      <c r="J63" s="7" t="str">
        <f t="shared" si="5"/>
        <v/>
      </c>
      <c r="K63" s="3" t="str">
        <f t="shared" si="6"/>
        <v/>
      </c>
      <c r="L63" s="3"/>
      <c r="M63" s="3"/>
      <c r="N63" s="3"/>
      <c r="O63" s="3" t="str">
        <f t="shared" si="7"/>
        <v/>
      </c>
      <c r="P63" s="3" t="str">
        <f t="shared" si="8"/>
        <v/>
      </c>
      <c r="Q63" s="3" t="str">
        <f t="shared" si="9"/>
        <v/>
      </c>
      <c r="R63" s="3"/>
    </row>
    <row r="64" spans="1:18" x14ac:dyDescent="0.25">
      <c r="A64" s="4"/>
      <c r="B64" s="3"/>
      <c r="C64" s="3"/>
      <c r="D64" s="3" t="str">
        <f>IF(C64="","",IFERROR(INDEX(Stammdaten!$G$6:$G$105,MATCH(C64,Stammdaten!$B$6:$B$105,0)),""))</f>
        <v/>
      </c>
      <c r="E64" s="3"/>
      <c r="F64" s="3"/>
      <c r="G64" s="3"/>
      <c r="H64" s="7"/>
      <c r="I64" s="7"/>
      <c r="J64" s="7" t="str">
        <f t="shared" si="5"/>
        <v/>
      </c>
      <c r="K64" s="3" t="str">
        <f t="shared" si="6"/>
        <v/>
      </c>
      <c r="L64" s="3"/>
      <c r="M64" s="3"/>
      <c r="N64" s="3"/>
      <c r="O64" s="3" t="str">
        <f t="shared" si="7"/>
        <v/>
      </c>
      <c r="P64" s="3" t="str">
        <f t="shared" si="8"/>
        <v/>
      </c>
      <c r="Q64" s="3" t="str">
        <f t="shared" si="9"/>
        <v/>
      </c>
      <c r="R64" s="3"/>
    </row>
    <row r="65" spans="1:18" x14ac:dyDescent="0.25">
      <c r="A65" s="4"/>
      <c r="B65" s="3"/>
      <c r="C65" s="3"/>
      <c r="D65" s="3" t="str">
        <f>IF(C65="","",IFERROR(INDEX(Stammdaten!$G$6:$G$105,MATCH(C65,Stammdaten!$B$6:$B$105,0)),""))</f>
        <v/>
      </c>
      <c r="E65" s="3"/>
      <c r="F65" s="3"/>
      <c r="G65" s="3"/>
      <c r="H65" s="7"/>
      <c r="I65" s="7"/>
      <c r="J65" s="7" t="str">
        <f t="shared" si="5"/>
        <v/>
      </c>
      <c r="K65" s="3" t="str">
        <f t="shared" si="6"/>
        <v/>
      </c>
      <c r="L65" s="3"/>
      <c r="M65" s="3"/>
      <c r="N65" s="3"/>
      <c r="O65" s="3" t="str">
        <f t="shared" si="7"/>
        <v/>
      </c>
      <c r="P65" s="3" t="str">
        <f t="shared" si="8"/>
        <v/>
      </c>
      <c r="Q65" s="3" t="str">
        <f t="shared" si="9"/>
        <v/>
      </c>
      <c r="R65" s="3"/>
    </row>
    <row r="66" spans="1:18" x14ac:dyDescent="0.25">
      <c r="A66" s="4"/>
      <c r="B66" s="3"/>
      <c r="C66" s="3"/>
      <c r="D66" s="3" t="str">
        <f>IF(C66="","",IFERROR(INDEX(Stammdaten!$G$6:$G$105,MATCH(C66,Stammdaten!$B$6:$B$105,0)),""))</f>
        <v/>
      </c>
      <c r="E66" s="3"/>
      <c r="F66" s="3"/>
      <c r="G66" s="3"/>
      <c r="H66" s="7"/>
      <c r="I66" s="7"/>
      <c r="J66" s="7" t="str">
        <f t="shared" si="5"/>
        <v/>
      </c>
      <c r="K66" s="3" t="str">
        <f t="shared" si="6"/>
        <v/>
      </c>
      <c r="L66" s="3"/>
      <c r="M66" s="3"/>
      <c r="N66" s="3"/>
      <c r="O66" s="3" t="str">
        <f t="shared" si="7"/>
        <v/>
      </c>
      <c r="P66" s="3" t="str">
        <f t="shared" si="8"/>
        <v/>
      </c>
      <c r="Q66" s="3" t="str">
        <f t="shared" si="9"/>
        <v/>
      </c>
      <c r="R66" s="3"/>
    </row>
    <row r="67" spans="1:18" x14ac:dyDescent="0.25">
      <c r="A67" s="4"/>
      <c r="B67" s="3"/>
      <c r="C67" s="3"/>
      <c r="D67" s="3" t="str">
        <f>IF(C67="","",IFERROR(INDEX(Stammdaten!$G$6:$G$105,MATCH(C67,Stammdaten!$B$6:$B$105,0)),""))</f>
        <v/>
      </c>
      <c r="E67" s="3"/>
      <c r="F67" s="3"/>
      <c r="G67" s="3"/>
      <c r="H67" s="7"/>
      <c r="I67" s="7"/>
      <c r="J67" s="7" t="str">
        <f t="shared" si="5"/>
        <v/>
      </c>
      <c r="K67" s="3" t="str">
        <f t="shared" si="6"/>
        <v/>
      </c>
      <c r="L67" s="3"/>
      <c r="M67" s="3"/>
      <c r="N67" s="3"/>
      <c r="O67" s="3" t="str">
        <f t="shared" si="7"/>
        <v/>
      </c>
      <c r="P67" s="3" t="str">
        <f t="shared" si="8"/>
        <v/>
      </c>
      <c r="Q67" s="3" t="str">
        <f t="shared" si="9"/>
        <v/>
      </c>
      <c r="R67" s="3"/>
    </row>
    <row r="68" spans="1:18" x14ac:dyDescent="0.25">
      <c r="A68" s="4"/>
      <c r="B68" s="3"/>
      <c r="C68" s="3"/>
      <c r="D68" s="3" t="str">
        <f>IF(C68="","",IFERROR(INDEX(Stammdaten!$G$6:$G$105,MATCH(C68,Stammdaten!$B$6:$B$105,0)),""))</f>
        <v/>
      </c>
      <c r="E68" s="3"/>
      <c r="F68" s="3"/>
      <c r="G68" s="3"/>
      <c r="H68" s="7"/>
      <c r="I68" s="7"/>
      <c r="J68" s="7" t="str">
        <f t="shared" si="5"/>
        <v/>
      </c>
      <c r="K68" s="3" t="str">
        <f t="shared" si="6"/>
        <v/>
      </c>
      <c r="L68" s="3"/>
      <c r="M68" s="3"/>
      <c r="N68" s="3"/>
      <c r="O68" s="3" t="str">
        <f t="shared" si="7"/>
        <v/>
      </c>
      <c r="P68" s="3" t="str">
        <f t="shared" si="8"/>
        <v/>
      </c>
      <c r="Q68" s="3" t="str">
        <f t="shared" si="9"/>
        <v/>
      </c>
      <c r="R68" s="3"/>
    </row>
    <row r="69" spans="1:18" x14ac:dyDescent="0.25">
      <c r="A69" s="4"/>
      <c r="B69" s="3"/>
      <c r="C69" s="3"/>
      <c r="D69" s="3" t="str">
        <f>IF(C69="","",IFERROR(INDEX(Stammdaten!$G$6:$G$105,MATCH(C69,Stammdaten!$B$6:$B$105,0)),""))</f>
        <v/>
      </c>
      <c r="E69" s="3"/>
      <c r="F69" s="3"/>
      <c r="G69" s="3"/>
      <c r="H69" s="7"/>
      <c r="I69" s="7"/>
      <c r="J69" s="7" t="str">
        <f t="shared" si="5"/>
        <v/>
      </c>
      <c r="K69" s="3" t="str">
        <f t="shared" si="6"/>
        <v/>
      </c>
      <c r="L69" s="3"/>
      <c r="M69" s="3"/>
      <c r="N69" s="3"/>
      <c r="O69" s="3" t="str">
        <f t="shared" si="7"/>
        <v/>
      </c>
      <c r="P69" s="3" t="str">
        <f t="shared" si="8"/>
        <v/>
      </c>
      <c r="Q69" s="3" t="str">
        <f t="shared" si="9"/>
        <v/>
      </c>
      <c r="R69" s="3"/>
    </row>
    <row r="70" spans="1:18" x14ac:dyDescent="0.25">
      <c r="A70" s="4"/>
      <c r="B70" s="3"/>
      <c r="C70" s="3"/>
      <c r="D70" s="3" t="str">
        <f>IF(C70="","",IFERROR(INDEX(Stammdaten!$G$6:$G$105,MATCH(C70,Stammdaten!$B$6:$B$105,0)),""))</f>
        <v/>
      </c>
      <c r="E70" s="3"/>
      <c r="F70" s="3"/>
      <c r="G70" s="3"/>
      <c r="H70" s="7"/>
      <c r="I70" s="7"/>
      <c r="J70" s="7" t="str">
        <f t="shared" ref="J70:J101" si="10">IF(A70="","",H70-I70)</f>
        <v/>
      </c>
      <c r="K70" s="3" t="str">
        <f t="shared" ref="K70:K101" si="11">IF(A70="","",IF(H70=0,"",IF(I70=0,"Offen",IF(I70&lt;H70,"Teilweise bezahlt",IF(I70=H70,"Bezahlt","Überzahlt")))))</f>
        <v/>
      </c>
      <c r="L70" s="3"/>
      <c r="M70" s="3"/>
      <c r="N70" s="3"/>
      <c r="O70" s="3" t="str">
        <f t="shared" ref="O70:O101" si="12">IF(A70="","",MONTH(A70))</f>
        <v/>
      </c>
      <c r="P70" s="3" t="str">
        <f t="shared" ref="P70:P101" si="13">IF(A70="","",YEAR(A70))</f>
        <v/>
      </c>
      <c r="Q70" s="3" t="str">
        <f t="shared" ref="Q70:Q101" si="14">IF(A70="","","Q"&amp;ROUNDUP(MONTH(A70)/3,0))</f>
        <v/>
      </c>
      <c r="R70" s="3"/>
    </row>
    <row r="71" spans="1:18" x14ac:dyDescent="0.25">
      <c r="A71" s="4"/>
      <c r="B71" s="3"/>
      <c r="C71" s="3"/>
      <c r="D71" s="3" t="str">
        <f>IF(C71="","",IFERROR(INDEX(Stammdaten!$G$6:$G$105,MATCH(C71,Stammdaten!$B$6:$B$105,0)),""))</f>
        <v/>
      </c>
      <c r="E71" s="3"/>
      <c r="F71" s="3"/>
      <c r="G71" s="3"/>
      <c r="H71" s="7"/>
      <c r="I71" s="7"/>
      <c r="J71" s="7" t="str">
        <f t="shared" si="10"/>
        <v/>
      </c>
      <c r="K71" s="3" t="str">
        <f t="shared" si="11"/>
        <v/>
      </c>
      <c r="L71" s="3"/>
      <c r="M71" s="3"/>
      <c r="N71" s="3"/>
      <c r="O71" s="3" t="str">
        <f t="shared" si="12"/>
        <v/>
      </c>
      <c r="P71" s="3" t="str">
        <f t="shared" si="13"/>
        <v/>
      </c>
      <c r="Q71" s="3" t="str">
        <f t="shared" si="14"/>
        <v/>
      </c>
      <c r="R71" s="3"/>
    </row>
    <row r="72" spans="1:18" x14ac:dyDescent="0.25">
      <c r="A72" s="4"/>
      <c r="B72" s="3"/>
      <c r="C72" s="3"/>
      <c r="D72" s="3" t="str">
        <f>IF(C72="","",IFERROR(INDEX(Stammdaten!$G$6:$G$105,MATCH(C72,Stammdaten!$B$6:$B$105,0)),""))</f>
        <v/>
      </c>
      <c r="E72" s="3"/>
      <c r="F72" s="3"/>
      <c r="G72" s="3"/>
      <c r="H72" s="7"/>
      <c r="I72" s="7"/>
      <c r="J72" s="7" t="str">
        <f t="shared" si="10"/>
        <v/>
      </c>
      <c r="K72" s="3" t="str">
        <f t="shared" si="11"/>
        <v/>
      </c>
      <c r="L72" s="3"/>
      <c r="M72" s="3"/>
      <c r="N72" s="3"/>
      <c r="O72" s="3" t="str">
        <f t="shared" si="12"/>
        <v/>
      </c>
      <c r="P72" s="3" t="str">
        <f t="shared" si="13"/>
        <v/>
      </c>
      <c r="Q72" s="3" t="str">
        <f t="shared" si="14"/>
        <v/>
      </c>
      <c r="R72" s="3"/>
    </row>
    <row r="73" spans="1:18" x14ac:dyDescent="0.25">
      <c r="A73" s="4"/>
      <c r="B73" s="3"/>
      <c r="C73" s="3"/>
      <c r="D73" s="3" t="str">
        <f>IF(C73="","",IFERROR(INDEX(Stammdaten!$G$6:$G$105,MATCH(C73,Stammdaten!$B$6:$B$105,0)),""))</f>
        <v/>
      </c>
      <c r="E73" s="3"/>
      <c r="F73" s="3"/>
      <c r="G73" s="3"/>
      <c r="H73" s="7"/>
      <c r="I73" s="7"/>
      <c r="J73" s="7" t="str">
        <f t="shared" si="10"/>
        <v/>
      </c>
      <c r="K73" s="3" t="str">
        <f t="shared" si="11"/>
        <v/>
      </c>
      <c r="L73" s="3"/>
      <c r="M73" s="3"/>
      <c r="N73" s="3"/>
      <c r="O73" s="3" t="str">
        <f t="shared" si="12"/>
        <v/>
      </c>
      <c r="P73" s="3" t="str">
        <f t="shared" si="13"/>
        <v/>
      </c>
      <c r="Q73" s="3" t="str">
        <f t="shared" si="14"/>
        <v/>
      </c>
      <c r="R73" s="3"/>
    </row>
    <row r="74" spans="1:18" x14ac:dyDescent="0.25">
      <c r="A74" s="4"/>
      <c r="B74" s="3"/>
      <c r="C74" s="3"/>
      <c r="D74" s="3" t="str">
        <f>IF(C74="","",IFERROR(INDEX(Stammdaten!$G$6:$G$105,MATCH(C74,Stammdaten!$B$6:$B$105,0)),""))</f>
        <v/>
      </c>
      <c r="E74" s="3"/>
      <c r="F74" s="3"/>
      <c r="G74" s="3"/>
      <c r="H74" s="7"/>
      <c r="I74" s="7"/>
      <c r="J74" s="7" t="str">
        <f t="shared" si="10"/>
        <v/>
      </c>
      <c r="K74" s="3" t="str">
        <f t="shared" si="11"/>
        <v/>
      </c>
      <c r="L74" s="3"/>
      <c r="M74" s="3"/>
      <c r="N74" s="3"/>
      <c r="O74" s="3" t="str">
        <f t="shared" si="12"/>
        <v/>
      </c>
      <c r="P74" s="3" t="str">
        <f t="shared" si="13"/>
        <v/>
      </c>
      <c r="Q74" s="3" t="str">
        <f t="shared" si="14"/>
        <v/>
      </c>
      <c r="R74" s="3"/>
    </row>
    <row r="75" spans="1:18" x14ac:dyDescent="0.25">
      <c r="A75" s="4"/>
      <c r="B75" s="3"/>
      <c r="C75" s="3"/>
      <c r="D75" s="3" t="str">
        <f>IF(C75="","",IFERROR(INDEX(Stammdaten!$G$6:$G$105,MATCH(C75,Stammdaten!$B$6:$B$105,0)),""))</f>
        <v/>
      </c>
      <c r="E75" s="3"/>
      <c r="F75" s="3"/>
      <c r="G75" s="3"/>
      <c r="H75" s="7"/>
      <c r="I75" s="7"/>
      <c r="J75" s="7" t="str">
        <f t="shared" si="10"/>
        <v/>
      </c>
      <c r="K75" s="3" t="str">
        <f t="shared" si="11"/>
        <v/>
      </c>
      <c r="L75" s="3"/>
      <c r="M75" s="3"/>
      <c r="N75" s="3"/>
      <c r="O75" s="3" t="str">
        <f t="shared" si="12"/>
        <v/>
      </c>
      <c r="P75" s="3" t="str">
        <f t="shared" si="13"/>
        <v/>
      </c>
      <c r="Q75" s="3" t="str">
        <f t="shared" si="14"/>
        <v/>
      </c>
      <c r="R75" s="3"/>
    </row>
    <row r="76" spans="1:18" x14ac:dyDescent="0.25">
      <c r="A76" s="4"/>
      <c r="B76" s="3"/>
      <c r="C76" s="3"/>
      <c r="D76" s="3" t="str">
        <f>IF(C76="","",IFERROR(INDEX(Stammdaten!$G$6:$G$105,MATCH(C76,Stammdaten!$B$6:$B$105,0)),""))</f>
        <v/>
      </c>
      <c r="E76" s="3"/>
      <c r="F76" s="3"/>
      <c r="G76" s="3"/>
      <c r="H76" s="7"/>
      <c r="I76" s="7"/>
      <c r="J76" s="7" t="str">
        <f t="shared" si="10"/>
        <v/>
      </c>
      <c r="K76" s="3" t="str">
        <f t="shared" si="11"/>
        <v/>
      </c>
      <c r="L76" s="3"/>
      <c r="M76" s="3"/>
      <c r="N76" s="3"/>
      <c r="O76" s="3" t="str">
        <f t="shared" si="12"/>
        <v/>
      </c>
      <c r="P76" s="3" t="str">
        <f t="shared" si="13"/>
        <v/>
      </c>
      <c r="Q76" s="3" t="str">
        <f t="shared" si="14"/>
        <v/>
      </c>
      <c r="R76" s="3"/>
    </row>
    <row r="77" spans="1:18" x14ac:dyDescent="0.25">
      <c r="A77" s="4"/>
      <c r="B77" s="3"/>
      <c r="C77" s="3"/>
      <c r="D77" s="3" t="str">
        <f>IF(C77="","",IFERROR(INDEX(Stammdaten!$G$6:$G$105,MATCH(C77,Stammdaten!$B$6:$B$105,0)),""))</f>
        <v/>
      </c>
      <c r="E77" s="3"/>
      <c r="F77" s="3"/>
      <c r="G77" s="3"/>
      <c r="H77" s="7"/>
      <c r="I77" s="7"/>
      <c r="J77" s="7" t="str">
        <f t="shared" si="10"/>
        <v/>
      </c>
      <c r="K77" s="3" t="str">
        <f t="shared" si="11"/>
        <v/>
      </c>
      <c r="L77" s="3"/>
      <c r="M77" s="3"/>
      <c r="N77" s="3"/>
      <c r="O77" s="3" t="str">
        <f t="shared" si="12"/>
        <v/>
      </c>
      <c r="P77" s="3" t="str">
        <f t="shared" si="13"/>
        <v/>
      </c>
      <c r="Q77" s="3" t="str">
        <f t="shared" si="14"/>
        <v/>
      </c>
      <c r="R77" s="3"/>
    </row>
    <row r="78" spans="1:18" x14ac:dyDescent="0.25">
      <c r="A78" s="4"/>
      <c r="B78" s="3"/>
      <c r="C78" s="3"/>
      <c r="D78" s="3" t="str">
        <f>IF(C78="","",IFERROR(INDEX(Stammdaten!$G$6:$G$105,MATCH(C78,Stammdaten!$B$6:$B$105,0)),""))</f>
        <v/>
      </c>
      <c r="E78" s="3"/>
      <c r="F78" s="3"/>
      <c r="G78" s="3"/>
      <c r="H78" s="7"/>
      <c r="I78" s="7"/>
      <c r="J78" s="7" t="str">
        <f t="shared" si="10"/>
        <v/>
      </c>
      <c r="K78" s="3" t="str">
        <f t="shared" si="11"/>
        <v/>
      </c>
      <c r="L78" s="3"/>
      <c r="M78" s="3"/>
      <c r="N78" s="3"/>
      <c r="O78" s="3" t="str">
        <f t="shared" si="12"/>
        <v/>
      </c>
      <c r="P78" s="3" t="str">
        <f t="shared" si="13"/>
        <v/>
      </c>
      <c r="Q78" s="3" t="str">
        <f t="shared" si="14"/>
        <v/>
      </c>
      <c r="R78" s="3"/>
    </row>
    <row r="79" spans="1:18" x14ac:dyDescent="0.25">
      <c r="A79" s="4"/>
      <c r="B79" s="3"/>
      <c r="C79" s="3"/>
      <c r="D79" s="3" t="str">
        <f>IF(C79="","",IFERROR(INDEX(Stammdaten!$G$6:$G$105,MATCH(C79,Stammdaten!$B$6:$B$105,0)),""))</f>
        <v/>
      </c>
      <c r="E79" s="3"/>
      <c r="F79" s="3"/>
      <c r="G79" s="3"/>
      <c r="H79" s="7"/>
      <c r="I79" s="7"/>
      <c r="J79" s="7" t="str">
        <f t="shared" si="10"/>
        <v/>
      </c>
      <c r="K79" s="3" t="str">
        <f t="shared" si="11"/>
        <v/>
      </c>
      <c r="L79" s="3"/>
      <c r="M79" s="3"/>
      <c r="N79" s="3"/>
      <c r="O79" s="3" t="str">
        <f t="shared" si="12"/>
        <v/>
      </c>
      <c r="P79" s="3" t="str">
        <f t="shared" si="13"/>
        <v/>
      </c>
      <c r="Q79" s="3" t="str">
        <f t="shared" si="14"/>
        <v/>
      </c>
      <c r="R79" s="3"/>
    </row>
    <row r="80" spans="1:18" x14ac:dyDescent="0.25">
      <c r="A80" s="4"/>
      <c r="B80" s="3"/>
      <c r="C80" s="3"/>
      <c r="D80" s="3" t="str">
        <f>IF(C80="","",IFERROR(INDEX(Stammdaten!$G$6:$G$105,MATCH(C80,Stammdaten!$B$6:$B$105,0)),""))</f>
        <v/>
      </c>
      <c r="E80" s="3"/>
      <c r="F80" s="3"/>
      <c r="G80" s="3"/>
      <c r="H80" s="7"/>
      <c r="I80" s="7"/>
      <c r="J80" s="7" t="str">
        <f t="shared" si="10"/>
        <v/>
      </c>
      <c r="K80" s="3" t="str">
        <f t="shared" si="11"/>
        <v/>
      </c>
      <c r="L80" s="3"/>
      <c r="M80" s="3"/>
      <c r="N80" s="3"/>
      <c r="O80" s="3" t="str">
        <f t="shared" si="12"/>
        <v/>
      </c>
      <c r="P80" s="3" t="str">
        <f t="shared" si="13"/>
        <v/>
      </c>
      <c r="Q80" s="3" t="str">
        <f t="shared" si="14"/>
        <v/>
      </c>
      <c r="R80" s="3"/>
    </row>
    <row r="81" spans="1:18" x14ac:dyDescent="0.25">
      <c r="A81" s="4"/>
      <c r="B81" s="3"/>
      <c r="C81" s="3"/>
      <c r="D81" s="3" t="str">
        <f>IF(C81="","",IFERROR(INDEX(Stammdaten!$G$6:$G$105,MATCH(C81,Stammdaten!$B$6:$B$105,0)),""))</f>
        <v/>
      </c>
      <c r="E81" s="3"/>
      <c r="F81" s="3"/>
      <c r="G81" s="3"/>
      <c r="H81" s="7"/>
      <c r="I81" s="7"/>
      <c r="J81" s="7" t="str">
        <f t="shared" si="10"/>
        <v/>
      </c>
      <c r="K81" s="3" t="str">
        <f t="shared" si="11"/>
        <v/>
      </c>
      <c r="L81" s="3"/>
      <c r="M81" s="3"/>
      <c r="N81" s="3"/>
      <c r="O81" s="3" t="str">
        <f t="shared" si="12"/>
        <v/>
      </c>
      <c r="P81" s="3" t="str">
        <f t="shared" si="13"/>
        <v/>
      </c>
      <c r="Q81" s="3" t="str">
        <f t="shared" si="14"/>
        <v/>
      </c>
      <c r="R81" s="3"/>
    </row>
    <row r="82" spans="1:18" x14ac:dyDescent="0.25">
      <c r="A82" s="4"/>
      <c r="B82" s="3"/>
      <c r="C82" s="3"/>
      <c r="D82" s="3" t="str">
        <f>IF(C82="","",IFERROR(INDEX(Stammdaten!$G$6:$G$105,MATCH(C82,Stammdaten!$B$6:$B$105,0)),""))</f>
        <v/>
      </c>
      <c r="E82" s="3"/>
      <c r="F82" s="3"/>
      <c r="G82" s="3"/>
      <c r="H82" s="7"/>
      <c r="I82" s="7"/>
      <c r="J82" s="7" t="str">
        <f t="shared" si="10"/>
        <v/>
      </c>
      <c r="K82" s="3" t="str">
        <f t="shared" si="11"/>
        <v/>
      </c>
      <c r="L82" s="3"/>
      <c r="M82" s="3"/>
      <c r="N82" s="3"/>
      <c r="O82" s="3" t="str">
        <f t="shared" si="12"/>
        <v/>
      </c>
      <c r="P82" s="3" t="str">
        <f t="shared" si="13"/>
        <v/>
      </c>
      <c r="Q82" s="3" t="str">
        <f t="shared" si="14"/>
        <v/>
      </c>
      <c r="R82" s="3"/>
    </row>
    <row r="83" spans="1:18" x14ac:dyDescent="0.25">
      <c r="A83" s="4"/>
      <c r="B83" s="3"/>
      <c r="C83" s="3"/>
      <c r="D83" s="3" t="str">
        <f>IF(C83="","",IFERROR(INDEX(Stammdaten!$G$6:$G$105,MATCH(C83,Stammdaten!$B$6:$B$105,0)),""))</f>
        <v/>
      </c>
      <c r="E83" s="3"/>
      <c r="F83" s="3"/>
      <c r="G83" s="3"/>
      <c r="H83" s="7"/>
      <c r="I83" s="7"/>
      <c r="J83" s="7" t="str">
        <f t="shared" si="10"/>
        <v/>
      </c>
      <c r="K83" s="3" t="str">
        <f t="shared" si="11"/>
        <v/>
      </c>
      <c r="L83" s="3"/>
      <c r="M83" s="3"/>
      <c r="N83" s="3"/>
      <c r="O83" s="3" t="str">
        <f t="shared" si="12"/>
        <v/>
      </c>
      <c r="P83" s="3" t="str">
        <f t="shared" si="13"/>
        <v/>
      </c>
      <c r="Q83" s="3" t="str">
        <f t="shared" si="14"/>
        <v/>
      </c>
      <c r="R83" s="3"/>
    </row>
    <row r="84" spans="1:18" x14ac:dyDescent="0.25">
      <c r="A84" s="4"/>
      <c r="B84" s="3"/>
      <c r="C84" s="3"/>
      <c r="D84" s="3" t="str">
        <f>IF(C84="","",IFERROR(INDEX(Stammdaten!$G$6:$G$105,MATCH(C84,Stammdaten!$B$6:$B$105,0)),""))</f>
        <v/>
      </c>
      <c r="E84" s="3"/>
      <c r="F84" s="3"/>
      <c r="G84" s="3"/>
      <c r="H84" s="7"/>
      <c r="I84" s="7"/>
      <c r="J84" s="7" t="str">
        <f t="shared" si="10"/>
        <v/>
      </c>
      <c r="K84" s="3" t="str">
        <f t="shared" si="11"/>
        <v/>
      </c>
      <c r="L84" s="3"/>
      <c r="M84" s="3"/>
      <c r="N84" s="3"/>
      <c r="O84" s="3" t="str">
        <f t="shared" si="12"/>
        <v/>
      </c>
      <c r="P84" s="3" t="str">
        <f t="shared" si="13"/>
        <v/>
      </c>
      <c r="Q84" s="3" t="str">
        <f t="shared" si="14"/>
        <v/>
      </c>
      <c r="R84" s="3"/>
    </row>
    <row r="85" spans="1:18" x14ac:dyDescent="0.25">
      <c r="A85" s="4"/>
      <c r="B85" s="3"/>
      <c r="C85" s="3"/>
      <c r="D85" s="3" t="str">
        <f>IF(C85="","",IFERROR(INDEX(Stammdaten!$G$6:$G$105,MATCH(C85,Stammdaten!$B$6:$B$105,0)),""))</f>
        <v/>
      </c>
      <c r="E85" s="3"/>
      <c r="F85" s="3"/>
      <c r="G85" s="3"/>
      <c r="H85" s="7"/>
      <c r="I85" s="7"/>
      <c r="J85" s="7" t="str">
        <f t="shared" si="10"/>
        <v/>
      </c>
      <c r="K85" s="3" t="str">
        <f t="shared" si="11"/>
        <v/>
      </c>
      <c r="L85" s="3"/>
      <c r="M85" s="3"/>
      <c r="N85" s="3"/>
      <c r="O85" s="3" t="str">
        <f t="shared" si="12"/>
        <v/>
      </c>
      <c r="P85" s="3" t="str">
        <f t="shared" si="13"/>
        <v/>
      </c>
      <c r="Q85" s="3" t="str">
        <f t="shared" si="14"/>
        <v/>
      </c>
      <c r="R85" s="3"/>
    </row>
    <row r="86" spans="1:18" x14ac:dyDescent="0.25">
      <c r="A86" s="4"/>
      <c r="B86" s="3"/>
      <c r="C86" s="3"/>
      <c r="D86" s="3" t="str">
        <f>IF(C86="","",IFERROR(INDEX(Stammdaten!$G$6:$G$105,MATCH(C86,Stammdaten!$B$6:$B$105,0)),""))</f>
        <v/>
      </c>
      <c r="E86" s="3"/>
      <c r="F86" s="3"/>
      <c r="G86" s="3"/>
      <c r="H86" s="7"/>
      <c r="I86" s="7"/>
      <c r="J86" s="7" t="str">
        <f t="shared" si="10"/>
        <v/>
      </c>
      <c r="K86" s="3" t="str">
        <f t="shared" si="11"/>
        <v/>
      </c>
      <c r="L86" s="3"/>
      <c r="M86" s="3"/>
      <c r="N86" s="3"/>
      <c r="O86" s="3" t="str">
        <f t="shared" si="12"/>
        <v/>
      </c>
      <c r="P86" s="3" t="str">
        <f t="shared" si="13"/>
        <v/>
      </c>
      <c r="Q86" s="3" t="str">
        <f t="shared" si="14"/>
        <v/>
      </c>
      <c r="R86" s="3"/>
    </row>
    <row r="87" spans="1:18" x14ac:dyDescent="0.25">
      <c r="A87" s="4"/>
      <c r="B87" s="3"/>
      <c r="C87" s="3"/>
      <c r="D87" s="3" t="str">
        <f>IF(C87="","",IFERROR(INDEX(Stammdaten!$G$6:$G$105,MATCH(C87,Stammdaten!$B$6:$B$105,0)),""))</f>
        <v/>
      </c>
      <c r="E87" s="3"/>
      <c r="F87" s="3"/>
      <c r="G87" s="3"/>
      <c r="H87" s="7"/>
      <c r="I87" s="7"/>
      <c r="J87" s="7" t="str">
        <f t="shared" si="10"/>
        <v/>
      </c>
      <c r="K87" s="3" t="str">
        <f t="shared" si="11"/>
        <v/>
      </c>
      <c r="L87" s="3"/>
      <c r="M87" s="3"/>
      <c r="N87" s="3"/>
      <c r="O87" s="3" t="str">
        <f t="shared" si="12"/>
        <v/>
      </c>
      <c r="P87" s="3" t="str">
        <f t="shared" si="13"/>
        <v/>
      </c>
      <c r="Q87" s="3" t="str">
        <f t="shared" si="14"/>
        <v/>
      </c>
      <c r="R87" s="3"/>
    </row>
    <row r="88" spans="1:18" x14ac:dyDescent="0.25">
      <c r="A88" s="4"/>
      <c r="B88" s="3"/>
      <c r="C88" s="3"/>
      <c r="D88" s="3" t="str">
        <f>IF(C88="","",IFERROR(INDEX(Stammdaten!$G$6:$G$105,MATCH(C88,Stammdaten!$B$6:$B$105,0)),""))</f>
        <v/>
      </c>
      <c r="E88" s="3"/>
      <c r="F88" s="3"/>
      <c r="G88" s="3"/>
      <c r="H88" s="7"/>
      <c r="I88" s="7"/>
      <c r="J88" s="7" t="str">
        <f t="shared" si="10"/>
        <v/>
      </c>
      <c r="K88" s="3" t="str">
        <f t="shared" si="11"/>
        <v/>
      </c>
      <c r="L88" s="3"/>
      <c r="M88" s="3"/>
      <c r="N88" s="3"/>
      <c r="O88" s="3" t="str">
        <f t="shared" si="12"/>
        <v/>
      </c>
      <c r="P88" s="3" t="str">
        <f t="shared" si="13"/>
        <v/>
      </c>
      <c r="Q88" s="3" t="str">
        <f t="shared" si="14"/>
        <v/>
      </c>
      <c r="R88" s="3"/>
    </row>
    <row r="89" spans="1:18" x14ac:dyDescent="0.25">
      <c r="A89" s="4"/>
      <c r="B89" s="3"/>
      <c r="C89" s="3"/>
      <c r="D89" s="3" t="str">
        <f>IF(C89="","",IFERROR(INDEX(Stammdaten!$G$6:$G$105,MATCH(C89,Stammdaten!$B$6:$B$105,0)),""))</f>
        <v/>
      </c>
      <c r="E89" s="3"/>
      <c r="F89" s="3"/>
      <c r="G89" s="3"/>
      <c r="H89" s="7"/>
      <c r="I89" s="7"/>
      <c r="J89" s="7" t="str">
        <f t="shared" si="10"/>
        <v/>
      </c>
      <c r="K89" s="3" t="str">
        <f t="shared" si="11"/>
        <v/>
      </c>
      <c r="L89" s="3"/>
      <c r="M89" s="3"/>
      <c r="N89" s="3"/>
      <c r="O89" s="3" t="str">
        <f t="shared" si="12"/>
        <v/>
      </c>
      <c r="P89" s="3" t="str">
        <f t="shared" si="13"/>
        <v/>
      </c>
      <c r="Q89" s="3" t="str">
        <f t="shared" si="14"/>
        <v/>
      </c>
      <c r="R89" s="3"/>
    </row>
    <row r="90" spans="1:18" x14ac:dyDescent="0.25">
      <c r="A90" s="4"/>
      <c r="B90" s="3"/>
      <c r="C90" s="3"/>
      <c r="D90" s="3" t="str">
        <f>IF(C90="","",IFERROR(INDEX(Stammdaten!$G$6:$G$105,MATCH(C90,Stammdaten!$B$6:$B$105,0)),""))</f>
        <v/>
      </c>
      <c r="E90" s="3"/>
      <c r="F90" s="3"/>
      <c r="G90" s="3"/>
      <c r="H90" s="7"/>
      <c r="I90" s="7"/>
      <c r="J90" s="7" t="str">
        <f t="shared" si="10"/>
        <v/>
      </c>
      <c r="K90" s="3" t="str">
        <f t="shared" si="11"/>
        <v/>
      </c>
      <c r="L90" s="3"/>
      <c r="M90" s="3"/>
      <c r="N90" s="3"/>
      <c r="O90" s="3" t="str">
        <f t="shared" si="12"/>
        <v/>
      </c>
      <c r="P90" s="3" t="str">
        <f t="shared" si="13"/>
        <v/>
      </c>
      <c r="Q90" s="3" t="str">
        <f t="shared" si="14"/>
        <v/>
      </c>
      <c r="R90" s="3"/>
    </row>
    <row r="91" spans="1:18" x14ac:dyDescent="0.25">
      <c r="A91" s="4"/>
      <c r="B91" s="3"/>
      <c r="C91" s="3"/>
      <c r="D91" s="3" t="str">
        <f>IF(C91="","",IFERROR(INDEX(Stammdaten!$G$6:$G$105,MATCH(C91,Stammdaten!$B$6:$B$105,0)),""))</f>
        <v/>
      </c>
      <c r="E91" s="3"/>
      <c r="F91" s="3"/>
      <c r="G91" s="3"/>
      <c r="H91" s="7"/>
      <c r="I91" s="7"/>
      <c r="J91" s="7" t="str">
        <f t="shared" si="10"/>
        <v/>
      </c>
      <c r="K91" s="3" t="str">
        <f t="shared" si="11"/>
        <v/>
      </c>
      <c r="L91" s="3"/>
      <c r="M91" s="3"/>
      <c r="N91" s="3"/>
      <c r="O91" s="3" t="str">
        <f t="shared" si="12"/>
        <v/>
      </c>
      <c r="P91" s="3" t="str">
        <f t="shared" si="13"/>
        <v/>
      </c>
      <c r="Q91" s="3" t="str">
        <f t="shared" si="14"/>
        <v/>
      </c>
      <c r="R91" s="3"/>
    </row>
    <row r="92" spans="1:18" x14ac:dyDescent="0.25">
      <c r="A92" s="4"/>
      <c r="B92" s="3"/>
      <c r="C92" s="3"/>
      <c r="D92" s="3" t="str">
        <f>IF(C92="","",IFERROR(INDEX(Stammdaten!$G$6:$G$105,MATCH(C92,Stammdaten!$B$6:$B$105,0)),""))</f>
        <v/>
      </c>
      <c r="E92" s="3"/>
      <c r="F92" s="3"/>
      <c r="G92" s="3"/>
      <c r="H92" s="7"/>
      <c r="I92" s="7"/>
      <c r="J92" s="7" t="str">
        <f t="shared" si="10"/>
        <v/>
      </c>
      <c r="K92" s="3" t="str">
        <f t="shared" si="11"/>
        <v/>
      </c>
      <c r="L92" s="3"/>
      <c r="M92" s="3"/>
      <c r="N92" s="3"/>
      <c r="O92" s="3" t="str">
        <f t="shared" si="12"/>
        <v/>
      </c>
      <c r="P92" s="3" t="str">
        <f t="shared" si="13"/>
        <v/>
      </c>
      <c r="Q92" s="3" t="str">
        <f t="shared" si="14"/>
        <v/>
      </c>
      <c r="R92" s="3"/>
    </row>
    <row r="93" spans="1:18" x14ac:dyDescent="0.25">
      <c r="A93" s="4"/>
      <c r="B93" s="3"/>
      <c r="C93" s="3"/>
      <c r="D93" s="3" t="str">
        <f>IF(C93="","",IFERROR(INDEX(Stammdaten!$G$6:$G$105,MATCH(C93,Stammdaten!$B$6:$B$105,0)),""))</f>
        <v/>
      </c>
      <c r="E93" s="3"/>
      <c r="F93" s="3"/>
      <c r="G93" s="3"/>
      <c r="H93" s="7"/>
      <c r="I93" s="7"/>
      <c r="J93" s="7" t="str">
        <f t="shared" si="10"/>
        <v/>
      </c>
      <c r="K93" s="3" t="str">
        <f t="shared" si="11"/>
        <v/>
      </c>
      <c r="L93" s="3"/>
      <c r="M93" s="3"/>
      <c r="N93" s="3"/>
      <c r="O93" s="3" t="str">
        <f t="shared" si="12"/>
        <v/>
      </c>
      <c r="P93" s="3" t="str">
        <f t="shared" si="13"/>
        <v/>
      </c>
      <c r="Q93" s="3" t="str">
        <f t="shared" si="14"/>
        <v/>
      </c>
      <c r="R93" s="3"/>
    </row>
    <row r="94" spans="1:18" x14ac:dyDescent="0.25">
      <c r="A94" s="4"/>
      <c r="B94" s="3"/>
      <c r="C94" s="3"/>
      <c r="D94" s="3" t="str">
        <f>IF(C94="","",IFERROR(INDEX(Stammdaten!$G$6:$G$105,MATCH(C94,Stammdaten!$B$6:$B$105,0)),""))</f>
        <v/>
      </c>
      <c r="E94" s="3"/>
      <c r="F94" s="3"/>
      <c r="G94" s="3"/>
      <c r="H94" s="7"/>
      <c r="I94" s="7"/>
      <c r="J94" s="7" t="str">
        <f t="shared" si="10"/>
        <v/>
      </c>
      <c r="K94" s="3" t="str">
        <f t="shared" si="11"/>
        <v/>
      </c>
      <c r="L94" s="3"/>
      <c r="M94" s="3"/>
      <c r="N94" s="3"/>
      <c r="O94" s="3" t="str">
        <f t="shared" si="12"/>
        <v/>
      </c>
      <c r="P94" s="3" t="str">
        <f t="shared" si="13"/>
        <v/>
      </c>
      <c r="Q94" s="3" t="str">
        <f t="shared" si="14"/>
        <v/>
      </c>
      <c r="R94" s="3"/>
    </row>
    <row r="95" spans="1:18" x14ac:dyDescent="0.25">
      <c r="A95" s="4"/>
      <c r="B95" s="3"/>
      <c r="C95" s="3"/>
      <c r="D95" s="3" t="str">
        <f>IF(C95="","",IFERROR(INDEX(Stammdaten!$G$6:$G$105,MATCH(C95,Stammdaten!$B$6:$B$105,0)),""))</f>
        <v/>
      </c>
      <c r="E95" s="3"/>
      <c r="F95" s="3"/>
      <c r="G95" s="3"/>
      <c r="H95" s="7"/>
      <c r="I95" s="7"/>
      <c r="J95" s="7" t="str">
        <f t="shared" si="10"/>
        <v/>
      </c>
      <c r="K95" s="3" t="str">
        <f t="shared" si="11"/>
        <v/>
      </c>
      <c r="L95" s="3"/>
      <c r="M95" s="3"/>
      <c r="N95" s="3"/>
      <c r="O95" s="3" t="str">
        <f t="shared" si="12"/>
        <v/>
      </c>
      <c r="P95" s="3" t="str">
        <f t="shared" si="13"/>
        <v/>
      </c>
      <c r="Q95" s="3" t="str">
        <f t="shared" si="14"/>
        <v/>
      </c>
      <c r="R95" s="3"/>
    </row>
    <row r="96" spans="1:18" x14ac:dyDescent="0.25">
      <c r="A96" s="4"/>
      <c r="B96" s="3"/>
      <c r="C96" s="3"/>
      <c r="D96" s="3" t="str">
        <f>IF(C96="","",IFERROR(INDEX(Stammdaten!$G$6:$G$105,MATCH(C96,Stammdaten!$B$6:$B$105,0)),""))</f>
        <v/>
      </c>
      <c r="E96" s="3"/>
      <c r="F96" s="3"/>
      <c r="G96" s="3"/>
      <c r="H96" s="7"/>
      <c r="I96" s="7"/>
      <c r="J96" s="7" t="str">
        <f t="shared" si="10"/>
        <v/>
      </c>
      <c r="K96" s="3" t="str">
        <f t="shared" si="11"/>
        <v/>
      </c>
      <c r="L96" s="3"/>
      <c r="M96" s="3"/>
      <c r="N96" s="3"/>
      <c r="O96" s="3" t="str">
        <f t="shared" si="12"/>
        <v/>
      </c>
      <c r="P96" s="3" t="str">
        <f t="shared" si="13"/>
        <v/>
      </c>
      <c r="Q96" s="3" t="str">
        <f t="shared" si="14"/>
        <v/>
      </c>
      <c r="R96" s="3"/>
    </row>
    <row r="97" spans="1:18" x14ac:dyDescent="0.25">
      <c r="A97" s="4"/>
      <c r="B97" s="3"/>
      <c r="C97" s="3"/>
      <c r="D97" s="3" t="str">
        <f>IF(C97="","",IFERROR(INDEX(Stammdaten!$G$6:$G$105,MATCH(C97,Stammdaten!$B$6:$B$105,0)),""))</f>
        <v/>
      </c>
      <c r="E97" s="3"/>
      <c r="F97" s="3"/>
      <c r="G97" s="3"/>
      <c r="H97" s="7"/>
      <c r="I97" s="7"/>
      <c r="J97" s="7" t="str">
        <f t="shared" si="10"/>
        <v/>
      </c>
      <c r="K97" s="3" t="str">
        <f t="shared" si="11"/>
        <v/>
      </c>
      <c r="L97" s="3"/>
      <c r="M97" s="3"/>
      <c r="N97" s="3"/>
      <c r="O97" s="3" t="str">
        <f t="shared" si="12"/>
        <v/>
      </c>
      <c r="P97" s="3" t="str">
        <f t="shared" si="13"/>
        <v/>
      </c>
      <c r="Q97" s="3" t="str">
        <f t="shared" si="14"/>
        <v/>
      </c>
      <c r="R97" s="3"/>
    </row>
    <row r="98" spans="1:18" x14ac:dyDescent="0.25">
      <c r="A98" s="4"/>
      <c r="B98" s="3"/>
      <c r="C98" s="3"/>
      <c r="D98" s="3" t="str">
        <f>IF(C98="","",IFERROR(INDEX(Stammdaten!$G$6:$G$105,MATCH(C98,Stammdaten!$B$6:$B$105,0)),""))</f>
        <v/>
      </c>
      <c r="E98" s="3"/>
      <c r="F98" s="3"/>
      <c r="G98" s="3"/>
      <c r="H98" s="7"/>
      <c r="I98" s="7"/>
      <c r="J98" s="7" t="str">
        <f t="shared" si="10"/>
        <v/>
      </c>
      <c r="K98" s="3" t="str">
        <f t="shared" si="11"/>
        <v/>
      </c>
      <c r="L98" s="3"/>
      <c r="M98" s="3"/>
      <c r="N98" s="3"/>
      <c r="O98" s="3" t="str">
        <f t="shared" si="12"/>
        <v/>
      </c>
      <c r="P98" s="3" t="str">
        <f t="shared" si="13"/>
        <v/>
      </c>
      <c r="Q98" s="3" t="str">
        <f t="shared" si="14"/>
        <v/>
      </c>
      <c r="R98" s="3"/>
    </row>
    <row r="99" spans="1:18" x14ac:dyDescent="0.25">
      <c r="A99" s="4"/>
      <c r="B99" s="3"/>
      <c r="C99" s="3"/>
      <c r="D99" s="3" t="str">
        <f>IF(C99="","",IFERROR(INDEX(Stammdaten!$G$6:$G$105,MATCH(C99,Stammdaten!$B$6:$B$105,0)),""))</f>
        <v/>
      </c>
      <c r="E99" s="3"/>
      <c r="F99" s="3"/>
      <c r="G99" s="3"/>
      <c r="H99" s="7"/>
      <c r="I99" s="7"/>
      <c r="J99" s="7" t="str">
        <f t="shared" si="10"/>
        <v/>
      </c>
      <c r="K99" s="3" t="str">
        <f t="shared" si="11"/>
        <v/>
      </c>
      <c r="L99" s="3"/>
      <c r="M99" s="3"/>
      <c r="N99" s="3"/>
      <c r="O99" s="3" t="str">
        <f t="shared" si="12"/>
        <v/>
      </c>
      <c r="P99" s="3" t="str">
        <f t="shared" si="13"/>
        <v/>
      </c>
      <c r="Q99" s="3" t="str">
        <f t="shared" si="14"/>
        <v/>
      </c>
      <c r="R99" s="3"/>
    </row>
    <row r="100" spans="1:18" x14ac:dyDescent="0.25">
      <c r="A100" s="4"/>
      <c r="B100" s="3"/>
      <c r="C100" s="3"/>
      <c r="D100" s="3" t="str">
        <f>IF(C100="","",IFERROR(INDEX(Stammdaten!$G$6:$G$105,MATCH(C100,Stammdaten!$B$6:$B$105,0)),""))</f>
        <v/>
      </c>
      <c r="E100" s="3"/>
      <c r="F100" s="3"/>
      <c r="G100" s="3"/>
      <c r="H100" s="7"/>
      <c r="I100" s="7"/>
      <c r="J100" s="7" t="str">
        <f t="shared" si="10"/>
        <v/>
      </c>
      <c r="K100" s="3" t="str">
        <f t="shared" si="11"/>
        <v/>
      </c>
      <c r="L100" s="3"/>
      <c r="M100" s="3"/>
      <c r="N100" s="3"/>
      <c r="O100" s="3" t="str">
        <f t="shared" si="12"/>
        <v/>
      </c>
      <c r="P100" s="3" t="str">
        <f t="shared" si="13"/>
        <v/>
      </c>
      <c r="Q100" s="3" t="str">
        <f t="shared" si="14"/>
        <v/>
      </c>
      <c r="R100" s="3"/>
    </row>
    <row r="101" spans="1:18" x14ac:dyDescent="0.25">
      <c r="A101" s="4"/>
      <c r="B101" s="3"/>
      <c r="C101" s="3"/>
      <c r="D101" s="3" t="str">
        <f>IF(C101="","",IFERROR(INDEX(Stammdaten!$G$6:$G$105,MATCH(C101,Stammdaten!$B$6:$B$105,0)),""))</f>
        <v/>
      </c>
      <c r="E101" s="3"/>
      <c r="F101" s="3"/>
      <c r="G101" s="3"/>
      <c r="H101" s="7"/>
      <c r="I101" s="7"/>
      <c r="J101" s="7" t="str">
        <f t="shared" si="10"/>
        <v/>
      </c>
      <c r="K101" s="3" t="str">
        <f t="shared" si="11"/>
        <v/>
      </c>
      <c r="L101" s="3"/>
      <c r="M101" s="3"/>
      <c r="N101" s="3"/>
      <c r="O101" s="3" t="str">
        <f t="shared" si="12"/>
        <v/>
      </c>
      <c r="P101" s="3" t="str">
        <f t="shared" si="13"/>
        <v/>
      </c>
      <c r="Q101" s="3" t="str">
        <f t="shared" si="14"/>
        <v/>
      </c>
      <c r="R101" s="3"/>
    </row>
    <row r="102" spans="1:18" x14ac:dyDescent="0.25">
      <c r="A102" s="4"/>
      <c r="B102" s="3"/>
      <c r="C102" s="3"/>
      <c r="D102" s="3" t="str">
        <f>IF(C102="","",IFERROR(INDEX(Stammdaten!$G$6:$G$105,MATCH(C102,Stammdaten!$B$6:$B$105,0)),""))</f>
        <v/>
      </c>
      <c r="E102" s="3"/>
      <c r="F102" s="3"/>
      <c r="G102" s="3"/>
      <c r="H102" s="7"/>
      <c r="I102" s="7"/>
      <c r="J102" s="7" t="str">
        <f t="shared" ref="J102:J133" si="15">IF(A102="","",H102-I102)</f>
        <v/>
      </c>
      <c r="K102" s="3" t="str">
        <f t="shared" ref="K102:K133" si="16">IF(A102="","",IF(H102=0,"",IF(I102=0,"Offen",IF(I102&lt;H102,"Teilweise bezahlt",IF(I102=H102,"Bezahlt","Überzahlt")))))</f>
        <v/>
      </c>
      <c r="L102" s="3"/>
      <c r="M102" s="3"/>
      <c r="N102" s="3"/>
      <c r="O102" s="3" t="str">
        <f t="shared" ref="O102:O133" si="17">IF(A102="","",MONTH(A102))</f>
        <v/>
      </c>
      <c r="P102" s="3" t="str">
        <f t="shared" ref="P102:P133" si="18">IF(A102="","",YEAR(A102))</f>
        <v/>
      </c>
      <c r="Q102" s="3" t="str">
        <f t="shared" ref="Q102:Q133" si="19">IF(A102="","","Q"&amp;ROUNDUP(MONTH(A102)/3,0))</f>
        <v/>
      </c>
      <c r="R102" s="3"/>
    </row>
    <row r="103" spans="1:18" x14ac:dyDescent="0.25">
      <c r="A103" s="4"/>
      <c r="B103" s="3"/>
      <c r="C103" s="3"/>
      <c r="D103" s="3" t="str">
        <f>IF(C103="","",IFERROR(INDEX(Stammdaten!$G$6:$G$105,MATCH(C103,Stammdaten!$B$6:$B$105,0)),""))</f>
        <v/>
      </c>
      <c r="E103" s="3"/>
      <c r="F103" s="3"/>
      <c r="G103" s="3"/>
      <c r="H103" s="7"/>
      <c r="I103" s="7"/>
      <c r="J103" s="7" t="str">
        <f t="shared" si="15"/>
        <v/>
      </c>
      <c r="K103" s="3" t="str">
        <f t="shared" si="16"/>
        <v/>
      </c>
      <c r="L103" s="3"/>
      <c r="M103" s="3"/>
      <c r="N103" s="3"/>
      <c r="O103" s="3" t="str">
        <f t="shared" si="17"/>
        <v/>
      </c>
      <c r="P103" s="3" t="str">
        <f t="shared" si="18"/>
        <v/>
      </c>
      <c r="Q103" s="3" t="str">
        <f t="shared" si="19"/>
        <v/>
      </c>
      <c r="R103" s="3"/>
    </row>
    <row r="104" spans="1:18" x14ac:dyDescent="0.25">
      <c r="A104" s="4"/>
      <c r="B104" s="3"/>
      <c r="C104" s="3"/>
      <c r="D104" s="3" t="str">
        <f>IF(C104="","",IFERROR(INDEX(Stammdaten!$G$6:$G$105,MATCH(C104,Stammdaten!$B$6:$B$105,0)),""))</f>
        <v/>
      </c>
      <c r="E104" s="3"/>
      <c r="F104" s="3"/>
      <c r="G104" s="3"/>
      <c r="H104" s="7"/>
      <c r="I104" s="7"/>
      <c r="J104" s="7" t="str">
        <f t="shared" si="15"/>
        <v/>
      </c>
      <c r="K104" s="3" t="str">
        <f t="shared" si="16"/>
        <v/>
      </c>
      <c r="L104" s="3"/>
      <c r="M104" s="3"/>
      <c r="N104" s="3"/>
      <c r="O104" s="3" t="str">
        <f t="shared" si="17"/>
        <v/>
      </c>
      <c r="P104" s="3" t="str">
        <f t="shared" si="18"/>
        <v/>
      </c>
      <c r="Q104" s="3" t="str">
        <f t="shared" si="19"/>
        <v/>
      </c>
      <c r="R104" s="3"/>
    </row>
    <row r="105" spans="1:18" x14ac:dyDescent="0.25">
      <c r="A105" s="4"/>
      <c r="B105" s="3"/>
      <c r="C105" s="3"/>
      <c r="D105" s="3" t="str">
        <f>IF(C105="","",IFERROR(INDEX(Stammdaten!$G$6:$G$105,MATCH(C105,Stammdaten!$B$6:$B$105,0)),""))</f>
        <v/>
      </c>
      <c r="E105" s="3"/>
      <c r="F105" s="3"/>
      <c r="G105" s="3"/>
      <c r="H105" s="7"/>
      <c r="I105" s="7"/>
      <c r="J105" s="7" t="str">
        <f t="shared" si="15"/>
        <v/>
      </c>
      <c r="K105" s="3" t="str">
        <f t="shared" si="16"/>
        <v/>
      </c>
      <c r="L105" s="3"/>
      <c r="M105" s="3"/>
      <c r="N105" s="3"/>
      <c r="O105" s="3" t="str">
        <f t="shared" si="17"/>
        <v/>
      </c>
      <c r="P105" s="3" t="str">
        <f t="shared" si="18"/>
        <v/>
      </c>
      <c r="Q105" s="3" t="str">
        <f t="shared" si="19"/>
        <v/>
      </c>
      <c r="R105" s="3"/>
    </row>
    <row r="106" spans="1:18" x14ac:dyDescent="0.25">
      <c r="A106" s="4"/>
      <c r="B106" s="3"/>
      <c r="C106" s="3"/>
      <c r="D106" s="3" t="str">
        <f>IF(C106="","",IFERROR(INDEX(Stammdaten!$G$6:$G$105,MATCH(C106,Stammdaten!$B$6:$B$105,0)),""))</f>
        <v/>
      </c>
      <c r="E106" s="3"/>
      <c r="F106" s="3"/>
      <c r="G106" s="3"/>
      <c r="H106" s="7"/>
      <c r="I106" s="7"/>
      <c r="J106" s="7" t="str">
        <f t="shared" si="15"/>
        <v/>
      </c>
      <c r="K106" s="3" t="str">
        <f t="shared" si="16"/>
        <v/>
      </c>
      <c r="L106" s="3"/>
      <c r="M106" s="3"/>
      <c r="N106" s="3"/>
      <c r="O106" s="3" t="str">
        <f t="shared" si="17"/>
        <v/>
      </c>
      <c r="P106" s="3" t="str">
        <f t="shared" si="18"/>
        <v/>
      </c>
      <c r="Q106" s="3" t="str">
        <f t="shared" si="19"/>
        <v/>
      </c>
      <c r="R106" s="3"/>
    </row>
    <row r="107" spans="1:18" x14ac:dyDescent="0.25">
      <c r="A107" s="4"/>
      <c r="B107" s="3"/>
      <c r="C107" s="3"/>
      <c r="D107" s="3" t="str">
        <f>IF(C107="","",IFERROR(INDEX(Stammdaten!$G$6:$G$105,MATCH(C107,Stammdaten!$B$6:$B$105,0)),""))</f>
        <v/>
      </c>
      <c r="E107" s="3"/>
      <c r="F107" s="3"/>
      <c r="G107" s="3"/>
      <c r="H107" s="7"/>
      <c r="I107" s="7"/>
      <c r="J107" s="7" t="str">
        <f t="shared" si="15"/>
        <v/>
      </c>
      <c r="K107" s="3" t="str">
        <f t="shared" si="16"/>
        <v/>
      </c>
      <c r="L107" s="3"/>
      <c r="M107" s="3"/>
      <c r="N107" s="3"/>
      <c r="O107" s="3" t="str">
        <f t="shared" si="17"/>
        <v/>
      </c>
      <c r="P107" s="3" t="str">
        <f t="shared" si="18"/>
        <v/>
      </c>
      <c r="Q107" s="3" t="str">
        <f t="shared" si="19"/>
        <v/>
      </c>
      <c r="R107" s="3"/>
    </row>
    <row r="108" spans="1:18" x14ac:dyDescent="0.25">
      <c r="A108" s="4"/>
      <c r="B108" s="3"/>
      <c r="C108" s="3"/>
      <c r="D108" s="3" t="str">
        <f>IF(C108="","",IFERROR(INDEX(Stammdaten!$G$6:$G$105,MATCH(C108,Stammdaten!$B$6:$B$105,0)),""))</f>
        <v/>
      </c>
      <c r="E108" s="3"/>
      <c r="F108" s="3"/>
      <c r="G108" s="3"/>
      <c r="H108" s="7"/>
      <c r="I108" s="7"/>
      <c r="J108" s="7" t="str">
        <f t="shared" si="15"/>
        <v/>
      </c>
      <c r="K108" s="3" t="str">
        <f t="shared" si="16"/>
        <v/>
      </c>
      <c r="L108" s="3"/>
      <c r="M108" s="3"/>
      <c r="N108" s="3"/>
      <c r="O108" s="3" t="str">
        <f t="shared" si="17"/>
        <v/>
      </c>
      <c r="P108" s="3" t="str">
        <f t="shared" si="18"/>
        <v/>
      </c>
      <c r="Q108" s="3" t="str">
        <f t="shared" si="19"/>
        <v/>
      </c>
      <c r="R108" s="3"/>
    </row>
    <row r="109" spans="1:18" x14ac:dyDescent="0.25">
      <c r="A109" s="4"/>
      <c r="B109" s="3"/>
      <c r="C109" s="3"/>
      <c r="D109" s="3" t="str">
        <f>IF(C109="","",IFERROR(INDEX(Stammdaten!$G$6:$G$105,MATCH(C109,Stammdaten!$B$6:$B$105,0)),""))</f>
        <v/>
      </c>
      <c r="E109" s="3"/>
      <c r="F109" s="3"/>
      <c r="G109" s="3"/>
      <c r="H109" s="7"/>
      <c r="I109" s="7"/>
      <c r="J109" s="7" t="str">
        <f t="shared" si="15"/>
        <v/>
      </c>
      <c r="K109" s="3" t="str">
        <f t="shared" si="16"/>
        <v/>
      </c>
      <c r="L109" s="3"/>
      <c r="M109" s="3"/>
      <c r="N109" s="3"/>
      <c r="O109" s="3" t="str">
        <f t="shared" si="17"/>
        <v/>
      </c>
      <c r="P109" s="3" t="str">
        <f t="shared" si="18"/>
        <v/>
      </c>
      <c r="Q109" s="3" t="str">
        <f t="shared" si="19"/>
        <v/>
      </c>
      <c r="R109" s="3"/>
    </row>
    <row r="110" spans="1:18" x14ac:dyDescent="0.25">
      <c r="A110" s="4"/>
      <c r="B110" s="3"/>
      <c r="C110" s="3"/>
      <c r="D110" s="3" t="str">
        <f>IF(C110="","",IFERROR(INDEX(Stammdaten!$G$6:$G$105,MATCH(C110,Stammdaten!$B$6:$B$105,0)),""))</f>
        <v/>
      </c>
      <c r="E110" s="3"/>
      <c r="F110" s="3"/>
      <c r="G110" s="3"/>
      <c r="H110" s="7"/>
      <c r="I110" s="7"/>
      <c r="J110" s="7" t="str">
        <f t="shared" si="15"/>
        <v/>
      </c>
      <c r="K110" s="3" t="str">
        <f t="shared" si="16"/>
        <v/>
      </c>
      <c r="L110" s="3"/>
      <c r="M110" s="3"/>
      <c r="N110" s="3"/>
      <c r="O110" s="3" t="str">
        <f t="shared" si="17"/>
        <v/>
      </c>
      <c r="P110" s="3" t="str">
        <f t="shared" si="18"/>
        <v/>
      </c>
      <c r="Q110" s="3" t="str">
        <f t="shared" si="19"/>
        <v/>
      </c>
      <c r="R110" s="3"/>
    </row>
    <row r="111" spans="1:18" x14ac:dyDescent="0.25">
      <c r="A111" s="4"/>
      <c r="B111" s="3"/>
      <c r="C111" s="3"/>
      <c r="D111" s="3" t="str">
        <f>IF(C111="","",IFERROR(INDEX(Stammdaten!$G$6:$G$105,MATCH(C111,Stammdaten!$B$6:$B$105,0)),""))</f>
        <v/>
      </c>
      <c r="E111" s="3"/>
      <c r="F111" s="3"/>
      <c r="G111" s="3"/>
      <c r="H111" s="7"/>
      <c r="I111" s="7"/>
      <c r="J111" s="7" t="str">
        <f t="shared" si="15"/>
        <v/>
      </c>
      <c r="K111" s="3" t="str">
        <f t="shared" si="16"/>
        <v/>
      </c>
      <c r="L111" s="3"/>
      <c r="M111" s="3"/>
      <c r="N111" s="3"/>
      <c r="O111" s="3" t="str">
        <f t="shared" si="17"/>
        <v/>
      </c>
      <c r="P111" s="3" t="str">
        <f t="shared" si="18"/>
        <v/>
      </c>
      <c r="Q111" s="3" t="str">
        <f t="shared" si="19"/>
        <v/>
      </c>
      <c r="R111" s="3"/>
    </row>
    <row r="112" spans="1:18" x14ac:dyDescent="0.25">
      <c r="A112" s="4"/>
      <c r="B112" s="3"/>
      <c r="C112" s="3"/>
      <c r="D112" s="3" t="str">
        <f>IF(C112="","",IFERROR(INDEX(Stammdaten!$G$6:$G$105,MATCH(C112,Stammdaten!$B$6:$B$105,0)),""))</f>
        <v/>
      </c>
      <c r="E112" s="3"/>
      <c r="F112" s="3"/>
      <c r="G112" s="3"/>
      <c r="H112" s="7"/>
      <c r="I112" s="7"/>
      <c r="J112" s="7" t="str">
        <f t="shared" si="15"/>
        <v/>
      </c>
      <c r="K112" s="3" t="str">
        <f t="shared" si="16"/>
        <v/>
      </c>
      <c r="L112" s="3"/>
      <c r="M112" s="3"/>
      <c r="N112" s="3"/>
      <c r="O112" s="3" t="str">
        <f t="shared" si="17"/>
        <v/>
      </c>
      <c r="P112" s="3" t="str">
        <f t="shared" si="18"/>
        <v/>
      </c>
      <c r="Q112" s="3" t="str">
        <f t="shared" si="19"/>
        <v/>
      </c>
      <c r="R112" s="3"/>
    </row>
    <row r="113" spans="1:18" x14ac:dyDescent="0.25">
      <c r="A113" s="4"/>
      <c r="B113" s="3"/>
      <c r="C113" s="3"/>
      <c r="D113" s="3" t="str">
        <f>IF(C113="","",IFERROR(INDEX(Stammdaten!$G$6:$G$105,MATCH(C113,Stammdaten!$B$6:$B$105,0)),""))</f>
        <v/>
      </c>
      <c r="E113" s="3"/>
      <c r="F113" s="3"/>
      <c r="G113" s="3"/>
      <c r="H113" s="7"/>
      <c r="I113" s="7"/>
      <c r="J113" s="7" t="str">
        <f t="shared" si="15"/>
        <v/>
      </c>
      <c r="K113" s="3" t="str">
        <f t="shared" si="16"/>
        <v/>
      </c>
      <c r="L113" s="3"/>
      <c r="M113" s="3"/>
      <c r="N113" s="3"/>
      <c r="O113" s="3" t="str">
        <f t="shared" si="17"/>
        <v/>
      </c>
      <c r="P113" s="3" t="str">
        <f t="shared" si="18"/>
        <v/>
      </c>
      <c r="Q113" s="3" t="str">
        <f t="shared" si="19"/>
        <v/>
      </c>
      <c r="R113" s="3"/>
    </row>
    <row r="114" spans="1:18" x14ac:dyDescent="0.25">
      <c r="A114" s="4"/>
      <c r="B114" s="3"/>
      <c r="C114" s="3"/>
      <c r="D114" s="3" t="str">
        <f>IF(C114="","",IFERROR(INDEX(Stammdaten!$G$6:$G$105,MATCH(C114,Stammdaten!$B$6:$B$105,0)),""))</f>
        <v/>
      </c>
      <c r="E114" s="3"/>
      <c r="F114" s="3"/>
      <c r="G114" s="3"/>
      <c r="H114" s="7"/>
      <c r="I114" s="7"/>
      <c r="J114" s="7" t="str">
        <f t="shared" si="15"/>
        <v/>
      </c>
      <c r="K114" s="3" t="str">
        <f t="shared" si="16"/>
        <v/>
      </c>
      <c r="L114" s="3"/>
      <c r="M114" s="3"/>
      <c r="N114" s="3"/>
      <c r="O114" s="3" t="str">
        <f t="shared" si="17"/>
        <v/>
      </c>
      <c r="P114" s="3" t="str">
        <f t="shared" si="18"/>
        <v/>
      </c>
      <c r="Q114" s="3" t="str">
        <f t="shared" si="19"/>
        <v/>
      </c>
      <c r="R114" s="3"/>
    </row>
    <row r="115" spans="1:18" x14ac:dyDescent="0.25">
      <c r="A115" s="4"/>
      <c r="B115" s="3"/>
      <c r="C115" s="3"/>
      <c r="D115" s="3" t="str">
        <f>IF(C115="","",IFERROR(INDEX(Stammdaten!$G$6:$G$105,MATCH(C115,Stammdaten!$B$6:$B$105,0)),""))</f>
        <v/>
      </c>
      <c r="E115" s="3"/>
      <c r="F115" s="3"/>
      <c r="G115" s="3"/>
      <c r="H115" s="7"/>
      <c r="I115" s="7"/>
      <c r="J115" s="7" t="str">
        <f t="shared" si="15"/>
        <v/>
      </c>
      <c r="K115" s="3" t="str">
        <f t="shared" si="16"/>
        <v/>
      </c>
      <c r="L115" s="3"/>
      <c r="M115" s="3"/>
      <c r="N115" s="3"/>
      <c r="O115" s="3" t="str">
        <f t="shared" si="17"/>
        <v/>
      </c>
      <c r="P115" s="3" t="str">
        <f t="shared" si="18"/>
        <v/>
      </c>
      <c r="Q115" s="3" t="str">
        <f t="shared" si="19"/>
        <v/>
      </c>
      <c r="R115" s="3"/>
    </row>
    <row r="116" spans="1:18" x14ac:dyDescent="0.25">
      <c r="A116" s="4"/>
      <c r="B116" s="3"/>
      <c r="C116" s="3"/>
      <c r="D116" s="3" t="str">
        <f>IF(C116="","",IFERROR(INDEX(Stammdaten!$G$6:$G$105,MATCH(C116,Stammdaten!$B$6:$B$105,0)),""))</f>
        <v/>
      </c>
      <c r="E116" s="3"/>
      <c r="F116" s="3"/>
      <c r="G116" s="3"/>
      <c r="H116" s="7"/>
      <c r="I116" s="7"/>
      <c r="J116" s="7" t="str">
        <f t="shared" si="15"/>
        <v/>
      </c>
      <c r="K116" s="3" t="str">
        <f t="shared" si="16"/>
        <v/>
      </c>
      <c r="L116" s="3"/>
      <c r="M116" s="3"/>
      <c r="N116" s="3"/>
      <c r="O116" s="3" t="str">
        <f t="shared" si="17"/>
        <v/>
      </c>
      <c r="P116" s="3" t="str">
        <f t="shared" si="18"/>
        <v/>
      </c>
      <c r="Q116" s="3" t="str">
        <f t="shared" si="19"/>
        <v/>
      </c>
      <c r="R116" s="3"/>
    </row>
    <row r="117" spans="1:18" x14ac:dyDescent="0.25">
      <c r="A117" s="4"/>
      <c r="B117" s="3"/>
      <c r="C117" s="3"/>
      <c r="D117" s="3" t="str">
        <f>IF(C117="","",IFERROR(INDEX(Stammdaten!$G$6:$G$105,MATCH(C117,Stammdaten!$B$6:$B$105,0)),""))</f>
        <v/>
      </c>
      <c r="E117" s="3"/>
      <c r="F117" s="3"/>
      <c r="G117" s="3"/>
      <c r="H117" s="7"/>
      <c r="I117" s="7"/>
      <c r="J117" s="7" t="str">
        <f t="shared" si="15"/>
        <v/>
      </c>
      <c r="K117" s="3" t="str">
        <f t="shared" si="16"/>
        <v/>
      </c>
      <c r="L117" s="3"/>
      <c r="M117" s="3"/>
      <c r="N117" s="3"/>
      <c r="O117" s="3" t="str">
        <f t="shared" si="17"/>
        <v/>
      </c>
      <c r="P117" s="3" t="str">
        <f t="shared" si="18"/>
        <v/>
      </c>
      <c r="Q117" s="3" t="str">
        <f t="shared" si="19"/>
        <v/>
      </c>
      <c r="R117" s="3"/>
    </row>
    <row r="118" spans="1:18" x14ac:dyDescent="0.25">
      <c r="A118" s="4"/>
      <c r="B118" s="3"/>
      <c r="C118" s="3"/>
      <c r="D118" s="3" t="str">
        <f>IF(C118="","",IFERROR(INDEX(Stammdaten!$G$6:$G$105,MATCH(C118,Stammdaten!$B$6:$B$105,0)),""))</f>
        <v/>
      </c>
      <c r="E118" s="3"/>
      <c r="F118" s="3"/>
      <c r="G118" s="3"/>
      <c r="H118" s="7"/>
      <c r="I118" s="7"/>
      <c r="J118" s="7" t="str">
        <f t="shared" si="15"/>
        <v/>
      </c>
      <c r="K118" s="3" t="str">
        <f t="shared" si="16"/>
        <v/>
      </c>
      <c r="L118" s="3"/>
      <c r="M118" s="3"/>
      <c r="N118" s="3"/>
      <c r="O118" s="3" t="str">
        <f t="shared" si="17"/>
        <v/>
      </c>
      <c r="P118" s="3" t="str">
        <f t="shared" si="18"/>
        <v/>
      </c>
      <c r="Q118" s="3" t="str">
        <f t="shared" si="19"/>
        <v/>
      </c>
      <c r="R118" s="3"/>
    </row>
    <row r="119" spans="1:18" x14ac:dyDescent="0.25">
      <c r="A119" s="4"/>
      <c r="B119" s="3"/>
      <c r="C119" s="3"/>
      <c r="D119" s="3" t="str">
        <f>IF(C119="","",IFERROR(INDEX(Stammdaten!$G$6:$G$105,MATCH(C119,Stammdaten!$B$6:$B$105,0)),""))</f>
        <v/>
      </c>
      <c r="E119" s="3"/>
      <c r="F119" s="3"/>
      <c r="G119" s="3"/>
      <c r="H119" s="7"/>
      <c r="I119" s="7"/>
      <c r="J119" s="7" t="str">
        <f t="shared" si="15"/>
        <v/>
      </c>
      <c r="K119" s="3" t="str">
        <f t="shared" si="16"/>
        <v/>
      </c>
      <c r="L119" s="3"/>
      <c r="M119" s="3"/>
      <c r="N119" s="3"/>
      <c r="O119" s="3" t="str">
        <f t="shared" si="17"/>
        <v/>
      </c>
      <c r="P119" s="3" t="str">
        <f t="shared" si="18"/>
        <v/>
      </c>
      <c r="Q119" s="3" t="str">
        <f t="shared" si="19"/>
        <v/>
      </c>
      <c r="R119" s="3"/>
    </row>
    <row r="120" spans="1:18" x14ac:dyDescent="0.25">
      <c r="A120" s="4"/>
      <c r="B120" s="3"/>
      <c r="C120" s="3"/>
      <c r="D120" s="3" t="str">
        <f>IF(C120="","",IFERROR(INDEX(Stammdaten!$G$6:$G$105,MATCH(C120,Stammdaten!$B$6:$B$105,0)),""))</f>
        <v/>
      </c>
      <c r="E120" s="3"/>
      <c r="F120" s="3"/>
      <c r="G120" s="3"/>
      <c r="H120" s="7"/>
      <c r="I120" s="7"/>
      <c r="J120" s="7" t="str">
        <f t="shared" si="15"/>
        <v/>
      </c>
      <c r="K120" s="3" t="str">
        <f t="shared" si="16"/>
        <v/>
      </c>
      <c r="L120" s="3"/>
      <c r="M120" s="3"/>
      <c r="N120" s="3"/>
      <c r="O120" s="3" t="str">
        <f t="shared" si="17"/>
        <v/>
      </c>
      <c r="P120" s="3" t="str">
        <f t="shared" si="18"/>
        <v/>
      </c>
      <c r="Q120" s="3" t="str">
        <f t="shared" si="19"/>
        <v/>
      </c>
      <c r="R120" s="3"/>
    </row>
    <row r="121" spans="1:18" x14ac:dyDescent="0.25">
      <c r="A121" s="4"/>
      <c r="B121" s="3"/>
      <c r="C121" s="3"/>
      <c r="D121" s="3" t="str">
        <f>IF(C121="","",IFERROR(INDEX(Stammdaten!$G$6:$G$105,MATCH(C121,Stammdaten!$B$6:$B$105,0)),""))</f>
        <v/>
      </c>
      <c r="E121" s="3"/>
      <c r="F121" s="3"/>
      <c r="G121" s="3"/>
      <c r="H121" s="7"/>
      <c r="I121" s="7"/>
      <c r="J121" s="7" t="str">
        <f t="shared" si="15"/>
        <v/>
      </c>
      <c r="K121" s="3" t="str">
        <f t="shared" si="16"/>
        <v/>
      </c>
      <c r="L121" s="3"/>
      <c r="M121" s="3"/>
      <c r="N121" s="3"/>
      <c r="O121" s="3" t="str">
        <f t="shared" si="17"/>
        <v/>
      </c>
      <c r="P121" s="3" t="str">
        <f t="shared" si="18"/>
        <v/>
      </c>
      <c r="Q121" s="3" t="str">
        <f t="shared" si="19"/>
        <v/>
      </c>
      <c r="R121" s="3"/>
    </row>
    <row r="122" spans="1:18" x14ac:dyDescent="0.25">
      <c r="A122" s="4"/>
      <c r="B122" s="3"/>
      <c r="C122" s="3"/>
      <c r="D122" s="3" t="str">
        <f>IF(C122="","",IFERROR(INDEX(Stammdaten!$G$6:$G$105,MATCH(C122,Stammdaten!$B$6:$B$105,0)),""))</f>
        <v/>
      </c>
      <c r="E122" s="3"/>
      <c r="F122" s="3"/>
      <c r="G122" s="3"/>
      <c r="H122" s="7"/>
      <c r="I122" s="7"/>
      <c r="J122" s="7" t="str">
        <f t="shared" si="15"/>
        <v/>
      </c>
      <c r="K122" s="3" t="str">
        <f t="shared" si="16"/>
        <v/>
      </c>
      <c r="L122" s="3"/>
      <c r="M122" s="3"/>
      <c r="N122" s="3"/>
      <c r="O122" s="3" t="str">
        <f t="shared" si="17"/>
        <v/>
      </c>
      <c r="P122" s="3" t="str">
        <f t="shared" si="18"/>
        <v/>
      </c>
      <c r="Q122" s="3" t="str">
        <f t="shared" si="19"/>
        <v/>
      </c>
      <c r="R122" s="3"/>
    </row>
    <row r="123" spans="1:18" x14ac:dyDescent="0.25">
      <c r="A123" s="4"/>
      <c r="B123" s="3"/>
      <c r="C123" s="3"/>
      <c r="D123" s="3" t="str">
        <f>IF(C123="","",IFERROR(INDEX(Stammdaten!$G$6:$G$105,MATCH(C123,Stammdaten!$B$6:$B$105,0)),""))</f>
        <v/>
      </c>
      <c r="E123" s="3"/>
      <c r="F123" s="3"/>
      <c r="G123" s="3"/>
      <c r="H123" s="7"/>
      <c r="I123" s="7"/>
      <c r="J123" s="7" t="str">
        <f t="shared" si="15"/>
        <v/>
      </c>
      <c r="K123" s="3" t="str">
        <f t="shared" si="16"/>
        <v/>
      </c>
      <c r="L123" s="3"/>
      <c r="M123" s="3"/>
      <c r="N123" s="3"/>
      <c r="O123" s="3" t="str">
        <f t="shared" si="17"/>
        <v/>
      </c>
      <c r="P123" s="3" t="str">
        <f t="shared" si="18"/>
        <v/>
      </c>
      <c r="Q123" s="3" t="str">
        <f t="shared" si="19"/>
        <v/>
      </c>
      <c r="R123" s="3"/>
    </row>
    <row r="124" spans="1:18" x14ac:dyDescent="0.25">
      <c r="A124" s="4"/>
      <c r="B124" s="3"/>
      <c r="C124" s="3"/>
      <c r="D124" s="3" t="str">
        <f>IF(C124="","",IFERROR(INDEX(Stammdaten!$G$6:$G$105,MATCH(C124,Stammdaten!$B$6:$B$105,0)),""))</f>
        <v/>
      </c>
      <c r="E124" s="3"/>
      <c r="F124" s="3"/>
      <c r="G124" s="3"/>
      <c r="H124" s="7"/>
      <c r="I124" s="7"/>
      <c r="J124" s="7" t="str">
        <f t="shared" si="15"/>
        <v/>
      </c>
      <c r="K124" s="3" t="str">
        <f t="shared" si="16"/>
        <v/>
      </c>
      <c r="L124" s="3"/>
      <c r="M124" s="3"/>
      <c r="N124" s="3"/>
      <c r="O124" s="3" t="str">
        <f t="shared" si="17"/>
        <v/>
      </c>
      <c r="P124" s="3" t="str">
        <f t="shared" si="18"/>
        <v/>
      </c>
      <c r="Q124" s="3" t="str">
        <f t="shared" si="19"/>
        <v/>
      </c>
      <c r="R124" s="3"/>
    </row>
    <row r="125" spans="1:18" x14ac:dyDescent="0.25">
      <c r="A125" s="4"/>
      <c r="B125" s="3"/>
      <c r="C125" s="3"/>
      <c r="D125" s="3" t="str">
        <f>IF(C125="","",IFERROR(INDEX(Stammdaten!$G$6:$G$105,MATCH(C125,Stammdaten!$B$6:$B$105,0)),""))</f>
        <v/>
      </c>
      <c r="E125" s="3"/>
      <c r="F125" s="3"/>
      <c r="G125" s="3"/>
      <c r="H125" s="7"/>
      <c r="I125" s="7"/>
      <c r="J125" s="7" t="str">
        <f t="shared" si="15"/>
        <v/>
      </c>
      <c r="K125" s="3" t="str">
        <f t="shared" si="16"/>
        <v/>
      </c>
      <c r="L125" s="3"/>
      <c r="M125" s="3"/>
      <c r="N125" s="3"/>
      <c r="O125" s="3" t="str">
        <f t="shared" si="17"/>
        <v/>
      </c>
      <c r="P125" s="3" t="str">
        <f t="shared" si="18"/>
        <v/>
      </c>
      <c r="Q125" s="3" t="str">
        <f t="shared" si="19"/>
        <v/>
      </c>
      <c r="R125" s="3"/>
    </row>
    <row r="126" spans="1:18" x14ac:dyDescent="0.25">
      <c r="A126" s="4"/>
      <c r="B126" s="3"/>
      <c r="C126" s="3"/>
      <c r="D126" s="3" t="str">
        <f>IF(C126="","",IFERROR(INDEX(Stammdaten!$G$6:$G$105,MATCH(C126,Stammdaten!$B$6:$B$105,0)),""))</f>
        <v/>
      </c>
      <c r="E126" s="3"/>
      <c r="F126" s="3"/>
      <c r="G126" s="3"/>
      <c r="H126" s="7"/>
      <c r="I126" s="7"/>
      <c r="J126" s="7" t="str">
        <f t="shared" si="15"/>
        <v/>
      </c>
      <c r="K126" s="3" t="str">
        <f t="shared" si="16"/>
        <v/>
      </c>
      <c r="L126" s="3"/>
      <c r="M126" s="3"/>
      <c r="N126" s="3"/>
      <c r="O126" s="3" t="str">
        <f t="shared" si="17"/>
        <v/>
      </c>
      <c r="P126" s="3" t="str">
        <f t="shared" si="18"/>
        <v/>
      </c>
      <c r="Q126" s="3" t="str">
        <f t="shared" si="19"/>
        <v/>
      </c>
      <c r="R126" s="3"/>
    </row>
    <row r="127" spans="1:18" x14ac:dyDescent="0.25">
      <c r="A127" s="4"/>
      <c r="B127" s="3"/>
      <c r="C127" s="3"/>
      <c r="D127" s="3" t="str">
        <f>IF(C127="","",IFERROR(INDEX(Stammdaten!$G$6:$G$105,MATCH(C127,Stammdaten!$B$6:$B$105,0)),""))</f>
        <v/>
      </c>
      <c r="E127" s="3"/>
      <c r="F127" s="3"/>
      <c r="G127" s="3"/>
      <c r="H127" s="7"/>
      <c r="I127" s="7"/>
      <c r="J127" s="7" t="str">
        <f t="shared" si="15"/>
        <v/>
      </c>
      <c r="K127" s="3" t="str">
        <f t="shared" si="16"/>
        <v/>
      </c>
      <c r="L127" s="3"/>
      <c r="M127" s="3"/>
      <c r="N127" s="3"/>
      <c r="O127" s="3" t="str">
        <f t="shared" si="17"/>
        <v/>
      </c>
      <c r="P127" s="3" t="str">
        <f t="shared" si="18"/>
        <v/>
      </c>
      <c r="Q127" s="3" t="str">
        <f t="shared" si="19"/>
        <v/>
      </c>
      <c r="R127" s="3"/>
    </row>
    <row r="128" spans="1:18" x14ac:dyDescent="0.25">
      <c r="A128" s="4"/>
      <c r="B128" s="3"/>
      <c r="C128" s="3"/>
      <c r="D128" s="3" t="str">
        <f>IF(C128="","",IFERROR(INDEX(Stammdaten!$G$6:$G$105,MATCH(C128,Stammdaten!$B$6:$B$105,0)),""))</f>
        <v/>
      </c>
      <c r="E128" s="3"/>
      <c r="F128" s="3"/>
      <c r="G128" s="3"/>
      <c r="H128" s="7"/>
      <c r="I128" s="7"/>
      <c r="J128" s="7" t="str">
        <f t="shared" si="15"/>
        <v/>
      </c>
      <c r="K128" s="3" t="str">
        <f t="shared" si="16"/>
        <v/>
      </c>
      <c r="L128" s="3"/>
      <c r="M128" s="3"/>
      <c r="N128" s="3"/>
      <c r="O128" s="3" t="str">
        <f t="shared" si="17"/>
        <v/>
      </c>
      <c r="P128" s="3" t="str">
        <f t="shared" si="18"/>
        <v/>
      </c>
      <c r="Q128" s="3" t="str">
        <f t="shared" si="19"/>
        <v/>
      </c>
      <c r="R128" s="3"/>
    </row>
    <row r="129" spans="1:18" x14ac:dyDescent="0.25">
      <c r="A129" s="4"/>
      <c r="B129" s="3"/>
      <c r="C129" s="3"/>
      <c r="D129" s="3" t="str">
        <f>IF(C129="","",IFERROR(INDEX(Stammdaten!$G$6:$G$105,MATCH(C129,Stammdaten!$B$6:$B$105,0)),""))</f>
        <v/>
      </c>
      <c r="E129" s="3"/>
      <c r="F129" s="3"/>
      <c r="G129" s="3"/>
      <c r="H129" s="7"/>
      <c r="I129" s="7"/>
      <c r="J129" s="7" t="str">
        <f t="shared" si="15"/>
        <v/>
      </c>
      <c r="K129" s="3" t="str">
        <f t="shared" si="16"/>
        <v/>
      </c>
      <c r="L129" s="3"/>
      <c r="M129" s="3"/>
      <c r="N129" s="3"/>
      <c r="O129" s="3" t="str">
        <f t="shared" si="17"/>
        <v/>
      </c>
      <c r="P129" s="3" t="str">
        <f t="shared" si="18"/>
        <v/>
      </c>
      <c r="Q129" s="3" t="str">
        <f t="shared" si="19"/>
        <v/>
      </c>
      <c r="R129" s="3"/>
    </row>
    <row r="130" spans="1:18" x14ac:dyDescent="0.25">
      <c r="A130" s="4"/>
      <c r="B130" s="3"/>
      <c r="C130" s="3"/>
      <c r="D130" s="3" t="str">
        <f>IF(C130="","",IFERROR(INDEX(Stammdaten!$G$6:$G$105,MATCH(C130,Stammdaten!$B$6:$B$105,0)),""))</f>
        <v/>
      </c>
      <c r="E130" s="3"/>
      <c r="F130" s="3"/>
      <c r="G130" s="3"/>
      <c r="H130" s="7"/>
      <c r="I130" s="7"/>
      <c r="J130" s="7" t="str">
        <f t="shared" si="15"/>
        <v/>
      </c>
      <c r="K130" s="3" t="str">
        <f t="shared" si="16"/>
        <v/>
      </c>
      <c r="L130" s="3"/>
      <c r="M130" s="3"/>
      <c r="N130" s="3"/>
      <c r="O130" s="3" t="str">
        <f t="shared" si="17"/>
        <v/>
      </c>
      <c r="P130" s="3" t="str">
        <f t="shared" si="18"/>
        <v/>
      </c>
      <c r="Q130" s="3" t="str">
        <f t="shared" si="19"/>
        <v/>
      </c>
      <c r="R130" s="3"/>
    </row>
    <row r="131" spans="1:18" x14ac:dyDescent="0.25">
      <c r="A131" s="4"/>
      <c r="B131" s="3"/>
      <c r="C131" s="3"/>
      <c r="D131" s="3" t="str">
        <f>IF(C131="","",IFERROR(INDEX(Stammdaten!$G$6:$G$105,MATCH(C131,Stammdaten!$B$6:$B$105,0)),""))</f>
        <v/>
      </c>
      <c r="E131" s="3"/>
      <c r="F131" s="3"/>
      <c r="G131" s="3"/>
      <c r="H131" s="7"/>
      <c r="I131" s="7"/>
      <c r="J131" s="7" t="str">
        <f t="shared" si="15"/>
        <v/>
      </c>
      <c r="K131" s="3" t="str">
        <f t="shared" si="16"/>
        <v/>
      </c>
      <c r="L131" s="3"/>
      <c r="M131" s="3"/>
      <c r="N131" s="3"/>
      <c r="O131" s="3" t="str">
        <f t="shared" si="17"/>
        <v/>
      </c>
      <c r="P131" s="3" t="str">
        <f t="shared" si="18"/>
        <v/>
      </c>
      <c r="Q131" s="3" t="str">
        <f t="shared" si="19"/>
        <v/>
      </c>
      <c r="R131" s="3"/>
    </row>
    <row r="132" spans="1:18" x14ac:dyDescent="0.25">
      <c r="A132" s="4"/>
      <c r="B132" s="3"/>
      <c r="C132" s="3"/>
      <c r="D132" s="3" t="str">
        <f>IF(C132="","",IFERROR(INDEX(Stammdaten!$G$6:$G$105,MATCH(C132,Stammdaten!$B$6:$B$105,0)),""))</f>
        <v/>
      </c>
      <c r="E132" s="3"/>
      <c r="F132" s="3"/>
      <c r="G132" s="3"/>
      <c r="H132" s="7"/>
      <c r="I132" s="7"/>
      <c r="J132" s="7" t="str">
        <f t="shared" si="15"/>
        <v/>
      </c>
      <c r="K132" s="3" t="str">
        <f t="shared" si="16"/>
        <v/>
      </c>
      <c r="L132" s="3"/>
      <c r="M132" s="3"/>
      <c r="N132" s="3"/>
      <c r="O132" s="3" t="str">
        <f t="shared" si="17"/>
        <v/>
      </c>
      <c r="P132" s="3" t="str">
        <f t="shared" si="18"/>
        <v/>
      </c>
      <c r="Q132" s="3" t="str">
        <f t="shared" si="19"/>
        <v/>
      </c>
      <c r="R132" s="3"/>
    </row>
    <row r="133" spans="1:18" x14ac:dyDescent="0.25">
      <c r="A133" s="4"/>
      <c r="B133" s="3"/>
      <c r="C133" s="3"/>
      <c r="D133" s="3" t="str">
        <f>IF(C133="","",IFERROR(INDEX(Stammdaten!$G$6:$G$105,MATCH(C133,Stammdaten!$B$6:$B$105,0)),""))</f>
        <v/>
      </c>
      <c r="E133" s="3"/>
      <c r="F133" s="3"/>
      <c r="G133" s="3"/>
      <c r="H133" s="7"/>
      <c r="I133" s="7"/>
      <c r="J133" s="7" t="str">
        <f t="shared" si="15"/>
        <v/>
      </c>
      <c r="K133" s="3" t="str">
        <f t="shared" si="16"/>
        <v/>
      </c>
      <c r="L133" s="3"/>
      <c r="M133" s="3"/>
      <c r="N133" s="3"/>
      <c r="O133" s="3" t="str">
        <f t="shared" si="17"/>
        <v/>
      </c>
      <c r="P133" s="3" t="str">
        <f t="shared" si="18"/>
        <v/>
      </c>
      <c r="Q133" s="3" t="str">
        <f t="shared" si="19"/>
        <v/>
      </c>
      <c r="R133" s="3"/>
    </row>
    <row r="134" spans="1:18" x14ac:dyDescent="0.25">
      <c r="A134" s="4"/>
      <c r="B134" s="3"/>
      <c r="C134" s="3"/>
      <c r="D134" s="3" t="str">
        <f>IF(C134="","",IFERROR(INDEX(Stammdaten!$G$6:$G$105,MATCH(C134,Stammdaten!$B$6:$B$105,0)),""))</f>
        <v/>
      </c>
      <c r="E134" s="3"/>
      <c r="F134" s="3"/>
      <c r="G134" s="3"/>
      <c r="H134" s="7"/>
      <c r="I134" s="7"/>
      <c r="J134" s="7" t="str">
        <f t="shared" ref="J134:J165" si="20">IF(A134="","",H134-I134)</f>
        <v/>
      </c>
      <c r="K134" s="3" t="str">
        <f t="shared" ref="K134:K165" si="21">IF(A134="","",IF(H134=0,"",IF(I134=0,"Offen",IF(I134&lt;H134,"Teilweise bezahlt",IF(I134=H134,"Bezahlt","Überzahlt")))))</f>
        <v/>
      </c>
      <c r="L134" s="3"/>
      <c r="M134" s="3"/>
      <c r="N134" s="3"/>
      <c r="O134" s="3" t="str">
        <f t="shared" ref="O134:O165" si="22">IF(A134="","",MONTH(A134))</f>
        <v/>
      </c>
      <c r="P134" s="3" t="str">
        <f t="shared" ref="P134:P165" si="23">IF(A134="","",YEAR(A134))</f>
        <v/>
      </c>
      <c r="Q134" s="3" t="str">
        <f t="shared" ref="Q134:Q165" si="24">IF(A134="","","Q"&amp;ROUNDUP(MONTH(A134)/3,0))</f>
        <v/>
      </c>
      <c r="R134" s="3"/>
    </row>
    <row r="135" spans="1:18" x14ac:dyDescent="0.25">
      <c r="A135" s="4"/>
      <c r="B135" s="3"/>
      <c r="C135" s="3"/>
      <c r="D135" s="3" t="str">
        <f>IF(C135="","",IFERROR(INDEX(Stammdaten!$G$6:$G$105,MATCH(C135,Stammdaten!$B$6:$B$105,0)),""))</f>
        <v/>
      </c>
      <c r="E135" s="3"/>
      <c r="F135" s="3"/>
      <c r="G135" s="3"/>
      <c r="H135" s="7"/>
      <c r="I135" s="7"/>
      <c r="J135" s="7" t="str">
        <f t="shared" si="20"/>
        <v/>
      </c>
      <c r="K135" s="3" t="str">
        <f t="shared" si="21"/>
        <v/>
      </c>
      <c r="L135" s="3"/>
      <c r="M135" s="3"/>
      <c r="N135" s="3"/>
      <c r="O135" s="3" t="str">
        <f t="shared" si="22"/>
        <v/>
      </c>
      <c r="P135" s="3" t="str">
        <f t="shared" si="23"/>
        <v/>
      </c>
      <c r="Q135" s="3" t="str">
        <f t="shared" si="24"/>
        <v/>
      </c>
      <c r="R135" s="3"/>
    </row>
    <row r="136" spans="1:18" x14ac:dyDescent="0.25">
      <c r="A136" s="4"/>
      <c r="B136" s="3"/>
      <c r="C136" s="3"/>
      <c r="D136" s="3" t="str">
        <f>IF(C136="","",IFERROR(INDEX(Stammdaten!$G$6:$G$105,MATCH(C136,Stammdaten!$B$6:$B$105,0)),""))</f>
        <v/>
      </c>
      <c r="E136" s="3"/>
      <c r="F136" s="3"/>
      <c r="G136" s="3"/>
      <c r="H136" s="7"/>
      <c r="I136" s="7"/>
      <c r="J136" s="7" t="str">
        <f t="shared" si="20"/>
        <v/>
      </c>
      <c r="K136" s="3" t="str">
        <f t="shared" si="21"/>
        <v/>
      </c>
      <c r="L136" s="3"/>
      <c r="M136" s="3"/>
      <c r="N136" s="3"/>
      <c r="O136" s="3" t="str">
        <f t="shared" si="22"/>
        <v/>
      </c>
      <c r="P136" s="3" t="str">
        <f t="shared" si="23"/>
        <v/>
      </c>
      <c r="Q136" s="3" t="str">
        <f t="shared" si="24"/>
        <v/>
      </c>
      <c r="R136" s="3"/>
    </row>
    <row r="137" spans="1:18" x14ac:dyDescent="0.25">
      <c r="A137" s="4"/>
      <c r="B137" s="3"/>
      <c r="C137" s="3"/>
      <c r="D137" s="3" t="str">
        <f>IF(C137="","",IFERROR(INDEX(Stammdaten!$G$6:$G$105,MATCH(C137,Stammdaten!$B$6:$B$105,0)),""))</f>
        <v/>
      </c>
      <c r="E137" s="3"/>
      <c r="F137" s="3"/>
      <c r="G137" s="3"/>
      <c r="H137" s="7"/>
      <c r="I137" s="7"/>
      <c r="J137" s="7" t="str">
        <f t="shared" si="20"/>
        <v/>
      </c>
      <c r="K137" s="3" t="str">
        <f t="shared" si="21"/>
        <v/>
      </c>
      <c r="L137" s="3"/>
      <c r="M137" s="3"/>
      <c r="N137" s="3"/>
      <c r="O137" s="3" t="str">
        <f t="shared" si="22"/>
        <v/>
      </c>
      <c r="P137" s="3" t="str">
        <f t="shared" si="23"/>
        <v/>
      </c>
      <c r="Q137" s="3" t="str">
        <f t="shared" si="24"/>
        <v/>
      </c>
      <c r="R137" s="3"/>
    </row>
    <row r="138" spans="1:18" x14ac:dyDescent="0.25">
      <c r="A138" s="4"/>
      <c r="B138" s="3"/>
      <c r="C138" s="3"/>
      <c r="D138" s="3" t="str">
        <f>IF(C138="","",IFERROR(INDEX(Stammdaten!$G$6:$G$105,MATCH(C138,Stammdaten!$B$6:$B$105,0)),""))</f>
        <v/>
      </c>
      <c r="E138" s="3"/>
      <c r="F138" s="3"/>
      <c r="G138" s="3"/>
      <c r="H138" s="7"/>
      <c r="I138" s="7"/>
      <c r="J138" s="7" t="str">
        <f t="shared" si="20"/>
        <v/>
      </c>
      <c r="K138" s="3" t="str">
        <f t="shared" si="21"/>
        <v/>
      </c>
      <c r="L138" s="3"/>
      <c r="M138" s="3"/>
      <c r="N138" s="3"/>
      <c r="O138" s="3" t="str">
        <f t="shared" si="22"/>
        <v/>
      </c>
      <c r="P138" s="3" t="str">
        <f t="shared" si="23"/>
        <v/>
      </c>
      <c r="Q138" s="3" t="str">
        <f t="shared" si="24"/>
        <v/>
      </c>
      <c r="R138" s="3"/>
    </row>
    <row r="139" spans="1:18" x14ac:dyDescent="0.25">
      <c r="A139" s="4"/>
      <c r="B139" s="3"/>
      <c r="C139" s="3"/>
      <c r="D139" s="3" t="str">
        <f>IF(C139="","",IFERROR(INDEX(Stammdaten!$G$6:$G$105,MATCH(C139,Stammdaten!$B$6:$B$105,0)),""))</f>
        <v/>
      </c>
      <c r="E139" s="3"/>
      <c r="F139" s="3"/>
      <c r="G139" s="3"/>
      <c r="H139" s="7"/>
      <c r="I139" s="7"/>
      <c r="J139" s="7" t="str">
        <f t="shared" si="20"/>
        <v/>
      </c>
      <c r="K139" s="3" t="str">
        <f t="shared" si="21"/>
        <v/>
      </c>
      <c r="L139" s="3"/>
      <c r="M139" s="3"/>
      <c r="N139" s="3"/>
      <c r="O139" s="3" t="str">
        <f t="shared" si="22"/>
        <v/>
      </c>
      <c r="P139" s="3" t="str">
        <f t="shared" si="23"/>
        <v/>
      </c>
      <c r="Q139" s="3" t="str">
        <f t="shared" si="24"/>
        <v/>
      </c>
      <c r="R139" s="3"/>
    </row>
    <row r="140" spans="1:18" x14ac:dyDescent="0.25">
      <c r="A140" s="4"/>
      <c r="B140" s="3"/>
      <c r="C140" s="3"/>
      <c r="D140" s="3" t="str">
        <f>IF(C140="","",IFERROR(INDEX(Stammdaten!$G$6:$G$105,MATCH(C140,Stammdaten!$B$6:$B$105,0)),""))</f>
        <v/>
      </c>
      <c r="E140" s="3"/>
      <c r="F140" s="3"/>
      <c r="G140" s="3"/>
      <c r="H140" s="7"/>
      <c r="I140" s="7"/>
      <c r="J140" s="7" t="str">
        <f t="shared" si="20"/>
        <v/>
      </c>
      <c r="K140" s="3" t="str">
        <f t="shared" si="21"/>
        <v/>
      </c>
      <c r="L140" s="3"/>
      <c r="M140" s="3"/>
      <c r="N140" s="3"/>
      <c r="O140" s="3" t="str">
        <f t="shared" si="22"/>
        <v/>
      </c>
      <c r="P140" s="3" t="str">
        <f t="shared" si="23"/>
        <v/>
      </c>
      <c r="Q140" s="3" t="str">
        <f t="shared" si="24"/>
        <v/>
      </c>
      <c r="R140" s="3"/>
    </row>
    <row r="141" spans="1:18" x14ac:dyDescent="0.25">
      <c r="A141" s="4"/>
      <c r="B141" s="3"/>
      <c r="C141" s="3"/>
      <c r="D141" s="3" t="str">
        <f>IF(C141="","",IFERROR(INDEX(Stammdaten!$G$6:$G$105,MATCH(C141,Stammdaten!$B$6:$B$105,0)),""))</f>
        <v/>
      </c>
      <c r="E141" s="3"/>
      <c r="F141" s="3"/>
      <c r="G141" s="3"/>
      <c r="H141" s="7"/>
      <c r="I141" s="7"/>
      <c r="J141" s="7" t="str">
        <f t="shared" si="20"/>
        <v/>
      </c>
      <c r="K141" s="3" t="str">
        <f t="shared" si="21"/>
        <v/>
      </c>
      <c r="L141" s="3"/>
      <c r="M141" s="3"/>
      <c r="N141" s="3"/>
      <c r="O141" s="3" t="str">
        <f t="shared" si="22"/>
        <v/>
      </c>
      <c r="P141" s="3" t="str">
        <f t="shared" si="23"/>
        <v/>
      </c>
      <c r="Q141" s="3" t="str">
        <f t="shared" si="24"/>
        <v/>
      </c>
      <c r="R141" s="3"/>
    </row>
    <row r="142" spans="1:18" x14ac:dyDescent="0.25">
      <c r="A142" s="4"/>
      <c r="B142" s="3"/>
      <c r="C142" s="3"/>
      <c r="D142" s="3" t="str">
        <f>IF(C142="","",IFERROR(INDEX(Stammdaten!$G$6:$G$105,MATCH(C142,Stammdaten!$B$6:$B$105,0)),""))</f>
        <v/>
      </c>
      <c r="E142" s="3"/>
      <c r="F142" s="3"/>
      <c r="G142" s="3"/>
      <c r="H142" s="7"/>
      <c r="I142" s="7"/>
      <c r="J142" s="7" t="str">
        <f t="shared" si="20"/>
        <v/>
      </c>
      <c r="K142" s="3" t="str">
        <f t="shared" si="21"/>
        <v/>
      </c>
      <c r="L142" s="3"/>
      <c r="M142" s="3"/>
      <c r="N142" s="3"/>
      <c r="O142" s="3" t="str">
        <f t="shared" si="22"/>
        <v/>
      </c>
      <c r="P142" s="3" t="str">
        <f t="shared" si="23"/>
        <v/>
      </c>
      <c r="Q142" s="3" t="str">
        <f t="shared" si="24"/>
        <v/>
      </c>
      <c r="R142" s="3"/>
    </row>
    <row r="143" spans="1:18" x14ac:dyDescent="0.25">
      <c r="A143" s="4"/>
      <c r="B143" s="3"/>
      <c r="C143" s="3"/>
      <c r="D143" s="3" t="str">
        <f>IF(C143="","",IFERROR(INDEX(Stammdaten!$G$6:$G$105,MATCH(C143,Stammdaten!$B$6:$B$105,0)),""))</f>
        <v/>
      </c>
      <c r="E143" s="3"/>
      <c r="F143" s="3"/>
      <c r="G143" s="3"/>
      <c r="H143" s="7"/>
      <c r="I143" s="7"/>
      <c r="J143" s="7" t="str">
        <f t="shared" si="20"/>
        <v/>
      </c>
      <c r="K143" s="3" t="str">
        <f t="shared" si="21"/>
        <v/>
      </c>
      <c r="L143" s="3"/>
      <c r="M143" s="3"/>
      <c r="N143" s="3"/>
      <c r="O143" s="3" t="str">
        <f t="shared" si="22"/>
        <v/>
      </c>
      <c r="P143" s="3" t="str">
        <f t="shared" si="23"/>
        <v/>
      </c>
      <c r="Q143" s="3" t="str">
        <f t="shared" si="24"/>
        <v/>
      </c>
      <c r="R143" s="3"/>
    </row>
    <row r="144" spans="1:18" x14ac:dyDescent="0.25">
      <c r="A144" s="4"/>
      <c r="B144" s="3"/>
      <c r="C144" s="3"/>
      <c r="D144" s="3" t="str">
        <f>IF(C144="","",IFERROR(INDEX(Stammdaten!$G$6:$G$105,MATCH(C144,Stammdaten!$B$6:$B$105,0)),""))</f>
        <v/>
      </c>
      <c r="E144" s="3"/>
      <c r="F144" s="3"/>
      <c r="G144" s="3"/>
      <c r="H144" s="7"/>
      <c r="I144" s="7"/>
      <c r="J144" s="7" t="str">
        <f t="shared" si="20"/>
        <v/>
      </c>
      <c r="K144" s="3" t="str">
        <f t="shared" si="21"/>
        <v/>
      </c>
      <c r="L144" s="3"/>
      <c r="M144" s="3"/>
      <c r="N144" s="3"/>
      <c r="O144" s="3" t="str">
        <f t="shared" si="22"/>
        <v/>
      </c>
      <c r="P144" s="3" t="str">
        <f t="shared" si="23"/>
        <v/>
      </c>
      <c r="Q144" s="3" t="str">
        <f t="shared" si="24"/>
        <v/>
      </c>
      <c r="R144" s="3"/>
    </row>
    <row r="145" spans="1:18" x14ac:dyDescent="0.25">
      <c r="A145" s="4"/>
      <c r="B145" s="3"/>
      <c r="C145" s="3"/>
      <c r="D145" s="3" t="str">
        <f>IF(C145="","",IFERROR(INDEX(Stammdaten!$G$6:$G$105,MATCH(C145,Stammdaten!$B$6:$B$105,0)),""))</f>
        <v/>
      </c>
      <c r="E145" s="3"/>
      <c r="F145" s="3"/>
      <c r="G145" s="3"/>
      <c r="H145" s="7"/>
      <c r="I145" s="7"/>
      <c r="J145" s="7" t="str">
        <f t="shared" si="20"/>
        <v/>
      </c>
      <c r="K145" s="3" t="str">
        <f t="shared" si="21"/>
        <v/>
      </c>
      <c r="L145" s="3"/>
      <c r="M145" s="3"/>
      <c r="N145" s="3"/>
      <c r="O145" s="3" t="str">
        <f t="shared" si="22"/>
        <v/>
      </c>
      <c r="P145" s="3" t="str">
        <f t="shared" si="23"/>
        <v/>
      </c>
      <c r="Q145" s="3" t="str">
        <f t="shared" si="24"/>
        <v/>
      </c>
      <c r="R145" s="3"/>
    </row>
    <row r="146" spans="1:18" x14ac:dyDescent="0.25">
      <c r="A146" s="4"/>
      <c r="B146" s="3"/>
      <c r="C146" s="3"/>
      <c r="D146" s="3" t="str">
        <f>IF(C146="","",IFERROR(INDEX(Stammdaten!$G$6:$G$105,MATCH(C146,Stammdaten!$B$6:$B$105,0)),""))</f>
        <v/>
      </c>
      <c r="E146" s="3"/>
      <c r="F146" s="3"/>
      <c r="G146" s="3"/>
      <c r="H146" s="7"/>
      <c r="I146" s="7"/>
      <c r="J146" s="7" t="str">
        <f t="shared" si="20"/>
        <v/>
      </c>
      <c r="K146" s="3" t="str">
        <f t="shared" si="21"/>
        <v/>
      </c>
      <c r="L146" s="3"/>
      <c r="M146" s="3"/>
      <c r="N146" s="3"/>
      <c r="O146" s="3" t="str">
        <f t="shared" si="22"/>
        <v/>
      </c>
      <c r="P146" s="3" t="str">
        <f t="shared" si="23"/>
        <v/>
      </c>
      <c r="Q146" s="3" t="str">
        <f t="shared" si="24"/>
        <v/>
      </c>
      <c r="R146" s="3"/>
    </row>
    <row r="147" spans="1:18" x14ac:dyDescent="0.25">
      <c r="A147" s="4"/>
      <c r="B147" s="3"/>
      <c r="C147" s="3"/>
      <c r="D147" s="3" t="str">
        <f>IF(C147="","",IFERROR(INDEX(Stammdaten!$G$6:$G$105,MATCH(C147,Stammdaten!$B$6:$B$105,0)),""))</f>
        <v/>
      </c>
      <c r="E147" s="3"/>
      <c r="F147" s="3"/>
      <c r="G147" s="3"/>
      <c r="H147" s="7"/>
      <c r="I147" s="7"/>
      <c r="J147" s="7" t="str">
        <f t="shared" si="20"/>
        <v/>
      </c>
      <c r="K147" s="3" t="str">
        <f t="shared" si="21"/>
        <v/>
      </c>
      <c r="L147" s="3"/>
      <c r="M147" s="3"/>
      <c r="N147" s="3"/>
      <c r="O147" s="3" t="str">
        <f t="shared" si="22"/>
        <v/>
      </c>
      <c r="P147" s="3" t="str">
        <f t="shared" si="23"/>
        <v/>
      </c>
      <c r="Q147" s="3" t="str">
        <f t="shared" si="24"/>
        <v/>
      </c>
      <c r="R147" s="3"/>
    </row>
    <row r="148" spans="1:18" x14ac:dyDescent="0.25">
      <c r="A148" s="4"/>
      <c r="B148" s="3"/>
      <c r="C148" s="3"/>
      <c r="D148" s="3" t="str">
        <f>IF(C148="","",IFERROR(INDEX(Stammdaten!$G$6:$G$105,MATCH(C148,Stammdaten!$B$6:$B$105,0)),""))</f>
        <v/>
      </c>
      <c r="E148" s="3"/>
      <c r="F148" s="3"/>
      <c r="G148" s="3"/>
      <c r="H148" s="7"/>
      <c r="I148" s="7"/>
      <c r="J148" s="7" t="str">
        <f t="shared" si="20"/>
        <v/>
      </c>
      <c r="K148" s="3" t="str">
        <f t="shared" si="21"/>
        <v/>
      </c>
      <c r="L148" s="3"/>
      <c r="M148" s="3"/>
      <c r="N148" s="3"/>
      <c r="O148" s="3" t="str">
        <f t="shared" si="22"/>
        <v/>
      </c>
      <c r="P148" s="3" t="str">
        <f t="shared" si="23"/>
        <v/>
      </c>
      <c r="Q148" s="3" t="str">
        <f t="shared" si="24"/>
        <v/>
      </c>
      <c r="R148" s="3"/>
    </row>
    <row r="149" spans="1:18" x14ac:dyDescent="0.25">
      <c r="A149" s="4"/>
      <c r="B149" s="3"/>
      <c r="C149" s="3"/>
      <c r="D149" s="3" t="str">
        <f>IF(C149="","",IFERROR(INDEX(Stammdaten!$G$6:$G$105,MATCH(C149,Stammdaten!$B$6:$B$105,0)),""))</f>
        <v/>
      </c>
      <c r="E149" s="3"/>
      <c r="F149" s="3"/>
      <c r="G149" s="3"/>
      <c r="H149" s="7"/>
      <c r="I149" s="7"/>
      <c r="J149" s="7" t="str">
        <f t="shared" si="20"/>
        <v/>
      </c>
      <c r="K149" s="3" t="str">
        <f t="shared" si="21"/>
        <v/>
      </c>
      <c r="L149" s="3"/>
      <c r="M149" s="3"/>
      <c r="N149" s="3"/>
      <c r="O149" s="3" t="str">
        <f t="shared" si="22"/>
        <v/>
      </c>
      <c r="P149" s="3" t="str">
        <f t="shared" si="23"/>
        <v/>
      </c>
      <c r="Q149" s="3" t="str">
        <f t="shared" si="24"/>
        <v/>
      </c>
      <c r="R149" s="3"/>
    </row>
    <row r="150" spans="1:18" x14ac:dyDescent="0.25">
      <c r="A150" s="4"/>
      <c r="B150" s="3"/>
      <c r="C150" s="3"/>
      <c r="D150" s="3" t="str">
        <f>IF(C150="","",IFERROR(INDEX(Stammdaten!$G$6:$G$105,MATCH(C150,Stammdaten!$B$6:$B$105,0)),""))</f>
        <v/>
      </c>
      <c r="E150" s="3"/>
      <c r="F150" s="3"/>
      <c r="G150" s="3"/>
      <c r="H150" s="7"/>
      <c r="I150" s="7"/>
      <c r="J150" s="7" t="str">
        <f t="shared" si="20"/>
        <v/>
      </c>
      <c r="K150" s="3" t="str">
        <f t="shared" si="21"/>
        <v/>
      </c>
      <c r="L150" s="3"/>
      <c r="M150" s="3"/>
      <c r="N150" s="3"/>
      <c r="O150" s="3" t="str">
        <f t="shared" si="22"/>
        <v/>
      </c>
      <c r="P150" s="3" t="str">
        <f t="shared" si="23"/>
        <v/>
      </c>
      <c r="Q150" s="3" t="str">
        <f t="shared" si="24"/>
        <v/>
      </c>
      <c r="R150" s="3"/>
    </row>
    <row r="151" spans="1:18" x14ac:dyDescent="0.25">
      <c r="A151" s="4"/>
      <c r="B151" s="3"/>
      <c r="C151" s="3"/>
      <c r="D151" s="3" t="str">
        <f>IF(C151="","",IFERROR(INDEX(Stammdaten!$G$6:$G$105,MATCH(C151,Stammdaten!$B$6:$B$105,0)),""))</f>
        <v/>
      </c>
      <c r="E151" s="3"/>
      <c r="F151" s="3"/>
      <c r="G151" s="3"/>
      <c r="H151" s="7"/>
      <c r="I151" s="7"/>
      <c r="J151" s="7" t="str">
        <f t="shared" si="20"/>
        <v/>
      </c>
      <c r="K151" s="3" t="str">
        <f t="shared" si="21"/>
        <v/>
      </c>
      <c r="L151" s="3"/>
      <c r="M151" s="3"/>
      <c r="N151" s="3"/>
      <c r="O151" s="3" t="str">
        <f t="shared" si="22"/>
        <v/>
      </c>
      <c r="P151" s="3" t="str">
        <f t="shared" si="23"/>
        <v/>
      </c>
      <c r="Q151" s="3" t="str">
        <f t="shared" si="24"/>
        <v/>
      </c>
      <c r="R151" s="3"/>
    </row>
    <row r="152" spans="1:18" x14ac:dyDescent="0.25">
      <c r="A152" s="4"/>
      <c r="B152" s="3"/>
      <c r="C152" s="3"/>
      <c r="D152" s="3" t="str">
        <f>IF(C152="","",IFERROR(INDEX(Stammdaten!$G$6:$G$105,MATCH(C152,Stammdaten!$B$6:$B$105,0)),""))</f>
        <v/>
      </c>
      <c r="E152" s="3"/>
      <c r="F152" s="3"/>
      <c r="G152" s="3"/>
      <c r="H152" s="7"/>
      <c r="I152" s="7"/>
      <c r="J152" s="7" t="str">
        <f t="shared" si="20"/>
        <v/>
      </c>
      <c r="K152" s="3" t="str">
        <f t="shared" si="21"/>
        <v/>
      </c>
      <c r="L152" s="3"/>
      <c r="M152" s="3"/>
      <c r="N152" s="3"/>
      <c r="O152" s="3" t="str">
        <f t="shared" si="22"/>
        <v/>
      </c>
      <c r="P152" s="3" t="str">
        <f t="shared" si="23"/>
        <v/>
      </c>
      <c r="Q152" s="3" t="str">
        <f t="shared" si="24"/>
        <v/>
      </c>
      <c r="R152" s="3"/>
    </row>
    <row r="153" spans="1:18" x14ac:dyDescent="0.25">
      <c r="A153" s="4"/>
      <c r="B153" s="3"/>
      <c r="C153" s="3"/>
      <c r="D153" s="3" t="str">
        <f>IF(C153="","",IFERROR(INDEX(Stammdaten!$G$6:$G$105,MATCH(C153,Stammdaten!$B$6:$B$105,0)),""))</f>
        <v/>
      </c>
      <c r="E153" s="3"/>
      <c r="F153" s="3"/>
      <c r="G153" s="3"/>
      <c r="H153" s="7"/>
      <c r="I153" s="7"/>
      <c r="J153" s="7" t="str">
        <f t="shared" si="20"/>
        <v/>
      </c>
      <c r="K153" s="3" t="str">
        <f t="shared" si="21"/>
        <v/>
      </c>
      <c r="L153" s="3"/>
      <c r="M153" s="3"/>
      <c r="N153" s="3"/>
      <c r="O153" s="3" t="str">
        <f t="shared" si="22"/>
        <v/>
      </c>
      <c r="P153" s="3" t="str">
        <f t="shared" si="23"/>
        <v/>
      </c>
      <c r="Q153" s="3" t="str">
        <f t="shared" si="24"/>
        <v/>
      </c>
      <c r="R153" s="3"/>
    </row>
    <row r="154" spans="1:18" x14ac:dyDescent="0.25">
      <c r="A154" s="4"/>
      <c r="B154" s="3"/>
      <c r="C154" s="3"/>
      <c r="D154" s="3" t="str">
        <f>IF(C154="","",IFERROR(INDEX(Stammdaten!$G$6:$G$105,MATCH(C154,Stammdaten!$B$6:$B$105,0)),""))</f>
        <v/>
      </c>
      <c r="E154" s="3"/>
      <c r="F154" s="3"/>
      <c r="G154" s="3"/>
      <c r="H154" s="7"/>
      <c r="I154" s="7"/>
      <c r="J154" s="7" t="str">
        <f t="shared" si="20"/>
        <v/>
      </c>
      <c r="K154" s="3" t="str">
        <f t="shared" si="21"/>
        <v/>
      </c>
      <c r="L154" s="3"/>
      <c r="M154" s="3"/>
      <c r="N154" s="3"/>
      <c r="O154" s="3" t="str">
        <f t="shared" si="22"/>
        <v/>
      </c>
      <c r="P154" s="3" t="str">
        <f t="shared" si="23"/>
        <v/>
      </c>
      <c r="Q154" s="3" t="str">
        <f t="shared" si="24"/>
        <v/>
      </c>
      <c r="R154" s="3"/>
    </row>
    <row r="155" spans="1:18" x14ac:dyDescent="0.25">
      <c r="A155" s="4"/>
      <c r="B155" s="3"/>
      <c r="C155" s="3"/>
      <c r="D155" s="3" t="str">
        <f>IF(C155="","",IFERROR(INDEX(Stammdaten!$G$6:$G$105,MATCH(C155,Stammdaten!$B$6:$B$105,0)),""))</f>
        <v/>
      </c>
      <c r="E155" s="3"/>
      <c r="F155" s="3"/>
      <c r="G155" s="3"/>
      <c r="H155" s="7"/>
      <c r="I155" s="7"/>
      <c r="J155" s="7" t="str">
        <f t="shared" si="20"/>
        <v/>
      </c>
      <c r="K155" s="3" t="str">
        <f t="shared" si="21"/>
        <v/>
      </c>
      <c r="L155" s="3"/>
      <c r="M155" s="3"/>
      <c r="N155" s="3"/>
      <c r="O155" s="3" t="str">
        <f t="shared" si="22"/>
        <v/>
      </c>
      <c r="P155" s="3" t="str">
        <f t="shared" si="23"/>
        <v/>
      </c>
      <c r="Q155" s="3" t="str">
        <f t="shared" si="24"/>
        <v/>
      </c>
      <c r="R155" s="3"/>
    </row>
    <row r="156" spans="1:18" x14ac:dyDescent="0.25">
      <c r="A156" s="4"/>
      <c r="B156" s="3"/>
      <c r="C156" s="3"/>
      <c r="D156" s="3" t="str">
        <f>IF(C156="","",IFERROR(INDEX(Stammdaten!$G$6:$G$105,MATCH(C156,Stammdaten!$B$6:$B$105,0)),""))</f>
        <v/>
      </c>
      <c r="E156" s="3"/>
      <c r="F156" s="3"/>
      <c r="G156" s="3"/>
      <c r="H156" s="7"/>
      <c r="I156" s="7"/>
      <c r="J156" s="7" t="str">
        <f t="shared" si="20"/>
        <v/>
      </c>
      <c r="K156" s="3" t="str">
        <f t="shared" si="21"/>
        <v/>
      </c>
      <c r="L156" s="3"/>
      <c r="M156" s="3"/>
      <c r="N156" s="3"/>
      <c r="O156" s="3" t="str">
        <f t="shared" si="22"/>
        <v/>
      </c>
      <c r="P156" s="3" t="str">
        <f t="shared" si="23"/>
        <v/>
      </c>
      <c r="Q156" s="3" t="str">
        <f t="shared" si="24"/>
        <v/>
      </c>
      <c r="R156" s="3"/>
    </row>
    <row r="157" spans="1:18" x14ac:dyDescent="0.25">
      <c r="A157" s="4"/>
      <c r="B157" s="3"/>
      <c r="C157" s="3"/>
      <c r="D157" s="3" t="str">
        <f>IF(C157="","",IFERROR(INDEX(Stammdaten!$G$6:$G$105,MATCH(C157,Stammdaten!$B$6:$B$105,0)),""))</f>
        <v/>
      </c>
      <c r="E157" s="3"/>
      <c r="F157" s="3"/>
      <c r="G157" s="3"/>
      <c r="H157" s="7"/>
      <c r="I157" s="7"/>
      <c r="J157" s="7" t="str">
        <f t="shared" si="20"/>
        <v/>
      </c>
      <c r="K157" s="3" t="str">
        <f t="shared" si="21"/>
        <v/>
      </c>
      <c r="L157" s="3"/>
      <c r="M157" s="3"/>
      <c r="N157" s="3"/>
      <c r="O157" s="3" t="str">
        <f t="shared" si="22"/>
        <v/>
      </c>
      <c r="P157" s="3" t="str">
        <f t="shared" si="23"/>
        <v/>
      </c>
      <c r="Q157" s="3" t="str">
        <f t="shared" si="24"/>
        <v/>
      </c>
      <c r="R157" s="3"/>
    </row>
    <row r="158" spans="1:18" x14ac:dyDescent="0.25">
      <c r="A158" s="4"/>
      <c r="B158" s="3"/>
      <c r="C158" s="3"/>
      <c r="D158" s="3" t="str">
        <f>IF(C158="","",IFERROR(INDEX(Stammdaten!$G$6:$G$105,MATCH(C158,Stammdaten!$B$6:$B$105,0)),""))</f>
        <v/>
      </c>
      <c r="E158" s="3"/>
      <c r="F158" s="3"/>
      <c r="G158" s="3"/>
      <c r="H158" s="7"/>
      <c r="I158" s="7"/>
      <c r="J158" s="7" t="str">
        <f t="shared" si="20"/>
        <v/>
      </c>
      <c r="K158" s="3" t="str">
        <f t="shared" si="21"/>
        <v/>
      </c>
      <c r="L158" s="3"/>
      <c r="M158" s="3"/>
      <c r="N158" s="3"/>
      <c r="O158" s="3" t="str">
        <f t="shared" si="22"/>
        <v/>
      </c>
      <c r="P158" s="3" t="str">
        <f t="shared" si="23"/>
        <v/>
      </c>
      <c r="Q158" s="3" t="str">
        <f t="shared" si="24"/>
        <v/>
      </c>
      <c r="R158" s="3"/>
    </row>
    <row r="159" spans="1:18" x14ac:dyDescent="0.25">
      <c r="A159" s="4"/>
      <c r="B159" s="3"/>
      <c r="C159" s="3"/>
      <c r="D159" s="3" t="str">
        <f>IF(C159="","",IFERROR(INDEX(Stammdaten!$G$6:$G$105,MATCH(C159,Stammdaten!$B$6:$B$105,0)),""))</f>
        <v/>
      </c>
      <c r="E159" s="3"/>
      <c r="F159" s="3"/>
      <c r="G159" s="3"/>
      <c r="H159" s="7"/>
      <c r="I159" s="7"/>
      <c r="J159" s="7" t="str">
        <f t="shared" si="20"/>
        <v/>
      </c>
      <c r="K159" s="3" t="str">
        <f t="shared" si="21"/>
        <v/>
      </c>
      <c r="L159" s="3"/>
      <c r="M159" s="3"/>
      <c r="N159" s="3"/>
      <c r="O159" s="3" t="str">
        <f t="shared" si="22"/>
        <v/>
      </c>
      <c r="P159" s="3" t="str">
        <f t="shared" si="23"/>
        <v/>
      </c>
      <c r="Q159" s="3" t="str">
        <f t="shared" si="24"/>
        <v/>
      </c>
      <c r="R159" s="3"/>
    </row>
    <row r="160" spans="1:18" x14ac:dyDescent="0.25">
      <c r="A160" s="4"/>
      <c r="B160" s="3"/>
      <c r="C160" s="3"/>
      <c r="D160" s="3" t="str">
        <f>IF(C160="","",IFERROR(INDEX(Stammdaten!$G$6:$G$105,MATCH(C160,Stammdaten!$B$6:$B$105,0)),""))</f>
        <v/>
      </c>
      <c r="E160" s="3"/>
      <c r="F160" s="3"/>
      <c r="G160" s="3"/>
      <c r="H160" s="7"/>
      <c r="I160" s="7"/>
      <c r="J160" s="7" t="str">
        <f t="shared" si="20"/>
        <v/>
      </c>
      <c r="K160" s="3" t="str">
        <f t="shared" si="21"/>
        <v/>
      </c>
      <c r="L160" s="3"/>
      <c r="M160" s="3"/>
      <c r="N160" s="3"/>
      <c r="O160" s="3" t="str">
        <f t="shared" si="22"/>
        <v/>
      </c>
      <c r="P160" s="3" t="str">
        <f t="shared" si="23"/>
        <v/>
      </c>
      <c r="Q160" s="3" t="str">
        <f t="shared" si="24"/>
        <v/>
      </c>
      <c r="R160" s="3"/>
    </row>
    <row r="161" spans="1:18" x14ac:dyDescent="0.25">
      <c r="A161" s="4"/>
      <c r="B161" s="3"/>
      <c r="C161" s="3"/>
      <c r="D161" s="3" t="str">
        <f>IF(C161="","",IFERROR(INDEX(Stammdaten!$G$6:$G$105,MATCH(C161,Stammdaten!$B$6:$B$105,0)),""))</f>
        <v/>
      </c>
      <c r="E161" s="3"/>
      <c r="F161" s="3"/>
      <c r="G161" s="3"/>
      <c r="H161" s="7"/>
      <c r="I161" s="7"/>
      <c r="J161" s="7" t="str">
        <f t="shared" si="20"/>
        <v/>
      </c>
      <c r="K161" s="3" t="str">
        <f t="shared" si="21"/>
        <v/>
      </c>
      <c r="L161" s="3"/>
      <c r="M161" s="3"/>
      <c r="N161" s="3"/>
      <c r="O161" s="3" t="str">
        <f t="shared" si="22"/>
        <v/>
      </c>
      <c r="P161" s="3" t="str">
        <f t="shared" si="23"/>
        <v/>
      </c>
      <c r="Q161" s="3" t="str">
        <f t="shared" si="24"/>
        <v/>
      </c>
      <c r="R161" s="3"/>
    </row>
    <row r="162" spans="1:18" x14ac:dyDescent="0.25">
      <c r="A162" s="4"/>
      <c r="B162" s="3"/>
      <c r="C162" s="3"/>
      <c r="D162" s="3" t="str">
        <f>IF(C162="","",IFERROR(INDEX(Stammdaten!$G$6:$G$105,MATCH(C162,Stammdaten!$B$6:$B$105,0)),""))</f>
        <v/>
      </c>
      <c r="E162" s="3"/>
      <c r="F162" s="3"/>
      <c r="G162" s="3"/>
      <c r="H162" s="7"/>
      <c r="I162" s="7"/>
      <c r="J162" s="7" t="str">
        <f t="shared" si="20"/>
        <v/>
      </c>
      <c r="K162" s="3" t="str">
        <f t="shared" si="21"/>
        <v/>
      </c>
      <c r="L162" s="3"/>
      <c r="M162" s="3"/>
      <c r="N162" s="3"/>
      <c r="O162" s="3" t="str">
        <f t="shared" si="22"/>
        <v/>
      </c>
      <c r="P162" s="3" t="str">
        <f t="shared" si="23"/>
        <v/>
      </c>
      <c r="Q162" s="3" t="str">
        <f t="shared" si="24"/>
        <v/>
      </c>
      <c r="R162" s="3"/>
    </row>
    <row r="163" spans="1:18" x14ac:dyDescent="0.25">
      <c r="A163" s="4"/>
      <c r="B163" s="3"/>
      <c r="C163" s="3"/>
      <c r="D163" s="3" t="str">
        <f>IF(C163="","",IFERROR(INDEX(Stammdaten!$G$6:$G$105,MATCH(C163,Stammdaten!$B$6:$B$105,0)),""))</f>
        <v/>
      </c>
      <c r="E163" s="3"/>
      <c r="F163" s="3"/>
      <c r="G163" s="3"/>
      <c r="H163" s="7"/>
      <c r="I163" s="7"/>
      <c r="J163" s="7" t="str">
        <f t="shared" si="20"/>
        <v/>
      </c>
      <c r="K163" s="3" t="str">
        <f t="shared" si="21"/>
        <v/>
      </c>
      <c r="L163" s="3"/>
      <c r="M163" s="3"/>
      <c r="N163" s="3"/>
      <c r="O163" s="3" t="str">
        <f t="shared" si="22"/>
        <v/>
      </c>
      <c r="P163" s="3" t="str">
        <f t="shared" si="23"/>
        <v/>
      </c>
      <c r="Q163" s="3" t="str">
        <f t="shared" si="24"/>
        <v/>
      </c>
      <c r="R163" s="3"/>
    </row>
    <row r="164" spans="1:18" x14ac:dyDescent="0.25">
      <c r="A164" s="4"/>
      <c r="B164" s="3"/>
      <c r="C164" s="3"/>
      <c r="D164" s="3" t="str">
        <f>IF(C164="","",IFERROR(INDEX(Stammdaten!$G$6:$G$105,MATCH(C164,Stammdaten!$B$6:$B$105,0)),""))</f>
        <v/>
      </c>
      <c r="E164" s="3"/>
      <c r="F164" s="3"/>
      <c r="G164" s="3"/>
      <c r="H164" s="7"/>
      <c r="I164" s="7"/>
      <c r="J164" s="7" t="str">
        <f t="shared" si="20"/>
        <v/>
      </c>
      <c r="K164" s="3" t="str">
        <f t="shared" si="21"/>
        <v/>
      </c>
      <c r="L164" s="3"/>
      <c r="M164" s="3"/>
      <c r="N164" s="3"/>
      <c r="O164" s="3" t="str">
        <f t="shared" si="22"/>
        <v/>
      </c>
      <c r="P164" s="3" t="str">
        <f t="shared" si="23"/>
        <v/>
      </c>
      <c r="Q164" s="3" t="str">
        <f t="shared" si="24"/>
        <v/>
      </c>
      <c r="R164" s="3"/>
    </row>
    <row r="165" spans="1:18" x14ac:dyDescent="0.25">
      <c r="A165" s="4"/>
      <c r="B165" s="3"/>
      <c r="C165" s="3"/>
      <c r="D165" s="3" t="str">
        <f>IF(C165="","",IFERROR(INDEX(Stammdaten!$G$6:$G$105,MATCH(C165,Stammdaten!$B$6:$B$105,0)),""))</f>
        <v/>
      </c>
      <c r="E165" s="3"/>
      <c r="F165" s="3"/>
      <c r="G165" s="3"/>
      <c r="H165" s="7"/>
      <c r="I165" s="7"/>
      <c r="J165" s="7" t="str">
        <f t="shared" si="20"/>
        <v/>
      </c>
      <c r="K165" s="3" t="str">
        <f t="shared" si="21"/>
        <v/>
      </c>
      <c r="L165" s="3"/>
      <c r="M165" s="3"/>
      <c r="N165" s="3"/>
      <c r="O165" s="3" t="str">
        <f t="shared" si="22"/>
        <v/>
      </c>
      <c r="P165" s="3" t="str">
        <f t="shared" si="23"/>
        <v/>
      </c>
      <c r="Q165" s="3" t="str">
        <f t="shared" si="24"/>
        <v/>
      </c>
      <c r="R165" s="3"/>
    </row>
    <row r="166" spans="1:18" x14ac:dyDescent="0.25">
      <c r="A166" s="4"/>
      <c r="B166" s="3"/>
      <c r="C166" s="3"/>
      <c r="D166" s="3" t="str">
        <f>IF(C166="","",IFERROR(INDEX(Stammdaten!$G$6:$G$105,MATCH(C166,Stammdaten!$B$6:$B$105,0)),""))</f>
        <v/>
      </c>
      <c r="E166" s="3"/>
      <c r="F166" s="3"/>
      <c r="G166" s="3"/>
      <c r="H166" s="7"/>
      <c r="I166" s="7"/>
      <c r="J166" s="7" t="str">
        <f t="shared" ref="J166:J197" si="25">IF(A166="","",H166-I166)</f>
        <v/>
      </c>
      <c r="K166" s="3" t="str">
        <f t="shared" ref="K166:K197" si="26">IF(A166="","",IF(H166=0,"",IF(I166=0,"Offen",IF(I166&lt;H166,"Teilweise bezahlt",IF(I166=H166,"Bezahlt","Überzahlt")))))</f>
        <v/>
      </c>
      <c r="L166" s="3"/>
      <c r="M166" s="3"/>
      <c r="N166" s="3"/>
      <c r="O166" s="3" t="str">
        <f t="shared" ref="O166:O197" si="27">IF(A166="","",MONTH(A166))</f>
        <v/>
      </c>
      <c r="P166" s="3" t="str">
        <f t="shared" ref="P166:P197" si="28">IF(A166="","",YEAR(A166))</f>
        <v/>
      </c>
      <c r="Q166" s="3" t="str">
        <f t="shared" ref="Q166:Q197" si="29">IF(A166="","","Q"&amp;ROUNDUP(MONTH(A166)/3,0))</f>
        <v/>
      </c>
      <c r="R166" s="3"/>
    </row>
    <row r="167" spans="1:18" x14ac:dyDescent="0.25">
      <c r="A167" s="4"/>
      <c r="B167" s="3"/>
      <c r="C167" s="3"/>
      <c r="D167" s="3" t="str">
        <f>IF(C167="","",IFERROR(INDEX(Stammdaten!$G$6:$G$105,MATCH(C167,Stammdaten!$B$6:$B$105,0)),""))</f>
        <v/>
      </c>
      <c r="E167" s="3"/>
      <c r="F167" s="3"/>
      <c r="G167" s="3"/>
      <c r="H167" s="7"/>
      <c r="I167" s="7"/>
      <c r="J167" s="7" t="str">
        <f t="shared" si="25"/>
        <v/>
      </c>
      <c r="K167" s="3" t="str">
        <f t="shared" si="26"/>
        <v/>
      </c>
      <c r="L167" s="3"/>
      <c r="M167" s="3"/>
      <c r="N167" s="3"/>
      <c r="O167" s="3" t="str">
        <f t="shared" si="27"/>
        <v/>
      </c>
      <c r="P167" s="3" t="str">
        <f t="shared" si="28"/>
        <v/>
      </c>
      <c r="Q167" s="3" t="str">
        <f t="shared" si="29"/>
        <v/>
      </c>
      <c r="R167" s="3"/>
    </row>
    <row r="168" spans="1:18" x14ac:dyDescent="0.25">
      <c r="A168" s="4"/>
      <c r="B168" s="3"/>
      <c r="C168" s="3"/>
      <c r="D168" s="3" t="str">
        <f>IF(C168="","",IFERROR(INDEX(Stammdaten!$G$6:$G$105,MATCH(C168,Stammdaten!$B$6:$B$105,0)),""))</f>
        <v/>
      </c>
      <c r="E168" s="3"/>
      <c r="F168" s="3"/>
      <c r="G168" s="3"/>
      <c r="H168" s="7"/>
      <c r="I168" s="7"/>
      <c r="J168" s="7" t="str">
        <f t="shared" si="25"/>
        <v/>
      </c>
      <c r="K168" s="3" t="str">
        <f t="shared" si="26"/>
        <v/>
      </c>
      <c r="L168" s="3"/>
      <c r="M168" s="3"/>
      <c r="N168" s="3"/>
      <c r="O168" s="3" t="str">
        <f t="shared" si="27"/>
        <v/>
      </c>
      <c r="P168" s="3" t="str">
        <f t="shared" si="28"/>
        <v/>
      </c>
      <c r="Q168" s="3" t="str">
        <f t="shared" si="29"/>
        <v/>
      </c>
      <c r="R168" s="3"/>
    </row>
    <row r="169" spans="1:18" x14ac:dyDescent="0.25">
      <c r="A169" s="4"/>
      <c r="B169" s="3"/>
      <c r="C169" s="3"/>
      <c r="D169" s="3" t="str">
        <f>IF(C169="","",IFERROR(INDEX(Stammdaten!$G$6:$G$105,MATCH(C169,Stammdaten!$B$6:$B$105,0)),""))</f>
        <v/>
      </c>
      <c r="E169" s="3"/>
      <c r="F169" s="3"/>
      <c r="G169" s="3"/>
      <c r="H169" s="7"/>
      <c r="I169" s="7"/>
      <c r="J169" s="7" t="str">
        <f t="shared" si="25"/>
        <v/>
      </c>
      <c r="K169" s="3" t="str">
        <f t="shared" si="26"/>
        <v/>
      </c>
      <c r="L169" s="3"/>
      <c r="M169" s="3"/>
      <c r="N169" s="3"/>
      <c r="O169" s="3" t="str">
        <f t="shared" si="27"/>
        <v/>
      </c>
      <c r="P169" s="3" t="str">
        <f t="shared" si="28"/>
        <v/>
      </c>
      <c r="Q169" s="3" t="str">
        <f t="shared" si="29"/>
        <v/>
      </c>
      <c r="R169" s="3"/>
    </row>
    <row r="170" spans="1:18" x14ac:dyDescent="0.25">
      <c r="A170" s="4"/>
      <c r="B170" s="3"/>
      <c r="C170" s="3"/>
      <c r="D170" s="3" t="str">
        <f>IF(C170="","",IFERROR(INDEX(Stammdaten!$G$6:$G$105,MATCH(C170,Stammdaten!$B$6:$B$105,0)),""))</f>
        <v/>
      </c>
      <c r="E170" s="3"/>
      <c r="F170" s="3"/>
      <c r="G170" s="3"/>
      <c r="H170" s="7"/>
      <c r="I170" s="7"/>
      <c r="J170" s="7" t="str">
        <f t="shared" si="25"/>
        <v/>
      </c>
      <c r="K170" s="3" t="str">
        <f t="shared" si="26"/>
        <v/>
      </c>
      <c r="L170" s="3"/>
      <c r="M170" s="3"/>
      <c r="N170" s="3"/>
      <c r="O170" s="3" t="str">
        <f t="shared" si="27"/>
        <v/>
      </c>
      <c r="P170" s="3" t="str">
        <f t="shared" si="28"/>
        <v/>
      </c>
      <c r="Q170" s="3" t="str">
        <f t="shared" si="29"/>
        <v/>
      </c>
      <c r="R170" s="3"/>
    </row>
    <row r="171" spans="1:18" x14ac:dyDescent="0.25">
      <c r="A171" s="4"/>
      <c r="B171" s="3"/>
      <c r="C171" s="3"/>
      <c r="D171" s="3" t="str">
        <f>IF(C171="","",IFERROR(INDEX(Stammdaten!$G$6:$G$105,MATCH(C171,Stammdaten!$B$6:$B$105,0)),""))</f>
        <v/>
      </c>
      <c r="E171" s="3"/>
      <c r="F171" s="3"/>
      <c r="G171" s="3"/>
      <c r="H171" s="7"/>
      <c r="I171" s="7"/>
      <c r="J171" s="7" t="str">
        <f t="shared" si="25"/>
        <v/>
      </c>
      <c r="K171" s="3" t="str">
        <f t="shared" si="26"/>
        <v/>
      </c>
      <c r="L171" s="3"/>
      <c r="M171" s="3"/>
      <c r="N171" s="3"/>
      <c r="O171" s="3" t="str">
        <f t="shared" si="27"/>
        <v/>
      </c>
      <c r="P171" s="3" t="str">
        <f t="shared" si="28"/>
        <v/>
      </c>
      <c r="Q171" s="3" t="str">
        <f t="shared" si="29"/>
        <v/>
      </c>
      <c r="R171" s="3"/>
    </row>
    <row r="172" spans="1:18" x14ac:dyDescent="0.25">
      <c r="A172" s="4"/>
      <c r="B172" s="3"/>
      <c r="C172" s="3"/>
      <c r="D172" s="3" t="str">
        <f>IF(C172="","",IFERROR(INDEX(Stammdaten!$G$6:$G$105,MATCH(C172,Stammdaten!$B$6:$B$105,0)),""))</f>
        <v/>
      </c>
      <c r="E172" s="3"/>
      <c r="F172" s="3"/>
      <c r="G172" s="3"/>
      <c r="H172" s="7"/>
      <c r="I172" s="7"/>
      <c r="J172" s="7" t="str">
        <f t="shared" si="25"/>
        <v/>
      </c>
      <c r="K172" s="3" t="str">
        <f t="shared" si="26"/>
        <v/>
      </c>
      <c r="L172" s="3"/>
      <c r="M172" s="3"/>
      <c r="N172" s="3"/>
      <c r="O172" s="3" t="str">
        <f t="shared" si="27"/>
        <v/>
      </c>
      <c r="P172" s="3" t="str">
        <f t="shared" si="28"/>
        <v/>
      </c>
      <c r="Q172" s="3" t="str">
        <f t="shared" si="29"/>
        <v/>
      </c>
      <c r="R172" s="3"/>
    </row>
    <row r="173" spans="1:18" x14ac:dyDescent="0.25">
      <c r="A173" s="4"/>
      <c r="B173" s="3"/>
      <c r="C173" s="3"/>
      <c r="D173" s="3" t="str">
        <f>IF(C173="","",IFERROR(INDEX(Stammdaten!$G$6:$G$105,MATCH(C173,Stammdaten!$B$6:$B$105,0)),""))</f>
        <v/>
      </c>
      <c r="E173" s="3"/>
      <c r="F173" s="3"/>
      <c r="G173" s="3"/>
      <c r="H173" s="7"/>
      <c r="I173" s="7"/>
      <c r="J173" s="7" t="str">
        <f t="shared" si="25"/>
        <v/>
      </c>
      <c r="K173" s="3" t="str">
        <f t="shared" si="26"/>
        <v/>
      </c>
      <c r="L173" s="3"/>
      <c r="M173" s="3"/>
      <c r="N173" s="3"/>
      <c r="O173" s="3" t="str">
        <f t="shared" si="27"/>
        <v/>
      </c>
      <c r="P173" s="3" t="str">
        <f t="shared" si="28"/>
        <v/>
      </c>
      <c r="Q173" s="3" t="str">
        <f t="shared" si="29"/>
        <v/>
      </c>
      <c r="R173" s="3"/>
    </row>
    <row r="174" spans="1:18" x14ac:dyDescent="0.25">
      <c r="A174" s="4"/>
      <c r="B174" s="3"/>
      <c r="C174" s="3"/>
      <c r="D174" s="3" t="str">
        <f>IF(C174="","",IFERROR(INDEX(Stammdaten!$G$6:$G$105,MATCH(C174,Stammdaten!$B$6:$B$105,0)),""))</f>
        <v/>
      </c>
      <c r="E174" s="3"/>
      <c r="F174" s="3"/>
      <c r="G174" s="3"/>
      <c r="H174" s="7"/>
      <c r="I174" s="7"/>
      <c r="J174" s="7" t="str">
        <f t="shared" si="25"/>
        <v/>
      </c>
      <c r="K174" s="3" t="str">
        <f t="shared" si="26"/>
        <v/>
      </c>
      <c r="L174" s="3"/>
      <c r="M174" s="3"/>
      <c r="N174" s="3"/>
      <c r="O174" s="3" t="str">
        <f t="shared" si="27"/>
        <v/>
      </c>
      <c r="P174" s="3" t="str">
        <f t="shared" si="28"/>
        <v/>
      </c>
      <c r="Q174" s="3" t="str">
        <f t="shared" si="29"/>
        <v/>
      </c>
      <c r="R174" s="3"/>
    </row>
    <row r="175" spans="1:18" x14ac:dyDescent="0.25">
      <c r="A175" s="4"/>
      <c r="B175" s="3"/>
      <c r="C175" s="3"/>
      <c r="D175" s="3" t="str">
        <f>IF(C175="","",IFERROR(INDEX(Stammdaten!$G$6:$G$105,MATCH(C175,Stammdaten!$B$6:$B$105,0)),""))</f>
        <v/>
      </c>
      <c r="E175" s="3"/>
      <c r="F175" s="3"/>
      <c r="G175" s="3"/>
      <c r="H175" s="7"/>
      <c r="I175" s="7"/>
      <c r="J175" s="7" t="str">
        <f t="shared" si="25"/>
        <v/>
      </c>
      <c r="K175" s="3" t="str">
        <f t="shared" si="26"/>
        <v/>
      </c>
      <c r="L175" s="3"/>
      <c r="M175" s="3"/>
      <c r="N175" s="3"/>
      <c r="O175" s="3" t="str">
        <f t="shared" si="27"/>
        <v/>
      </c>
      <c r="P175" s="3" t="str">
        <f t="shared" si="28"/>
        <v/>
      </c>
      <c r="Q175" s="3" t="str">
        <f t="shared" si="29"/>
        <v/>
      </c>
      <c r="R175" s="3"/>
    </row>
    <row r="176" spans="1:18" x14ac:dyDescent="0.25">
      <c r="A176" s="4"/>
      <c r="B176" s="3"/>
      <c r="C176" s="3"/>
      <c r="D176" s="3" t="str">
        <f>IF(C176="","",IFERROR(INDEX(Stammdaten!$G$6:$G$105,MATCH(C176,Stammdaten!$B$6:$B$105,0)),""))</f>
        <v/>
      </c>
      <c r="E176" s="3"/>
      <c r="F176" s="3"/>
      <c r="G176" s="3"/>
      <c r="H176" s="7"/>
      <c r="I176" s="7"/>
      <c r="J176" s="7" t="str">
        <f t="shared" si="25"/>
        <v/>
      </c>
      <c r="K176" s="3" t="str">
        <f t="shared" si="26"/>
        <v/>
      </c>
      <c r="L176" s="3"/>
      <c r="M176" s="3"/>
      <c r="N176" s="3"/>
      <c r="O176" s="3" t="str">
        <f t="shared" si="27"/>
        <v/>
      </c>
      <c r="P176" s="3" t="str">
        <f t="shared" si="28"/>
        <v/>
      </c>
      <c r="Q176" s="3" t="str">
        <f t="shared" si="29"/>
        <v/>
      </c>
      <c r="R176" s="3"/>
    </row>
    <row r="177" spans="1:18" x14ac:dyDescent="0.25">
      <c r="A177" s="4"/>
      <c r="B177" s="3"/>
      <c r="C177" s="3"/>
      <c r="D177" s="3" t="str">
        <f>IF(C177="","",IFERROR(INDEX(Stammdaten!$G$6:$G$105,MATCH(C177,Stammdaten!$B$6:$B$105,0)),""))</f>
        <v/>
      </c>
      <c r="E177" s="3"/>
      <c r="F177" s="3"/>
      <c r="G177" s="3"/>
      <c r="H177" s="7"/>
      <c r="I177" s="7"/>
      <c r="J177" s="7" t="str">
        <f t="shared" si="25"/>
        <v/>
      </c>
      <c r="K177" s="3" t="str">
        <f t="shared" si="26"/>
        <v/>
      </c>
      <c r="L177" s="3"/>
      <c r="M177" s="3"/>
      <c r="N177" s="3"/>
      <c r="O177" s="3" t="str">
        <f t="shared" si="27"/>
        <v/>
      </c>
      <c r="P177" s="3" t="str">
        <f t="shared" si="28"/>
        <v/>
      </c>
      <c r="Q177" s="3" t="str">
        <f t="shared" si="29"/>
        <v/>
      </c>
      <c r="R177" s="3"/>
    </row>
    <row r="178" spans="1:18" x14ac:dyDescent="0.25">
      <c r="A178" s="4"/>
      <c r="B178" s="3"/>
      <c r="C178" s="3"/>
      <c r="D178" s="3" t="str">
        <f>IF(C178="","",IFERROR(INDEX(Stammdaten!$G$6:$G$105,MATCH(C178,Stammdaten!$B$6:$B$105,0)),""))</f>
        <v/>
      </c>
      <c r="E178" s="3"/>
      <c r="F178" s="3"/>
      <c r="G178" s="3"/>
      <c r="H178" s="7"/>
      <c r="I178" s="7"/>
      <c r="J178" s="7" t="str">
        <f t="shared" si="25"/>
        <v/>
      </c>
      <c r="K178" s="3" t="str">
        <f t="shared" si="26"/>
        <v/>
      </c>
      <c r="L178" s="3"/>
      <c r="M178" s="3"/>
      <c r="N178" s="3"/>
      <c r="O178" s="3" t="str">
        <f t="shared" si="27"/>
        <v/>
      </c>
      <c r="P178" s="3" t="str">
        <f t="shared" si="28"/>
        <v/>
      </c>
      <c r="Q178" s="3" t="str">
        <f t="shared" si="29"/>
        <v/>
      </c>
      <c r="R178" s="3"/>
    </row>
    <row r="179" spans="1:18" x14ac:dyDescent="0.25">
      <c r="A179" s="4"/>
      <c r="B179" s="3"/>
      <c r="C179" s="3"/>
      <c r="D179" s="3" t="str">
        <f>IF(C179="","",IFERROR(INDEX(Stammdaten!$G$6:$G$105,MATCH(C179,Stammdaten!$B$6:$B$105,0)),""))</f>
        <v/>
      </c>
      <c r="E179" s="3"/>
      <c r="F179" s="3"/>
      <c r="G179" s="3"/>
      <c r="H179" s="7"/>
      <c r="I179" s="7"/>
      <c r="J179" s="7" t="str">
        <f t="shared" si="25"/>
        <v/>
      </c>
      <c r="K179" s="3" t="str">
        <f t="shared" si="26"/>
        <v/>
      </c>
      <c r="L179" s="3"/>
      <c r="M179" s="3"/>
      <c r="N179" s="3"/>
      <c r="O179" s="3" t="str">
        <f t="shared" si="27"/>
        <v/>
      </c>
      <c r="P179" s="3" t="str">
        <f t="shared" si="28"/>
        <v/>
      </c>
      <c r="Q179" s="3" t="str">
        <f t="shared" si="29"/>
        <v/>
      </c>
      <c r="R179" s="3"/>
    </row>
    <row r="180" spans="1:18" x14ac:dyDescent="0.25">
      <c r="A180" s="4"/>
      <c r="B180" s="3"/>
      <c r="C180" s="3"/>
      <c r="D180" s="3" t="str">
        <f>IF(C180="","",IFERROR(INDEX(Stammdaten!$G$6:$G$105,MATCH(C180,Stammdaten!$B$6:$B$105,0)),""))</f>
        <v/>
      </c>
      <c r="E180" s="3"/>
      <c r="F180" s="3"/>
      <c r="G180" s="3"/>
      <c r="H180" s="7"/>
      <c r="I180" s="7"/>
      <c r="J180" s="7" t="str">
        <f t="shared" si="25"/>
        <v/>
      </c>
      <c r="K180" s="3" t="str">
        <f t="shared" si="26"/>
        <v/>
      </c>
      <c r="L180" s="3"/>
      <c r="M180" s="3"/>
      <c r="N180" s="3"/>
      <c r="O180" s="3" t="str">
        <f t="shared" si="27"/>
        <v/>
      </c>
      <c r="P180" s="3" t="str">
        <f t="shared" si="28"/>
        <v/>
      </c>
      <c r="Q180" s="3" t="str">
        <f t="shared" si="29"/>
        <v/>
      </c>
      <c r="R180" s="3"/>
    </row>
    <row r="181" spans="1:18" x14ac:dyDescent="0.25">
      <c r="A181" s="4"/>
      <c r="B181" s="3"/>
      <c r="C181" s="3"/>
      <c r="D181" s="3" t="str">
        <f>IF(C181="","",IFERROR(INDEX(Stammdaten!$G$6:$G$105,MATCH(C181,Stammdaten!$B$6:$B$105,0)),""))</f>
        <v/>
      </c>
      <c r="E181" s="3"/>
      <c r="F181" s="3"/>
      <c r="G181" s="3"/>
      <c r="H181" s="7"/>
      <c r="I181" s="7"/>
      <c r="J181" s="7" t="str">
        <f t="shared" si="25"/>
        <v/>
      </c>
      <c r="K181" s="3" t="str">
        <f t="shared" si="26"/>
        <v/>
      </c>
      <c r="L181" s="3"/>
      <c r="M181" s="3"/>
      <c r="N181" s="3"/>
      <c r="O181" s="3" t="str">
        <f t="shared" si="27"/>
        <v/>
      </c>
      <c r="P181" s="3" t="str">
        <f t="shared" si="28"/>
        <v/>
      </c>
      <c r="Q181" s="3" t="str">
        <f t="shared" si="29"/>
        <v/>
      </c>
      <c r="R181" s="3"/>
    </row>
    <row r="182" spans="1:18" x14ac:dyDescent="0.25">
      <c r="A182" s="4"/>
      <c r="B182" s="3"/>
      <c r="C182" s="3"/>
      <c r="D182" s="3" t="str">
        <f>IF(C182="","",IFERROR(INDEX(Stammdaten!$G$6:$G$105,MATCH(C182,Stammdaten!$B$6:$B$105,0)),""))</f>
        <v/>
      </c>
      <c r="E182" s="3"/>
      <c r="F182" s="3"/>
      <c r="G182" s="3"/>
      <c r="H182" s="7"/>
      <c r="I182" s="7"/>
      <c r="J182" s="7" t="str">
        <f t="shared" si="25"/>
        <v/>
      </c>
      <c r="K182" s="3" t="str">
        <f t="shared" si="26"/>
        <v/>
      </c>
      <c r="L182" s="3"/>
      <c r="M182" s="3"/>
      <c r="N182" s="3"/>
      <c r="O182" s="3" t="str">
        <f t="shared" si="27"/>
        <v/>
      </c>
      <c r="P182" s="3" t="str">
        <f t="shared" si="28"/>
        <v/>
      </c>
      <c r="Q182" s="3" t="str">
        <f t="shared" si="29"/>
        <v/>
      </c>
      <c r="R182" s="3"/>
    </row>
    <row r="183" spans="1:18" x14ac:dyDescent="0.25">
      <c r="A183" s="4"/>
      <c r="B183" s="3"/>
      <c r="C183" s="3"/>
      <c r="D183" s="3" t="str">
        <f>IF(C183="","",IFERROR(INDEX(Stammdaten!$G$6:$G$105,MATCH(C183,Stammdaten!$B$6:$B$105,0)),""))</f>
        <v/>
      </c>
      <c r="E183" s="3"/>
      <c r="F183" s="3"/>
      <c r="G183" s="3"/>
      <c r="H183" s="7"/>
      <c r="I183" s="7"/>
      <c r="J183" s="7" t="str">
        <f t="shared" si="25"/>
        <v/>
      </c>
      <c r="K183" s="3" t="str">
        <f t="shared" si="26"/>
        <v/>
      </c>
      <c r="L183" s="3"/>
      <c r="M183" s="3"/>
      <c r="N183" s="3"/>
      <c r="O183" s="3" t="str">
        <f t="shared" si="27"/>
        <v/>
      </c>
      <c r="P183" s="3" t="str">
        <f t="shared" si="28"/>
        <v/>
      </c>
      <c r="Q183" s="3" t="str">
        <f t="shared" si="29"/>
        <v/>
      </c>
      <c r="R183" s="3"/>
    </row>
    <row r="184" spans="1:18" x14ac:dyDescent="0.25">
      <c r="A184" s="4"/>
      <c r="B184" s="3"/>
      <c r="C184" s="3"/>
      <c r="D184" s="3" t="str">
        <f>IF(C184="","",IFERROR(INDEX(Stammdaten!$G$6:$G$105,MATCH(C184,Stammdaten!$B$6:$B$105,0)),""))</f>
        <v/>
      </c>
      <c r="E184" s="3"/>
      <c r="F184" s="3"/>
      <c r="G184" s="3"/>
      <c r="H184" s="7"/>
      <c r="I184" s="7"/>
      <c r="J184" s="7" t="str">
        <f t="shared" si="25"/>
        <v/>
      </c>
      <c r="K184" s="3" t="str">
        <f t="shared" si="26"/>
        <v/>
      </c>
      <c r="L184" s="3"/>
      <c r="M184" s="3"/>
      <c r="N184" s="3"/>
      <c r="O184" s="3" t="str">
        <f t="shared" si="27"/>
        <v/>
      </c>
      <c r="P184" s="3" t="str">
        <f t="shared" si="28"/>
        <v/>
      </c>
      <c r="Q184" s="3" t="str">
        <f t="shared" si="29"/>
        <v/>
      </c>
      <c r="R184" s="3"/>
    </row>
    <row r="185" spans="1:18" x14ac:dyDescent="0.25">
      <c r="A185" s="4"/>
      <c r="B185" s="3"/>
      <c r="C185" s="3"/>
      <c r="D185" s="3" t="str">
        <f>IF(C185="","",IFERROR(INDEX(Stammdaten!$G$6:$G$105,MATCH(C185,Stammdaten!$B$6:$B$105,0)),""))</f>
        <v/>
      </c>
      <c r="E185" s="3"/>
      <c r="F185" s="3"/>
      <c r="G185" s="3"/>
      <c r="H185" s="7"/>
      <c r="I185" s="7"/>
      <c r="J185" s="7" t="str">
        <f t="shared" si="25"/>
        <v/>
      </c>
      <c r="K185" s="3" t="str">
        <f t="shared" si="26"/>
        <v/>
      </c>
      <c r="L185" s="3"/>
      <c r="M185" s="3"/>
      <c r="N185" s="3"/>
      <c r="O185" s="3" t="str">
        <f t="shared" si="27"/>
        <v/>
      </c>
      <c r="P185" s="3" t="str">
        <f t="shared" si="28"/>
        <v/>
      </c>
      <c r="Q185" s="3" t="str">
        <f t="shared" si="29"/>
        <v/>
      </c>
      <c r="R185" s="3"/>
    </row>
    <row r="186" spans="1:18" x14ac:dyDescent="0.25">
      <c r="A186" s="4"/>
      <c r="B186" s="3"/>
      <c r="C186" s="3"/>
      <c r="D186" s="3" t="str">
        <f>IF(C186="","",IFERROR(INDEX(Stammdaten!$G$6:$G$105,MATCH(C186,Stammdaten!$B$6:$B$105,0)),""))</f>
        <v/>
      </c>
      <c r="E186" s="3"/>
      <c r="F186" s="3"/>
      <c r="G186" s="3"/>
      <c r="H186" s="7"/>
      <c r="I186" s="7"/>
      <c r="J186" s="7" t="str">
        <f t="shared" si="25"/>
        <v/>
      </c>
      <c r="K186" s="3" t="str">
        <f t="shared" si="26"/>
        <v/>
      </c>
      <c r="L186" s="3"/>
      <c r="M186" s="3"/>
      <c r="N186" s="3"/>
      <c r="O186" s="3" t="str">
        <f t="shared" si="27"/>
        <v/>
      </c>
      <c r="P186" s="3" t="str">
        <f t="shared" si="28"/>
        <v/>
      </c>
      <c r="Q186" s="3" t="str">
        <f t="shared" si="29"/>
        <v/>
      </c>
      <c r="R186" s="3"/>
    </row>
    <row r="187" spans="1:18" x14ac:dyDescent="0.25">
      <c r="A187" s="4"/>
      <c r="B187" s="3"/>
      <c r="C187" s="3"/>
      <c r="D187" s="3" t="str">
        <f>IF(C187="","",IFERROR(INDEX(Stammdaten!$G$6:$G$105,MATCH(C187,Stammdaten!$B$6:$B$105,0)),""))</f>
        <v/>
      </c>
      <c r="E187" s="3"/>
      <c r="F187" s="3"/>
      <c r="G187" s="3"/>
      <c r="H187" s="7"/>
      <c r="I187" s="7"/>
      <c r="J187" s="7" t="str">
        <f t="shared" si="25"/>
        <v/>
      </c>
      <c r="K187" s="3" t="str">
        <f t="shared" si="26"/>
        <v/>
      </c>
      <c r="L187" s="3"/>
      <c r="M187" s="3"/>
      <c r="N187" s="3"/>
      <c r="O187" s="3" t="str">
        <f t="shared" si="27"/>
        <v/>
      </c>
      <c r="P187" s="3" t="str">
        <f t="shared" si="28"/>
        <v/>
      </c>
      <c r="Q187" s="3" t="str">
        <f t="shared" si="29"/>
        <v/>
      </c>
      <c r="R187" s="3"/>
    </row>
    <row r="188" spans="1:18" x14ac:dyDescent="0.25">
      <c r="A188" s="4"/>
      <c r="B188" s="3"/>
      <c r="C188" s="3"/>
      <c r="D188" s="3" t="str">
        <f>IF(C188="","",IFERROR(INDEX(Stammdaten!$G$6:$G$105,MATCH(C188,Stammdaten!$B$6:$B$105,0)),""))</f>
        <v/>
      </c>
      <c r="E188" s="3"/>
      <c r="F188" s="3"/>
      <c r="G188" s="3"/>
      <c r="H188" s="7"/>
      <c r="I188" s="7"/>
      <c r="J188" s="7" t="str">
        <f t="shared" si="25"/>
        <v/>
      </c>
      <c r="K188" s="3" t="str">
        <f t="shared" si="26"/>
        <v/>
      </c>
      <c r="L188" s="3"/>
      <c r="M188" s="3"/>
      <c r="N188" s="3"/>
      <c r="O188" s="3" t="str">
        <f t="shared" si="27"/>
        <v/>
      </c>
      <c r="P188" s="3" t="str">
        <f t="shared" si="28"/>
        <v/>
      </c>
      <c r="Q188" s="3" t="str">
        <f t="shared" si="29"/>
        <v/>
      </c>
      <c r="R188" s="3"/>
    </row>
    <row r="189" spans="1:18" x14ac:dyDescent="0.25">
      <c r="A189" s="4"/>
      <c r="B189" s="3"/>
      <c r="C189" s="3"/>
      <c r="D189" s="3" t="str">
        <f>IF(C189="","",IFERROR(INDEX(Stammdaten!$G$6:$G$105,MATCH(C189,Stammdaten!$B$6:$B$105,0)),""))</f>
        <v/>
      </c>
      <c r="E189" s="3"/>
      <c r="F189" s="3"/>
      <c r="G189" s="3"/>
      <c r="H189" s="7"/>
      <c r="I189" s="7"/>
      <c r="J189" s="7" t="str">
        <f t="shared" si="25"/>
        <v/>
      </c>
      <c r="K189" s="3" t="str">
        <f t="shared" si="26"/>
        <v/>
      </c>
      <c r="L189" s="3"/>
      <c r="M189" s="3"/>
      <c r="N189" s="3"/>
      <c r="O189" s="3" t="str">
        <f t="shared" si="27"/>
        <v/>
      </c>
      <c r="P189" s="3" t="str">
        <f t="shared" si="28"/>
        <v/>
      </c>
      <c r="Q189" s="3" t="str">
        <f t="shared" si="29"/>
        <v/>
      </c>
      <c r="R189" s="3"/>
    </row>
    <row r="190" spans="1:18" x14ac:dyDescent="0.25">
      <c r="A190" s="4"/>
      <c r="B190" s="3"/>
      <c r="C190" s="3"/>
      <c r="D190" s="3" t="str">
        <f>IF(C190="","",IFERROR(INDEX(Stammdaten!$G$6:$G$105,MATCH(C190,Stammdaten!$B$6:$B$105,0)),""))</f>
        <v/>
      </c>
      <c r="E190" s="3"/>
      <c r="F190" s="3"/>
      <c r="G190" s="3"/>
      <c r="H190" s="7"/>
      <c r="I190" s="7"/>
      <c r="J190" s="7" t="str">
        <f t="shared" si="25"/>
        <v/>
      </c>
      <c r="K190" s="3" t="str">
        <f t="shared" si="26"/>
        <v/>
      </c>
      <c r="L190" s="3"/>
      <c r="M190" s="3"/>
      <c r="N190" s="3"/>
      <c r="O190" s="3" t="str">
        <f t="shared" si="27"/>
        <v/>
      </c>
      <c r="P190" s="3" t="str">
        <f t="shared" si="28"/>
        <v/>
      </c>
      <c r="Q190" s="3" t="str">
        <f t="shared" si="29"/>
        <v/>
      </c>
      <c r="R190" s="3"/>
    </row>
    <row r="191" spans="1:18" x14ac:dyDescent="0.25">
      <c r="A191" s="4"/>
      <c r="B191" s="3"/>
      <c r="C191" s="3"/>
      <c r="D191" s="3" t="str">
        <f>IF(C191="","",IFERROR(INDEX(Stammdaten!$G$6:$G$105,MATCH(C191,Stammdaten!$B$6:$B$105,0)),""))</f>
        <v/>
      </c>
      <c r="E191" s="3"/>
      <c r="F191" s="3"/>
      <c r="G191" s="3"/>
      <c r="H191" s="7"/>
      <c r="I191" s="7"/>
      <c r="J191" s="7" t="str">
        <f t="shared" si="25"/>
        <v/>
      </c>
      <c r="K191" s="3" t="str">
        <f t="shared" si="26"/>
        <v/>
      </c>
      <c r="L191" s="3"/>
      <c r="M191" s="3"/>
      <c r="N191" s="3"/>
      <c r="O191" s="3" t="str">
        <f t="shared" si="27"/>
        <v/>
      </c>
      <c r="P191" s="3" t="str">
        <f t="shared" si="28"/>
        <v/>
      </c>
      <c r="Q191" s="3" t="str">
        <f t="shared" si="29"/>
        <v/>
      </c>
      <c r="R191" s="3"/>
    </row>
    <row r="192" spans="1:18" x14ac:dyDescent="0.25">
      <c r="A192" s="4"/>
      <c r="B192" s="3"/>
      <c r="C192" s="3"/>
      <c r="D192" s="3" t="str">
        <f>IF(C192="","",IFERROR(INDEX(Stammdaten!$G$6:$G$105,MATCH(C192,Stammdaten!$B$6:$B$105,0)),""))</f>
        <v/>
      </c>
      <c r="E192" s="3"/>
      <c r="F192" s="3"/>
      <c r="G192" s="3"/>
      <c r="H192" s="7"/>
      <c r="I192" s="7"/>
      <c r="J192" s="7" t="str">
        <f t="shared" si="25"/>
        <v/>
      </c>
      <c r="K192" s="3" t="str">
        <f t="shared" si="26"/>
        <v/>
      </c>
      <c r="L192" s="3"/>
      <c r="M192" s="3"/>
      <c r="N192" s="3"/>
      <c r="O192" s="3" t="str">
        <f t="shared" si="27"/>
        <v/>
      </c>
      <c r="P192" s="3" t="str">
        <f t="shared" si="28"/>
        <v/>
      </c>
      <c r="Q192" s="3" t="str">
        <f t="shared" si="29"/>
        <v/>
      </c>
      <c r="R192" s="3"/>
    </row>
    <row r="193" spans="1:18" x14ac:dyDescent="0.25">
      <c r="A193" s="4"/>
      <c r="B193" s="3"/>
      <c r="C193" s="3"/>
      <c r="D193" s="3" t="str">
        <f>IF(C193="","",IFERROR(INDEX(Stammdaten!$G$6:$G$105,MATCH(C193,Stammdaten!$B$6:$B$105,0)),""))</f>
        <v/>
      </c>
      <c r="E193" s="3"/>
      <c r="F193" s="3"/>
      <c r="G193" s="3"/>
      <c r="H193" s="7"/>
      <c r="I193" s="7"/>
      <c r="J193" s="7" t="str">
        <f t="shared" si="25"/>
        <v/>
      </c>
      <c r="K193" s="3" t="str">
        <f t="shared" si="26"/>
        <v/>
      </c>
      <c r="L193" s="3"/>
      <c r="M193" s="3"/>
      <c r="N193" s="3"/>
      <c r="O193" s="3" t="str">
        <f t="shared" si="27"/>
        <v/>
      </c>
      <c r="P193" s="3" t="str">
        <f t="shared" si="28"/>
        <v/>
      </c>
      <c r="Q193" s="3" t="str">
        <f t="shared" si="29"/>
        <v/>
      </c>
      <c r="R193" s="3"/>
    </row>
    <row r="194" spans="1:18" x14ac:dyDescent="0.25">
      <c r="A194" s="4"/>
      <c r="B194" s="3"/>
      <c r="C194" s="3"/>
      <c r="D194" s="3" t="str">
        <f>IF(C194="","",IFERROR(INDEX(Stammdaten!$G$6:$G$105,MATCH(C194,Stammdaten!$B$6:$B$105,0)),""))</f>
        <v/>
      </c>
      <c r="E194" s="3"/>
      <c r="F194" s="3"/>
      <c r="G194" s="3"/>
      <c r="H194" s="7"/>
      <c r="I194" s="7"/>
      <c r="J194" s="7" t="str">
        <f t="shared" si="25"/>
        <v/>
      </c>
      <c r="K194" s="3" t="str">
        <f t="shared" si="26"/>
        <v/>
      </c>
      <c r="L194" s="3"/>
      <c r="M194" s="3"/>
      <c r="N194" s="3"/>
      <c r="O194" s="3" t="str">
        <f t="shared" si="27"/>
        <v/>
      </c>
      <c r="P194" s="3" t="str">
        <f t="shared" si="28"/>
        <v/>
      </c>
      <c r="Q194" s="3" t="str">
        <f t="shared" si="29"/>
        <v/>
      </c>
      <c r="R194" s="3"/>
    </row>
    <row r="195" spans="1:18" x14ac:dyDescent="0.25">
      <c r="A195" s="4"/>
      <c r="B195" s="3"/>
      <c r="C195" s="3"/>
      <c r="D195" s="3" t="str">
        <f>IF(C195="","",IFERROR(INDEX(Stammdaten!$G$6:$G$105,MATCH(C195,Stammdaten!$B$6:$B$105,0)),""))</f>
        <v/>
      </c>
      <c r="E195" s="3"/>
      <c r="F195" s="3"/>
      <c r="G195" s="3"/>
      <c r="H195" s="7"/>
      <c r="I195" s="7"/>
      <c r="J195" s="7" t="str">
        <f t="shared" si="25"/>
        <v/>
      </c>
      <c r="K195" s="3" t="str">
        <f t="shared" si="26"/>
        <v/>
      </c>
      <c r="L195" s="3"/>
      <c r="M195" s="3"/>
      <c r="N195" s="3"/>
      <c r="O195" s="3" t="str">
        <f t="shared" si="27"/>
        <v/>
      </c>
      <c r="P195" s="3" t="str">
        <f t="shared" si="28"/>
        <v/>
      </c>
      <c r="Q195" s="3" t="str">
        <f t="shared" si="29"/>
        <v/>
      </c>
      <c r="R195" s="3"/>
    </row>
    <row r="196" spans="1:18" x14ac:dyDescent="0.25">
      <c r="A196" s="4"/>
      <c r="B196" s="3"/>
      <c r="C196" s="3"/>
      <c r="D196" s="3" t="str">
        <f>IF(C196="","",IFERROR(INDEX(Stammdaten!$G$6:$G$105,MATCH(C196,Stammdaten!$B$6:$B$105,0)),""))</f>
        <v/>
      </c>
      <c r="E196" s="3"/>
      <c r="F196" s="3"/>
      <c r="G196" s="3"/>
      <c r="H196" s="7"/>
      <c r="I196" s="7"/>
      <c r="J196" s="7" t="str">
        <f t="shared" si="25"/>
        <v/>
      </c>
      <c r="K196" s="3" t="str">
        <f t="shared" si="26"/>
        <v/>
      </c>
      <c r="L196" s="3"/>
      <c r="M196" s="3"/>
      <c r="N196" s="3"/>
      <c r="O196" s="3" t="str">
        <f t="shared" si="27"/>
        <v/>
      </c>
      <c r="P196" s="3" t="str">
        <f t="shared" si="28"/>
        <v/>
      </c>
      <c r="Q196" s="3" t="str">
        <f t="shared" si="29"/>
        <v/>
      </c>
      <c r="R196" s="3"/>
    </row>
    <row r="197" spans="1:18" x14ac:dyDescent="0.25">
      <c r="A197" s="4"/>
      <c r="B197" s="3"/>
      <c r="C197" s="3"/>
      <c r="D197" s="3" t="str">
        <f>IF(C197="","",IFERROR(INDEX(Stammdaten!$G$6:$G$105,MATCH(C197,Stammdaten!$B$6:$B$105,0)),""))</f>
        <v/>
      </c>
      <c r="E197" s="3"/>
      <c r="F197" s="3"/>
      <c r="G197" s="3"/>
      <c r="H197" s="7"/>
      <c r="I197" s="7"/>
      <c r="J197" s="7" t="str">
        <f t="shared" si="25"/>
        <v/>
      </c>
      <c r="K197" s="3" t="str">
        <f t="shared" si="26"/>
        <v/>
      </c>
      <c r="L197" s="3"/>
      <c r="M197" s="3"/>
      <c r="N197" s="3"/>
      <c r="O197" s="3" t="str">
        <f t="shared" si="27"/>
        <v/>
      </c>
      <c r="P197" s="3" t="str">
        <f t="shared" si="28"/>
        <v/>
      </c>
      <c r="Q197" s="3" t="str">
        <f t="shared" si="29"/>
        <v/>
      </c>
      <c r="R197" s="3"/>
    </row>
    <row r="198" spans="1:18" x14ac:dyDescent="0.25">
      <c r="A198" s="4"/>
      <c r="B198" s="3"/>
      <c r="C198" s="3"/>
      <c r="D198" s="3" t="str">
        <f>IF(C198="","",IFERROR(INDEX(Stammdaten!$G$6:$G$105,MATCH(C198,Stammdaten!$B$6:$B$105,0)),""))</f>
        <v/>
      </c>
      <c r="E198" s="3"/>
      <c r="F198" s="3"/>
      <c r="G198" s="3"/>
      <c r="H198" s="7"/>
      <c r="I198" s="7"/>
      <c r="J198" s="7" t="str">
        <f t="shared" ref="J198:J229" si="30">IF(A198="","",H198-I198)</f>
        <v/>
      </c>
      <c r="K198" s="3" t="str">
        <f t="shared" ref="K198:K205" si="31">IF(A198="","",IF(H198=0,"",IF(I198=0,"Offen",IF(I198&lt;H198,"Teilweise bezahlt",IF(I198=H198,"Bezahlt","Überzahlt")))))</f>
        <v/>
      </c>
      <c r="L198" s="3"/>
      <c r="M198" s="3"/>
      <c r="N198" s="3"/>
      <c r="O198" s="3" t="str">
        <f t="shared" ref="O198:O205" si="32">IF(A198="","",MONTH(A198))</f>
        <v/>
      </c>
      <c r="P198" s="3" t="str">
        <f t="shared" ref="P198:P205" si="33">IF(A198="","",YEAR(A198))</f>
        <v/>
      </c>
      <c r="Q198" s="3" t="str">
        <f t="shared" ref="Q198:Q205" si="34">IF(A198="","","Q"&amp;ROUNDUP(MONTH(A198)/3,0))</f>
        <v/>
      </c>
      <c r="R198" s="3"/>
    </row>
    <row r="199" spans="1:18" x14ac:dyDescent="0.25">
      <c r="A199" s="4"/>
      <c r="B199" s="3"/>
      <c r="C199" s="3"/>
      <c r="D199" s="3" t="str">
        <f>IF(C199="","",IFERROR(INDEX(Stammdaten!$G$6:$G$105,MATCH(C199,Stammdaten!$B$6:$B$105,0)),""))</f>
        <v/>
      </c>
      <c r="E199" s="3"/>
      <c r="F199" s="3"/>
      <c r="G199" s="3"/>
      <c r="H199" s="7"/>
      <c r="I199" s="7"/>
      <c r="J199" s="7" t="str">
        <f t="shared" si="30"/>
        <v/>
      </c>
      <c r="K199" s="3" t="str">
        <f t="shared" si="31"/>
        <v/>
      </c>
      <c r="L199" s="3"/>
      <c r="M199" s="3"/>
      <c r="N199" s="3"/>
      <c r="O199" s="3" t="str">
        <f t="shared" si="32"/>
        <v/>
      </c>
      <c r="P199" s="3" t="str">
        <f t="shared" si="33"/>
        <v/>
      </c>
      <c r="Q199" s="3" t="str">
        <f t="shared" si="34"/>
        <v/>
      </c>
      <c r="R199" s="3"/>
    </row>
    <row r="200" spans="1:18" x14ac:dyDescent="0.25">
      <c r="A200" s="4"/>
      <c r="B200" s="3"/>
      <c r="C200" s="3"/>
      <c r="D200" s="3" t="str">
        <f>IF(C200="","",IFERROR(INDEX(Stammdaten!$G$6:$G$105,MATCH(C200,Stammdaten!$B$6:$B$105,0)),""))</f>
        <v/>
      </c>
      <c r="E200" s="3"/>
      <c r="F200" s="3"/>
      <c r="G200" s="3"/>
      <c r="H200" s="7"/>
      <c r="I200" s="7"/>
      <c r="J200" s="7" t="str">
        <f t="shared" si="30"/>
        <v/>
      </c>
      <c r="K200" s="3" t="str">
        <f t="shared" si="31"/>
        <v/>
      </c>
      <c r="L200" s="3"/>
      <c r="M200" s="3"/>
      <c r="N200" s="3"/>
      <c r="O200" s="3" t="str">
        <f t="shared" si="32"/>
        <v/>
      </c>
      <c r="P200" s="3" t="str">
        <f t="shared" si="33"/>
        <v/>
      </c>
      <c r="Q200" s="3" t="str">
        <f t="shared" si="34"/>
        <v/>
      </c>
      <c r="R200" s="3"/>
    </row>
    <row r="201" spans="1:18" x14ac:dyDescent="0.25">
      <c r="A201" s="4"/>
      <c r="B201" s="3"/>
      <c r="C201" s="3"/>
      <c r="D201" s="3" t="str">
        <f>IF(C201="","",IFERROR(INDEX(Stammdaten!$G$6:$G$105,MATCH(C201,Stammdaten!$B$6:$B$105,0)),""))</f>
        <v/>
      </c>
      <c r="E201" s="3"/>
      <c r="F201" s="3"/>
      <c r="G201" s="3"/>
      <c r="H201" s="7"/>
      <c r="I201" s="7"/>
      <c r="J201" s="7" t="str">
        <f t="shared" si="30"/>
        <v/>
      </c>
      <c r="K201" s="3" t="str">
        <f t="shared" si="31"/>
        <v/>
      </c>
      <c r="L201" s="3"/>
      <c r="M201" s="3"/>
      <c r="N201" s="3"/>
      <c r="O201" s="3" t="str">
        <f t="shared" si="32"/>
        <v/>
      </c>
      <c r="P201" s="3" t="str">
        <f t="shared" si="33"/>
        <v/>
      </c>
      <c r="Q201" s="3" t="str">
        <f t="shared" si="34"/>
        <v/>
      </c>
      <c r="R201" s="3"/>
    </row>
    <row r="202" spans="1:18" x14ac:dyDescent="0.25">
      <c r="A202" s="4"/>
      <c r="B202" s="3"/>
      <c r="C202" s="3"/>
      <c r="D202" s="3" t="str">
        <f>IF(C202="","",IFERROR(INDEX(Stammdaten!$G$6:$G$105,MATCH(C202,Stammdaten!$B$6:$B$105,0)),""))</f>
        <v/>
      </c>
      <c r="E202" s="3"/>
      <c r="F202" s="3"/>
      <c r="G202" s="3"/>
      <c r="H202" s="7"/>
      <c r="I202" s="7"/>
      <c r="J202" s="7" t="str">
        <f t="shared" si="30"/>
        <v/>
      </c>
      <c r="K202" s="3" t="str">
        <f t="shared" si="31"/>
        <v/>
      </c>
      <c r="L202" s="3"/>
      <c r="M202" s="3"/>
      <c r="N202" s="3"/>
      <c r="O202" s="3" t="str">
        <f t="shared" si="32"/>
        <v/>
      </c>
      <c r="P202" s="3" t="str">
        <f t="shared" si="33"/>
        <v/>
      </c>
      <c r="Q202" s="3" t="str">
        <f t="shared" si="34"/>
        <v/>
      </c>
      <c r="R202" s="3"/>
    </row>
    <row r="203" spans="1:18" x14ac:dyDescent="0.25">
      <c r="A203" s="4"/>
      <c r="B203" s="3"/>
      <c r="C203" s="3"/>
      <c r="D203" s="3" t="str">
        <f>IF(C203="","",IFERROR(INDEX(Stammdaten!$G$6:$G$105,MATCH(C203,Stammdaten!$B$6:$B$105,0)),""))</f>
        <v/>
      </c>
      <c r="E203" s="3"/>
      <c r="F203" s="3"/>
      <c r="G203" s="3"/>
      <c r="H203" s="7"/>
      <c r="I203" s="7"/>
      <c r="J203" s="7" t="str">
        <f t="shared" si="30"/>
        <v/>
      </c>
      <c r="K203" s="3" t="str">
        <f t="shared" si="31"/>
        <v/>
      </c>
      <c r="L203" s="3"/>
      <c r="M203" s="3"/>
      <c r="N203" s="3"/>
      <c r="O203" s="3" t="str">
        <f t="shared" si="32"/>
        <v/>
      </c>
      <c r="P203" s="3" t="str">
        <f t="shared" si="33"/>
        <v/>
      </c>
      <c r="Q203" s="3" t="str">
        <f t="shared" si="34"/>
        <v/>
      </c>
      <c r="R203" s="3"/>
    </row>
    <row r="204" spans="1:18" x14ac:dyDescent="0.25">
      <c r="A204" s="4"/>
      <c r="B204" s="3"/>
      <c r="C204" s="3"/>
      <c r="D204" s="3" t="str">
        <f>IF(C204="","",IFERROR(INDEX(Stammdaten!$G$6:$G$105,MATCH(C204,Stammdaten!$B$6:$B$105,0)),""))</f>
        <v/>
      </c>
      <c r="E204" s="3"/>
      <c r="F204" s="3"/>
      <c r="G204" s="3"/>
      <c r="H204" s="7"/>
      <c r="I204" s="7"/>
      <c r="J204" s="7" t="str">
        <f t="shared" si="30"/>
        <v/>
      </c>
      <c r="K204" s="3" t="str">
        <f t="shared" si="31"/>
        <v/>
      </c>
      <c r="L204" s="3"/>
      <c r="M204" s="3"/>
      <c r="N204" s="3"/>
      <c r="O204" s="3" t="str">
        <f t="shared" si="32"/>
        <v/>
      </c>
      <c r="P204" s="3" t="str">
        <f t="shared" si="33"/>
        <v/>
      </c>
      <c r="Q204" s="3" t="str">
        <f t="shared" si="34"/>
        <v/>
      </c>
      <c r="R204" s="3"/>
    </row>
    <row r="205" spans="1:18" x14ac:dyDescent="0.25">
      <c r="A205" s="4"/>
      <c r="B205" s="3"/>
      <c r="C205" s="3"/>
      <c r="D205" s="3" t="str">
        <f>IF(C205="","",IFERROR(INDEX(Stammdaten!$G$6:$G$105,MATCH(C205,Stammdaten!$B$6:$B$105,0)),""))</f>
        <v/>
      </c>
      <c r="E205" s="3"/>
      <c r="F205" s="3"/>
      <c r="G205" s="3"/>
      <c r="H205" s="7"/>
      <c r="I205" s="7"/>
      <c r="J205" s="7" t="str">
        <f t="shared" si="30"/>
        <v/>
      </c>
      <c r="K205" s="3" t="str">
        <f t="shared" si="31"/>
        <v/>
      </c>
      <c r="L205" s="3"/>
      <c r="M205" s="3"/>
      <c r="N205" s="3"/>
      <c r="O205" s="3" t="str">
        <f t="shared" si="32"/>
        <v/>
      </c>
      <c r="P205" s="3" t="str">
        <f t="shared" si="33"/>
        <v/>
      </c>
      <c r="Q205" s="3" t="str">
        <f t="shared" si="34"/>
        <v/>
      </c>
      <c r="R205" s="3"/>
    </row>
  </sheetData>
  <mergeCells count="2">
    <mergeCell ref="A1:R1"/>
    <mergeCell ref="A2:R2"/>
  </mergeCells>
  <conditionalFormatting sqref="J6:J205">
    <cfRule type="cellIs" dxfId="16" priority="1" operator="greaterThan">
      <formula>0</formula>
    </cfRule>
  </conditionalFormatting>
  <conditionalFormatting sqref="K6:K205">
    <cfRule type="expression" dxfId="15" priority="2">
      <formula>K6="Bezahlt"</formula>
    </cfRule>
    <cfRule type="expression" dxfId="14" priority="3">
      <formula>K6="Teilweise bezahlt"</formula>
    </cfRule>
    <cfRule type="expression" dxfId="13" priority="4">
      <formula>K6="Offen"</formula>
    </cfRule>
  </conditionalFormatting>
  <dataValidations count="5">
    <dataValidation type="list" sqref="B6:B205" xr:uid="{00000000-0002-0000-0200-000000000000}">
      <formula1>"OBJ-01,OBJ-02"</formula1>
    </dataValidation>
    <dataValidation type="list" sqref="C6:C205" xr:uid="{00000000-0002-0000-0200-000001000000}">
      <formula1>"E-01,E-02,E-03,E-04,"</formula1>
    </dataValidation>
    <dataValidation type="list" sqref="E6:E205" xr:uid="{00000000-0002-0000-0200-000002000000}">
      <formula1>"Kaltmiete,Nebenkosten-Vorauszahlung,Kaution,Betriebskosten,Instandhaltung,Finanzierung,Versicherung,Verwaltung,Steuern und Gebühren,Sonstiges"</formula1>
    </dataValidation>
    <dataValidation type="list" sqref="F6:F205" xr:uid="{00000000-0002-0000-0200-000003000000}">
      <formula1>"Einnahme,Ausgabe"</formula1>
    </dataValidation>
    <dataValidation type="list" sqref="L6:M205" xr:uid="{00000000-0002-0000-0200-000004000000}">
      <formula1>"Ja,Nein"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9"/>
  <sheetViews>
    <sheetView workbookViewId="0">
      <selection sqref="A1:R1"/>
    </sheetView>
  </sheetViews>
  <sheetFormatPr baseColWidth="10" defaultColWidth="9" defaultRowHeight="15" x14ac:dyDescent="0.25"/>
  <cols>
    <col min="1" max="1" width="24" customWidth="1"/>
    <col min="2" max="2" width="12" customWidth="1"/>
    <col min="3" max="3" width="14" customWidth="1"/>
    <col min="4" max="4" width="18" customWidth="1"/>
    <col min="5" max="5" width="30" customWidth="1"/>
    <col min="6" max="13" width="16" customWidth="1"/>
    <col min="14" max="18" width="14" customWidth="1"/>
  </cols>
  <sheetData>
    <row r="1" spans="1:18" ht="21" x14ac:dyDescent="0.25">
      <c r="A1" s="19" t="s">
        <v>147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x14ac:dyDescent="0.25">
      <c r="A2" s="21" t="s">
        <v>148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4" spans="1:18" x14ac:dyDescent="0.25">
      <c r="A4" s="8" t="s">
        <v>149</v>
      </c>
      <c r="B4" s="10">
        <v>2026</v>
      </c>
    </row>
    <row r="5" spans="1:18" x14ac:dyDescent="0.25">
      <c r="A5" s="8" t="s">
        <v>12</v>
      </c>
      <c r="B5" s="9" t="s">
        <v>20</v>
      </c>
    </row>
    <row r="7" spans="1:18" ht="30" x14ac:dyDescent="0.25">
      <c r="A7" s="2" t="s">
        <v>150</v>
      </c>
      <c r="B7" s="2" t="s">
        <v>151</v>
      </c>
      <c r="C7" s="2" t="s">
        <v>84</v>
      </c>
      <c r="D7" s="2" t="s">
        <v>152</v>
      </c>
      <c r="E7" s="2" t="s">
        <v>6</v>
      </c>
      <c r="F7" s="2" t="s">
        <v>153</v>
      </c>
      <c r="G7" s="2" t="s">
        <v>154</v>
      </c>
      <c r="H7" s="2" t="s">
        <v>155</v>
      </c>
      <c r="I7" s="2" t="s">
        <v>156</v>
      </c>
      <c r="J7" s="2" t="s">
        <v>157</v>
      </c>
      <c r="K7" s="2" t="s">
        <v>158</v>
      </c>
      <c r="L7" s="2" t="s">
        <v>159</v>
      </c>
      <c r="M7" s="2" t="s">
        <v>160</v>
      </c>
      <c r="N7" s="2" t="s">
        <v>161</v>
      </c>
      <c r="O7" s="2" t="s">
        <v>162</v>
      </c>
      <c r="P7" s="2" t="s">
        <v>163</v>
      </c>
      <c r="Q7" s="2" t="s">
        <v>164</v>
      </c>
      <c r="R7" s="2" t="s">
        <v>165</v>
      </c>
    </row>
    <row r="8" spans="1:18" x14ac:dyDescent="0.25">
      <c r="A8" s="3"/>
      <c r="B8" s="3"/>
      <c r="C8" s="3"/>
      <c r="D8" s="3"/>
      <c r="E8" s="3"/>
      <c r="F8" s="11" t="s">
        <v>58</v>
      </c>
      <c r="G8" s="11" t="s">
        <v>64</v>
      </c>
      <c r="H8" s="11" t="s">
        <v>66</v>
      </c>
      <c r="I8" s="11" t="s">
        <v>72</v>
      </c>
      <c r="J8" s="3"/>
      <c r="K8" s="3"/>
      <c r="L8" s="3"/>
      <c r="M8" s="3"/>
      <c r="N8" s="3"/>
      <c r="O8" s="3"/>
      <c r="P8" s="3"/>
      <c r="Q8" s="3"/>
      <c r="R8" s="3"/>
    </row>
    <row r="9" spans="1:18" x14ac:dyDescent="0.25">
      <c r="A9" s="3"/>
      <c r="B9" s="3"/>
      <c r="C9" s="3"/>
      <c r="D9" s="3"/>
      <c r="E9" s="3"/>
      <c r="F9" s="11">
        <f>IF(F$8="","",IFERROR(INDEX(Stammdaten!$J$6:$J$105,MATCH(F$8,Stammdaten!$B$6:$B$105,0)),""))</f>
        <v>72</v>
      </c>
      <c r="G9" s="11">
        <f>IF(G$8="","",IFERROR(INDEX(Stammdaten!$J$6:$J$105,MATCH(G$8,Stammdaten!$B$6:$B$105,0)),""))</f>
        <v>48</v>
      </c>
      <c r="H9" s="11">
        <f>IF(H$8="","",IFERROR(INDEX(Stammdaten!$J$6:$J$105,MATCH(H$8,Stammdaten!$B$6:$B$105,0)),""))</f>
        <v>64</v>
      </c>
      <c r="I9" s="11">
        <f>IF(I$8="","",IFERROR(INDEX(Stammdaten!$J$6:$J$105,MATCH(I$8,Stammdaten!$B$6:$B$105,0)),""))</f>
        <v>56</v>
      </c>
      <c r="J9" s="3"/>
      <c r="K9" s="3"/>
      <c r="L9" s="3"/>
      <c r="M9" s="3"/>
      <c r="N9" s="3"/>
      <c r="O9" s="3"/>
      <c r="P9" s="3"/>
      <c r="Q9" s="3"/>
      <c r="R9" s="3"/>
    </row>
    <row r="10" spans="1:18" x14ac:dyDescent="0.25">
      <c r="A10" s="3"/>
      <c r="B10" s="3"/>
      <c r="C10" s="3"/>
      <c r="D10" s="3"/>
      <c r="E10" s="3"/>
      <c r="F10" s="11">
        <f>IF(F$8="","",IFERROR(INDEX(Stammdaten!$K$6:$K$105,MATCH(F$8,Stammdaten!$B$6:$B$105,0)),""))</f>
        <v>3</v>
      </c>
      <c r="G10" s="11">
        <f>IF(G$8="","",IFERROR(INDEX(Stammdaten!$K$6:$K$105,MATCH(G$8,Stammdaten!$B$6:$B$105,0)),""))</f>
        <v>1</v>
      </c>
      <c r="H10" s="11">
        <f>IF(H$8="","",IFERROR(INDEX(Stammdaten!$K$6:$K$105,MATCH(H$8,Stammdaten!$B$6:$B$105,0)),""))</f>
        <v>2</v>
      </c>
      <c r="I10" s="11">
        <f>IF(I$8="","",IFERROR(INDEX(Stammdaten!$K$6:$K$105,MATCH(I$8,Stammdaten!$B$6:$B$105,0)),""))</f>
        <v>1</v>
      </c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25">
      <c r="A11" s="3" t="s">
        <v>166</v>
      </c>
      <c r="B11" s="7">
        <v>780</v>
      </c>
      <c r="C11" s="3" t="s">
        <v>92</v>
      </c>
      <c r="D11" s="3" t="s">
        <v>15</v>
      </c>
      <c r="E11" s="3" t="s">
        <v>167</v>
      </c>
      <c r="F11" s="12"/>
      <c r="G11" s="12"/>
      <c r="H11" s="12"/>
      <c r="I11" s="12"/>
      <c r="J11" s="12">
        <f t="shared" ref="J11:J32" si="0">IF($A11="","",IF($D11="Wohnfläche m²",F$9,IF($D11="Personen",F$10,IF($D11="Einheit",IF(F$8&lt;&gt;"",1,0),F11))))</f>
        <v>72</v>
      </c>
      <c r="K11" s="12">
        <f t="shared" ref="K11:K32" si="1">IF($A11="","",IF($D11="Wohnfläche m²",G$9,IF($D11="Personen",G$10,IF($D11="Einheit",IF(G$8&lt;&gt;"",1,0),G11))))</f>
        <v>48</v>
      </c>
      <c r="L11" s="12">
        <f t="shared" ref="L11:L32" si="2">IF($A11="","",IF($D11="Wohnfläche m²",H$9,IF($D11="Personen",H$10,IF($D11="Einheit",IF(H$8&lt;&gt;"",1,0),H11))))</f>
        <v>64</v>
      </c>
      <c r="M11" s="12">
        <f t="shared" ref="M11:M32" si="3">IF($A11="","",IF($D11="Wohnfläche m²",I$9,IF($D11="Personen",I$10,IF($D11="Einheit",IF(I$8&lt;&gt;"",1,0),I11))))</f>
        <v>56</v>
      </c>
      <c r="N11" s="12">
        <f t="shared" ref="N11:N32" si="4">IF(A11="","",SUM(J11:M11))</f>
        <v>240</v>
      </c>
      <c r="O11" s="7">
        <f t="shared" ref="O11:O32" si="5">IF($A11="","",IF($C11&lt;&gt;"Ja",0,IF($N11=0,0,$B11*J11/$N11)))</f>
        <v>234</v>
      </c>
      <c r="P11" s="7">
        <f t="shared" ref="P11:P32" si="6">IF($A11="","",IF($C11&lt;&gt;"Ja",0,IF($N11=0,0,$B11*K11/$N11)))</f>
        <v>156</v>
      </c>
      <c r="Q11" s="7">
        <f t="shared" ref="Q11:Q32" si="7">IF($A11="","",IF($C11&lt;&gt;"Ja",0,IF($N11=0,0,$B11*L11/$N11)))</f>
        <v>208</v>
      </c>
      <c r="R11" s="7">
        <f t="shared" ref="R11:R32" si="8">IF($A11="","",IF($C11&lt;&gt;"Ja",0,IF($N11=0,0,$B11*M11/$N11)))</f>
        <v>182</v>
      </c>
    </row>
    <row r="12" spans="1:18" x14ac:dyDescent="0.25">
      <c r="A12" s="3" t="s">
        <v>127</v>
      </c>
      <c r="B12" s="7">
        <v>960</v>
      </c>
      <c r="C12" s="3" t="s">
        <v>92</v>
      </c>
      <c r="D12" s="3" t="s">
        <v>15</v>
      </c>
      <c r="E12" s="3" t="s">
        <v>167</v>
      </c>
      <c r="F12" s="12"/>
      <c r="G12" s="12"/>
      <c r="H12" s="12"/>
      <c r="I12" s="12"/>
      <c r="J12" s="12">
        <f t="shared" si="0"/>
        <v>72</v>
      </c>
      <c r="K12" s="12">
        <f t="shared" si="1"/>
        <v>48</v>
      </c>
      <c r="L12" s="12">
        <f t="shared" si="2"/>
        <v>64</v>
      </c>
      <c r="M12" s="12">
        <f t="shared" si="3"/>
        <v>56</v>
      </c>
      <c r="N12" s="12">
        <f t="shared" si="4"/>
        <v>240</v>
      </c>
      <c r="O12" s="7">
        <f t="shared" si="5"/>
        <v>288</v>
      </c>
      <c r="P12" s="7">
        <f t="shared" si="6"/>
        <v>192</v>
      </c>
      <c r="Q12" s="7">
        <f t="shared" si="7"/>
        <v>256</v>
      </c>
      <c r="R12" s="7">
        <f t="shared" si="8"/>
        <v>224</v>
      </c>
    </row>
    <row r="13" spans="1:18" x14ac:dyDescent="0.25">
      <c r="A13" s="3" t="s">
        <v>168</v>
      </c>
      <c r="B13" s="7">
        <v>420</v>
      </c>
      <c r="C13" s="3" t="s">
        <v>92</v>
      </c>
      <c r="D13" s="3" t="s">
        <v>50</v>
      </c>
      <c r="E13" s="3" t="s">
        <v>169</v>
      </c>
      <c r="F13" s="12"/>
      <c r="G13" s="12"/>
      <c r="H13" s="12"/>
      <c r="I13" s="12"/>
      <c r="J13" s="12">
        <f t="shared" si="0"/>
        <v>3</v>
      </c>
      <c r="K13" s="12">
        <f t="shared" si="1"/>
        <v>1</v>
      </c>
      <c r="L13" s="12">
        <f t="shared" si="2"/>
        <v>2</v>
      </c>
      <c r="M13" s="12">
        <f t="shared" si="3"/>
        <v>1</v>
      </c>
      <c r="N13" s="12">
        <f t="shared" si="4"/>
        <v>7</v>
      </c>
      <c r="O13" s="7">
        <f t="shared" si="5"/>
        <v>180</v>
      </c>
      <c r="P13" s="7">
        <f t="shared" si="6"/>
        <v>60</v>
      </c>
      <c r="Q13" s="7">
        <f t="shared" si="7"/>
        <v>120</v>
      </c>
      <c r="R13" s="7">
        <f t="shared" si="8"/>
        <v>60</v>
      </c>
    </row>
    <row r="14" spans="1:18" x14ac:dyDescent="0.25">
      <c r="A14" s="3" t="s">
        <v>170</v>
      </c>
      <c r="B14" s="7">
        <v>620</v>
      </c>
      <c r="C14" s="3" t="s">
        <v>92</v>
      </c>
      <c r="D14" s="3" t="s">
        <v>171</v>
      </c>
      <c r="E14" s="3" t="s">
        <v>172</v>
      </c>
      <c r="F14" s="12"/>
      <c r="G14" s="12"/>
      <c r="H14" s="12"/>
      <c r="I14" s="12"/>
      <c r="J14" s="12">
        <f t="shared" si="0"/>
        <v>1</v>
      </c>
      <c r="K14" s="12">
        <f t="shared" si="1"/>
        <v>1</v>
      </c>
      <c r="L14" s="12">
        <f t="shared" si="2"/>
        <v>1</v>
      </c>
      <c r="M14" s="12">
        <f t="shared" si="3"/>
        <v>1</v>
      </c>
      <c r="N14" s="12">
        <f t="shared" si="4"/>
        <v>4</v>
      </c>
      <c r="O14" s="7">
        <f t="shared" si="5"/>
        <v>155</v>
      </c>
      <c r="P14" s="7">
        <f t="shared" si="6"/>
        <v>155</v>
      </c>
      <c r="Q14" s="7">
        <f t="shared" si="7"/>
        <v>155</v>
      </c>
      <c r="R14" s="7">
        <f t="shared" si="8"/>
        <v>155</v>
      </c>
    </row>
    <row r="15" spans="1:18" x14ac:dyDescent="0.25">
      <c r="A15" s="3" t="s">
        <v>173</v>
      </c>
      <c r="B15" s="7">
        <v>540</v>
      </c>
      <c r="C15" s="3" t="s">
        <v>92</v>
      </c>
      <c r="D15" s="3" t="s">
        <v>174</v>
      </c>
      <c r="E15" s="3" t="s">
        <v>175</v>
      </c>
      <c r="F15" s="12">
        <v>92</v>
      </c>
      <c r="G15" s="12">
        <v>58</v>
      </c>
      <c r="H15" s="12">
        <v>0</v>
      </c>
      <c r="I15" s="12">
        <v>0</v>
      </c>
      <c r="J15" s="12">
        <f t="shared" si="0"/>
        <v>92</v>
      </c>
      <c r="K15" s="12">
        <f t="shared" si="1"/>
        <v>58</v>
      </c>
      <c r="L15" s="12">
        <f t="shared" si="2"/>
        <v>0</v>
      </c>
      <c r="M15" s="12">
        <f t="shared" si="3"/>
        <v>0</v>
      </c>
      <c r="N15" s="12">
        <f t="shared" si="4"/>
        <v>150</v>
      </c>
      <c r="O15" s="7">
        <f t="shared" si="5"/>
        <v>331.2</v>
      </c>
      <c r="P15" s="7">
        <f t="shared" si="6"/>
        <v>208.8</v>
      </c>
      <c r="Q15" s="7">
        <f t="shared" si="7"/>
        <v>0</v>
      </c>
      <c r="R15" s="7">
        <f t="shared" si="8"/>
        <v>0</v>
      </c>
    </row>
    <row r="16" spans="1:18" x14ac:dyDescent="0.25">
      <c r="A16" s="3" t="s">
        <v>176</v>
      </c>
      <c r="B16" s="7">
        <v>1120</v>
      </c>
      <c r="C16" s="3" t="s">
        <v>92</v>
      </c>
      <c r="D16" s="3" t="s">
        <v>174</v>
      </c>
      <c r="E16" s="3" t="s">
        <v>175</v>
      </c>
      <c r="F16" s="12">
        <v>740</v>
      </c>
      <c r="G16" s="12">
        <v>510</v>
      </c>
      <c r="H16" s="12">
        <v>0</v>
      </c>
      <c r="I16" s="12">
        <v>0</v>
      </c>
      <c r="J16" s="12">
        <f t="shared" si="0"/>
        <v>740</v>
      </c>
      <c r="K16" s="12">
        <f t="shared" si="1"/>
        <v>510</v>
      </c>
      <c r="L16" s="12">
        <f t="shared" si="2"/>
        <v>0</v>
      </c>
      <c r="M16" s="12">
        <f t="shared" si="3"/>
        <v>0</v>
      </c>
      <c r="N16" s="12">
        <f t="shared" si="4"/>
        <v>1250</v>
      </c>
      <c r="O16" s="7">
        <f t="shared" si="5"/>
        <v>663.04</v>
      </c>
      <c r="P16" s="7">
        <f t="shared" si="6"/>
        <v>456.96</v>
      </c>
      <c r="Q16" s="7">
        <f t="shared" si="7"/>
        <v>0</v>
      </c>
      <c r="R16" s="7">
        <f t="shared" si="8"/>
        <v>0</v>
      </c>
    </row>
    <row r="17" spans="1:18" x14ac:dyDescent="0.25">
      <c r="A17" s="3" t="s">
        <v>133</v>
      </c>
      <c r="B17" s="7">
        <v>215</v>
      </c>
      <c r="C17" s="3" t="s">
        <v>91</v>
      </c>
      <c r="D17" s="3" t="s">
        <v>177</v>
      </c>
      <c r="E17" s="3" t="s">
        <v>135</v>
      </c>
      <c r="F17" s="12">
        <v>215</v>
      </c>
      <c r="G17" s="12">
        <v>0</v>
      </c>
      <c r="H17" s="12">
        <v>0</v>
      </c>
      <c r="I17" s="12">
        <v>0</v>
      </c>
      <c r="J17" s="12">
        <f t="shared" si="0"/>
        <v>215</v>
      </c>
      <c r="K17" s="12">
        <f t="shared" si="1"/>
        <v>0</v>
      </c>
      <c r="L17" s="12">
        <f t="shared" si="2"/>
        <v>0</v>
      </c>
      <c r="M17" s="12">
        <f t="shared" si="3"/>
        <v>0</v>
      </c>
      <c r="N17" s="12">
        <f t="shared" si="4"/>
        <v>215</v>
      </c>
      <c r="O17" s="7">
        <f t="shared" si="5"/>
        <v>0</v>
      </c>
      <c r="P17" s="7">
        <f t="shared" si="6"/>
        <v>0</v>
      </c>
      <c r="Q17" s="7">
        <f t="shared" si="7"/>
        <v>0</v>
      </c>
      <c r="R17" s="7">
        <f t="shared" si="8"/>
        <v>0</v>
      </c>
    </row>
    <row r="18" spans="1:18" x14ac:dyDescent="0.25">
      <c r="A18" s="3" t="s">
        <v>178</v>
      </c>
      <c r="B18" s="7">
        <v>310</v>
      </c>
      <c r="C18" s="3" t="s">
        <v>92</v>
      </c>
      <c r="D18" s="3" t="s">
        <v>171</v>
      </c>
      <c r="E18" s="3" t="s">
        <v>172</v>
      </c>
      <c r="F18" s="12"/>
      <c r="G18" s="12"/>
      <c r="H18" s="12"/>
      <c r="I18" s="12"/>
      <c r="J18" s="12">
        <f t="shared" si="0"/>
        <v>1</v>
      </c>
      <c r="K18" s="12">
        <f t="shared" si="1"/>
        <v>1</v>
      </c>
      <c r="L18" s="12">
        <f t="shared" si="2"/>
        <v>1</v>
      </c>
      <c r="M18" s="12">
        <f t="shared" si="3"/>
        <v>1</v>
      </c>
      <c r="N18" s="12">
        <f t="shared" si="4"/>
        <v>4</v>
      </c>
      <c r="O18" s="7">
        <f t="shared" si="5"/>
        <v>77.5</v>
      </c>
      <c r="P18" s="7">
        <f t="shared" si="6"/>
        <v>77.5</v>
      </c>
      <c r="Q18" s="7">
        <f t="shared" si="7"/>
        <v>77.5</v>
      </c>
      <c r="R18" s="7">
        <f t="shared" si="8"/>
        <v>77.5</v>
      </c>
    </row>
    <row r="19" spans="1:18" x14ac:dyDescent="0.25">
      <c r="A19" s="3"/>
      <c r="B19" s="7"/>
      <c r="C19" s="3"/>
      <c r="D19" s="3"/>
      <c r="E19" s="3"/>
      <c r="F19" s="12"/>
      <c r="G19" s="12"/>
      <c r="H19" s="12"/>
      <c r="I19" s="12"/>
      <c r="J19" s="12" t="str">
        <f t="shared" si="0"/>
        <v/>
      </c>
      <c r="K19" s="12" t="str">
        <f t="shared" si="1"/>
        <v/>
      </c>
      <c r="L19" s="12" t="str">
        <f t="shared" si="2"/>
        <v/>
      </c>
      <c r="M19" s="12" t="str">
        <f t="shared" si="3"/>
        <v/>
      </c>
      <c r="N19" s="12" t="str">
        <f t="shared" si="4"/>
        <v/>
      </c>
      <c r="O19" s="7" t="str">
        <f t="shared" si="5"/>
        <v/>
      </c>
      <c r="P19" s="7" t="str">
        <f t="shared" si="6"/>
        <v/>
      </c>
      <c r="Q19" s="7" t="str">
        <f t="shared" si="7"/>
        <v/>
      </c>
      <c r="R19" s="7" t="str">
        <f t="shared" si="8"/>
        <v/>
      </c>
    </row>
    <row r="20" spans="1:18" x14ac:dyDescent="0.25">
      <c r="A20" s="3"/>
      <c r="B20" s="7"/>
      <c r="C20" s="3"/>
      <c r="D20" s="3"/>
      <c r="E20" s="3"/>
      <c r="F20" s="12"/>
      <c r="G20" s="12"/>
      <c r="H20" s="12"/>
      <c r="I20" s="12"/>
      <c r="J20" s="12" t="str">
        <f t="shared" si="0"/>
        <v/>
      </c>
      <c r="K20" s="12" t="str">
        <f t="shared" si="1"/>
        <v/>
      </c>
      <c r="L20" s="12" t="str">
        <f t="shared" si="2"/>
        <v/>
      </c>
      <c r="M20" s="12" t="str">
        <f t="shared" si="3"/>
        <v/>
      </c>
      <c r="N20" s="12" t="str">
        <f t="shared" si="4"/>
        <v/>
      </c>
      <c r="O20" s="7" t="str">
        <f t="shared" si="5"/>
        <v/>
      </c>
      <c r="P20" s="7" t="str">
        <f t="shared" si="6"/>
        <v/>
      </c>
      <c r="Q20" s="7" t="str">
        <f t="shared" si="7"/>
        <v/>
      </c>
      <c r="R20" s="7" t="str">
        <f t="shared" si="8"/>
        <v/>
      </c>
    </row>
    <row r="21" spans="1:18" x14ac:dyDescent="0.25">
      <c r="A21" s="3"/>
      <c r="B21" s="7"/>
      <c r="C21" s="3"/>
      <c r="D21" s="3"/>
      <c r="E21" s="3"/>
      <c r="F21" s="12"/>
      <c r="G21" s="12"/>
      <c r="H21" s="12"/>
      <c r="I21" s="12"/>
      <c r="J21" s="12" t="str">
        <f t="shared" si="0"/>
        <v/>
      </c>
      <c r="K21" s="12" t="str">
        <f t="shared" si="1"/>
        <v/>
      </c>
      <c r="L21" s="12" t="str">
        <f t="shared" si="2"/>
        <v/>
      </c>
      <c r="M21" s="12" t="str">
        <f t="shared" si="3"/>
        <v/>
      </c>
      <c r="N21" s="12" t="str">
        <f t="shared" si="4"/>
        <v/>
      </c>
      <c r="O21" s="7" t="str">
        <f t="shared" si="5"/>
        <v/>
      </c>
      <c r="P21" s="7" t="str">
        <f t="shared" si="6"/>
        <v/>
      </c>
      <c r="Q21" s="7" t="str">
        <f t="shared" si="7"/>
        <v/>
      </c>
      <c r="R21" s="7" t="str">
        <f t="shared" si="8"/>
        <v/>
      </c>
    </row>
    <row r="22" spans="1:18" x14ac:dyDescent="0.25">
      <c r="A22" s="3"/>
      <c r="B22" s="7"/>
      <c r="C22" s="3"/>
      <c r="D22" s="3"/>
      <c r="E22" s="3"/>
      <c r="F22" s="12"/>
      <c r="G22" s="12"/>
      <c r="H22" s="12"/>
      <c r="I22" s="12"/>
      <c r="J22" s="12" t="str">
        <f t="shared" si="0"/>
        <v/>
      </c>
      <c r="K22" s="12" t="str">
        <f t="shared" si="1"/>
        <v/>
      </c>
      <c r="L22" s="12" t="str">
        <f t="shared" si="2"/>
        <v/>
      </c>
      <c r="M22" s="12" t="str">
        <f t="shared" si="3"/>
        <v/>
      </c>
      <c r="N22" s="12" t="str">
        <f t="shared" si="4"/>
        <v/>
      </c>
      <c r="O22" s="7" t="str">
        <f t="shared" si="5"/>
        <v/>
      </c>
      <c r="P22" s="7" t="str">
        <f t="shared" si="6"/>
        <v/>
      </c>
      <c r="Q22" s="7" t="str">
        <f t="shared" si="7"/>
        <v/>
      </c>
      <c r="R22" s="7" t="str">
        <f t="shared" si="8"/>
        <v/>
      </c>
    </row>
    <row r="23" spans="1:18" x14ac:dyDescent="0.25">
      <c r="A23" s="3"/>
      <c r="B23" s="7"/>
      <c r="C23" s="3"/>
      <c r="D23" s="3"/>
      <c r="E23" s="3"/>
      <c r="F23" s="12"/>
      <c r="G23" s="12"/>
      <c r="H23" s="12"/>
      <c r="I23" s="12"/>
      <c r="J23" s="12" t="str">
        <f t="shared" si="0"/>
        <v/>
      </c>
      <c r="K23" s="12" t="str">
        <f t="shared" si="1"/>
        <v/>
      </c>
      <c r="L23" s="12" t="str">
        <f t="shared" si="2"/>
        <v/>
      </c>
      <c r="M23" s="12" t="str">
        <f t="shared" si="3"/>
        <v/>
      </c>
      <c r="N23" s="12" t="str">
        <f t="shared" si="4"/>
        <v/>
      </c>
      <c r="O23" s="7" t="str">
        <f t="shared" si="5"/>
        <v/>
      </c>
      <c r="P23" s="7" t="str">
        <f t="shared" si="6"/>
        <v/>
      </c>
      <c r="Q23" s="7" t="str">
        <f t="shared" si="7"/>
        <v/>
      </c>
      <c r="R23" s="7" t="str">
        <f t="shared" si="8"/>
        <v/>
      </c>
    </row>
    <row r="24" spans="1:18" x14ac:dyDescent="0.25">
      <c r="A24" s="3"/>
      <c r="B24" s="7"/>
      <c r="C24" s="3"/>
      <c r="D24" s="3"/>
      <c r="E24" s="3"/>
      <c r="F24" s="12"/>
      <c r="G24" s="12"/>
      <c r="H24" s="12"/>
      <c r="I24" s="12"/>
      <c r="J24" s="12" t="str">
        <f t="shared" si="0"/>
        <v/>
      </c>
      <c r="K24" s="12" t="str">
        <f t="shared" si="1"/>
        <v/>
      </c>
      <c r="L24" s="12" t="str">
        <f t="shared" si="2"/>
        <v/>
      </c>
      <c r="M24" s="12" t="str">
        <f t="shared" si="3"/>
        <v/>
      </c>
      <c r="N24" s="12" t="str">
        <f t="shared" si="4"/>
        <v/>
      </c>
      <c r="O24" s="7" t="str">
        <f t="shared" si="5"/>
        <v/>
      </c>
      <c r="P24" s="7" t="str">
        <f t="shared" si="6"/>
        <v/>
      </c>
      <c r="Q24" s="7" t="str">
        <f t="shared" si="7"/>
        <v/>
      </c>
      <c r="R24" s="7" t="str">
        <f t="shared" si="8"/>
        <v/>
      </c>
    </row>
    <row r="25" spans="1:18" x14ac:dyDescent="0.25">
      <c r="A25" s="3"/>
      <c r="B25" s="7"/>
      <c r="C25" s="3"/>
      <c r="D25" s="3"/>
      <c r="E25" s="3"/>
      <c r="F25" s="12"/>
      <c r="G25" s="12"/>
      <c r="H25" s="12"/>
      <c r="I25" s="12"/>
      <c r="J25" s="12" t="str">
        <f t="shared" si="0"/>
        <v/>
      </c>
      <c r="K25" s="12" t="str">
        <f t="shared" si="1"/>
        <v/>
      </c>
      <c r="L25" s="12" t="str">
        <f t="shared" si="2"/>
        <v/>
      </c>
      <c r="M25" s="12" t="str">
        <f t="shared" si="3"/>
        <v/>
      </c>
      <c r="N25" s="12" t="str">
        <f t="shared" si="4"/>
        <v/>
      </c>
      <c r="O25" s="7" t="str">
        <f t="shared" si="5"/>
        <v/>
      </c>
      <c r="P25" s="7" t="str">
        <f t="shared" si="6"/>
        <v/>
      </c>
      <c r="Q25" s="7" t="str">
        <f t="shared" si="7"/>
        <v/>
      </c>
      <c r="R25" s="7" t="str">
        <f t="shared" si="8"/>
        <v/>
      </c>
    </row>
    <row r="26" spans="1:18" x14ac:dyDescent="0.25">
      <c r="A26" s="3"/>
      <c r="B26" s="7"/>
      <c r="C26" s="3"/>
      <c r="D26" s="3"/>
      <c r="E26" s="3"/>
      <c r="F26" s="12"/>
      <c r="G26" s="12"/>
      <c r="H26" s="12"/>
      <c r="I26" s="12"/>
      <c r="J26" s="12" t="str">
        <f t="shared" si="0"/>
        <v/>
      </c>
      <c r="K26" s="12" t="str">
        <f t="shared" si="1"/>
        <v/>
      </c>
      <c r="L26" s="12" t="str">
        <f t="shared" si="2"/>
        <v/>
      </c>
      <c r="M26" s="12" t="str">
        <f t="shared" si="3"/>
        <v/>
      </c>
      <c r="N26" s="12" t="str">
        <f t="shared" si="4"/>
        <v/>
      </c>
      <c r="O26" s="7" t="str">
        <f t="shared" si="5"/>
        <v/>
      </c>
      <c r="P26" s="7" t="str">
        <f t="shared" si="6"/>
        <v/>
      </c>
      <c r="Q26" s="7" t="str">
        <f t="shared" si="7"/>
        <v/>
      </c>
      <c r="R26" s="7" t="str">
        <f t="shared" si="8"/>
        <v/>
      </c>
    </row>
    <row r="27" spans="1:18" x14ac:dyDescent="0.25">
      <c r="A27" s="3"/>
      <c r="B27" s="7"/>
      <c r="C27" s="3"/>
      <c r="D27" s="3"/>
      <c r="E27" s="3"/>
      <c r="F27" s="12"/>
      <c r="G27" s="12"/>
      <c r="H27" s="12"/>
      <c r="I27" s="12"/>
      <c r="J27" s="12" t="str">
        <f t="shared" si="0"/>
        <v/>
      </c>
      <c r="K27" s="12" t="str">
        <f t="shared" si="1"/>
        <v/>
      </c>
      <c r="L27" s="12" t="str">
        <f t="shared" si="2"/>
        <v/>
      </c>
      <c r="M27" s="12" t="str">
        <f t="shared" si="3"/>
        <v/>
      </c>
      <c r="N27" s="12" t="str">
        <f t="shared" si="4"/>
        <v/>
      </c>
      <c r="O27" s="7" t="str">
        <f t="shared" si="5"/>
        <v/>
      </c>
      <c r="P27" s="7" t="str">
        <f t="shared" si="6"/>
        <v/>
      </c>
      <c r="Q27" s="7" t="str">
        <f t="shared" si="7"/>
        <v/>
      </c>
      <c r="R27" s="7" t="str">
        <f t="shared" si="8"/>
        <v/>
      </c>
    </row>
    <row r="28" spans="1:18" x14ac:dyDescent="0.25">
      <c r="A28" s="3"/>
      <c r="B28" s="7"/>
      <c r="C28" s="3"/>
      <c r="D28" s="3"/>
      <c r="E28" s="3"/>
      <c r="F28" s="12"/>
      <c r="G28" s="12"/>
      <c r="H28" s="12"/>
      <c r="I28" s="12"/>
      <c r="J28" s="12" t="str">
        <f t="shared" si="0"/>
        <v/>
      </c>
      <c r="K28" s="12" t="str">
        <f t="shared" si="1"/>
        <v/>
      </c>
      <c r="L28" s="12" t="str">
        <f t="shared" si="2"/>
        <v/>
      </c>
      <c r="M28" s="12" t="str">
        <f t="shared" si="3"/>
        <v/>
      </c>
      <c r="N28" s="12" t="str">
        <f t="shared" si="4"/>
        <v/>
      </c>
      <c r="O28" s="7" t="str">
        <f t="shared" si="5"/>
        <v/>
      </c>
      <c r="P28" s="7" t="str">
        <f t="shared" si="6"/>
        <v/>
      </c>
      <c r="Q28" s="7" t="str">
        <f t="shared" si="7"/>
        <v/>
      </c>
      <c r="R28" s="7" t="str">
        <f t="shared" si="8"/>
        <v/>
      </c>
    </row>
    <row r="29" spans="1:18" x14ac:dyDescent="0.25">
      <c r="A29" s="3"/>
      <c r="B29" s="7"/>
      <c r="C29" s="3"/>
      <c r="D29" s="3"/>
      <c r="E29" s="3"/>
      <c r="F29" s="12"/>
      <c r="G29" s="12"/>
      <c r="H29" s="12"/>
      <c r="I29" s="12"/>
      <c r="J29" s="12" t="str">
        <f t="shared" si="0"/>
        <v/>
      </c>
      <c r="K29" s="12" t="str">
        <f t="shared" si="1"/>
        <v/>
      </c>
      <c r="L29" s="12" t="str">
        <f t="shared" si="2"/>
        <v/>
      </c>
      <c r="M29" s="12" t="str">
        <f t="shared" si="3"/>
        <v/>
      </c>
      <c r="N29" s="12" t="str">
        <f t="shared" si="4"/>
        <v/>
      </c>
      <c r="O29" s="7" t="str">
        <f t="shared" si="5"/>
        <v/>
      </c>
      <c r="P29" s="7" t="str">
        <f t="shared" si="6"/>
        <v/>
      </c>
      <c r="Q29" s="7" t="str">
        <f t="shared" si="7"/>
        <v/>
      </c>
      <c r="R29" s="7" t="str">
        <f t="shared" si="8"/>
        <v/>
      </c>
    </row>
    <row r="30" spans="1:18" x14ac:dyDescent="0.25">
      <c r="A30" s="3"/>
      <c r="B30" s="7"/>
      <c r="C30" s="3"/>
      <c r="D30" s="3"/>
      <c r="E30" s="3"/>
      <c r="F30" s="12"/>
      <c r="G30" s="12"/>
      <c r="H30" s="12"/>
      <c r="I30" s="12"/>
      <c r="J30" s="12" t="str">
        <f t="shared" si="0"/>
        <v/>
      </c>
      <c r="K30" s="12" t="str">
        <f t="shared" si="1"/>
        <v/>
      </c>
      <c r="L30" s="12" t="str">
        <f t="shared" si="2"/>
        <v/>
      </c>
      <c r="M30" s="12" t="str">
        <f t="shared" si="3"/>
        <v/>
      </c>
      <c r="N30" s="12" t="str">
        <f t="shared" si="4"/>
        <v/>
      </c>
      <c r="O30" s="7" t="str">
        <f t="shared" si="5"/>
        <v/>
      </c>
      <c r="P30" s="7" t="str">
        <f t="shared" si="6"/>
        <v/>
      </c>
      <c r="Q30" s="7" t="str">
        <f t="shared" si="7"/>
        <v/>
      </c>
      <c r="R30" s="7" t="str">
        <f t="shared" si="8"/>
        <v/>
      </c>
    </row>
    <row r="31" spans="1:18" x14ac:dyDescent="0.25">
      <c r="A31" s="3"/>
      <c r="B31" s="7"/>
      <c r="C31" s="3"/>
      <c r="D31" s="3"/>
      <c r="E31" s="3"/>
      <c r="F31" s="12"/>
      <c r="G31" s="12"/>
      <c r="H31" s="12"/>
      <c r="I31" s="12"/>
      <c r="J31" s="12" t="str">
        <f t="shared" si="0"/>
        <v/>
      </c>
      <c r="K31" s="12" t="str">
        <f t="shared" si="1"/>
        <v/>
      </c>
      <c r="L31" s="12" t="str">
        <f t="shared" si="2"/>
        <v/>
      </c>
      <c r="M31" s="12" t="str">
        <f t="shared" si="3"/>
        <v/>
      </c>
      <c r="N31" s="12" t="str">
        <f t="shared" si="4"/>
        <v/>
      </c>
      <c r="O31" s="7" t="str">
        <f t="shared" si="5"/>
        <v/>
      </c>
      <c r="P31" s="7" t="str">
        <f t="shared" si="6"/>
        <v/>
      </c>
      <c r="Q31" s="7" t="str">
        <f t="shared" si="7"/>
        <v/>
      </c>
      <c r="R31" s="7" t="str">
        <f t="shared" si="8"/>
        <v/>
      </c>
    </row>
    <row r="32" spans="1:18" x14ac:dyDescent="0.25">
      <c r="A32" s="3"/>
      <c r="B32" s="7"/>
      <c r="C32" s="3"/>
      <c r="D32" s="3"/>
      <c r="E32" s="3"/>
      <c r="F32" s="12"/>
      <c r="G32" s="12"/>
      <c r="H32" s="12"/>
      <c r="I32" s="12"/>
      <c r="J32" s="12" t="str">
        <f t="shared" si="0"/>
        <v/>
      </c>
      <c r="K32" s="12" t="str">
        <f t="shared" si="1"/>
        <v/>
      </c>
      <c r="L32" s="12" t="str">
        <f t="shared" si="2"/>
        <v/>
      </c>
      <c r="M32" s="12" t="str">
        <f t="shared" si="3"/>
        <v/>
      </c>
      <c r="N32" s="12" t="str">
        <f t="shared" si="4"/>
        <v/>
      </c>
      <c r="O32" s="7" t="str">
        <f t="shared" si="5"/>
        <v/>
      </c>
      <c r="P32" s="7" t="str">
        <f t="shared" si="6"/>
        <v/>
      </c>
      <c r="Q32" s="7" t="str">
        <f t="shared" si="7"/>
        <v/>
      </c>
      <c r="R32" s="7" t="str">
        <f t="shared" si="8"/>
        <v/>
      </c>
    </row>
    <row r="33" spans="1:18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ht="30" x14ac:dyDescent="0.25">
      <c r="A35" s="2" t="s">
        <v>43</v>
      </c>
      <c r="B35" s="2" t="s">
        <v>47</v>
      </c>
      <c r="C35" s="2" t="s">
        <v>15</v>
      </c>
      <c r="D35" s="2" t="s">
        <v>50</v>
      </c>
      <c r="E35" s="2" t="s">
        <v>179</v>
      </c>
      <c r="F35" s="2" t="s">
        <v>180</v>
      </c>
      <c r="G35" s="2" t="s">
        <v>181</v>
      </c>
      <c r="H35" s="2" t="s">
        <v>182</v>
      </c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x14ac:dyDescent="0.25">
      <c r="A36" s="3" t="s">
        <v>58</v>
      </c>
      <c r="B36" s="3" t="str">
        <f>IF(A36="","",IFERROR(INDEX(Stammdaten!$G$6:$G$105,MATCH(A36,Stammdaten!$B$6:$B$105,0)),""))</f>
        <v>Familie Becker</v>
      </c>
      <c r="C36" s="3">
        <f>IF(A36="","",IFERROR(INDEX(Stammdaten!$J$6:$J$105,MATCH(A36,Stammdaten!$B$6:$B$105,0)),""))</f>
        <v>72</v>
      </c>
      <c r="D36" s="3">
        <f>IF(A36="","",IFERROR(INDEX(Stammdaten!$K$6:$K$105,MATCH(A36,Stammdaten!$B$6:$B$105,0)),""))</f>
        <v>3</v>
      </c>
      <c r="E36" s="7">
        <f>IF(A36="","",SUMIFS(Buchungen!$I:$I,Buchungen!$C:$C,A36,Buchungen!$E:$E,"Nebenkosten-Vorauszahlung",Buchungen!$P:$P,$B$4))</f>
        <v>690</v>
      </c>
      <c r="F36" s="7">
        <f>SUM(O$11:O$32)</f>
        <v>1928.74</v>
      </c>
      <c r="G36" s="7">
        <f>F36-E36</f>
        <v>1238.74</v>
      </c>
      <c r="H36" s="3" t="str">
        <f>IF(G36&gt;0,"Nachzahlung",IF(G36&lt;0,"Guthaben","Ausgeglichen"))</f>
        <v>Nachzahlung</v>
      </c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x14ac:dyDescent="0.25">
      <c r="A37" s="3" t="s">
        <v>64</v>
      </c>
      <c r="B37" s="3" t="str">
        <f>IF(A37="","",IFERROR(INDEX(Stammdaten!$G$6:$G$105,MATCH(A37,Stammdaten!$B$6:$B$105,0)),""))</f>
        <v>M. Wagner</v>
      </c>
      <c r="C37" s="3">
        <f>IF(A37="","",IFERROR(INDEX(Stammdaten!$J$6:$J$105,MATCH(A37,Stammdaten!$B$6:$B$105,0)),""))</f>
        <v>48</v>
      </c>
      <c r="D37" s="3">
        <f>IF(A37="","",IFERROR(INDEX(Stammdaten!$K$6:$K$105,MATCH(A37,Stammdaten!$B$6:$B$105,0)),""))</f>
        <v>1</v>
      </c>
      <c r="E37" s="7">
        <f>IF(A37="","",SUMIFS(Buchungen!$I:$I,Buchungen!$C:$C,A37,Buchungen!$E:$E,"Nebenkosten-Vorauszahlung",Buchungen!$P:$P,$B$4))</f>
        <v>420</v>
      </c>
      <c r="F37" s="7">
        <f>SUM(P$11:P$32)</f>
        <v>1306.26</v>
      </c>
      <c r="G37" s="7">
        <f>F37-E37</f>
        <v>886.26</v>
      </c>
      <c r="H37" s="3" t="str">
        <f>IF(G37&gt;0,"Nachzahlung",IF(G37&lt;0,"Guthaben","Ausgeglichen"))</f>
        <v>Nachzahlung</v>
      </c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x14ac:dyDescent="0.25">
      <c r="A38" s="3" t="s">
        <v>66</v>
      </c>
      <c r="B38" s="3" t="str">
        <f>IF(A38="","",IFERROR(INDEX(Stammdaten!$G$6:$G$105,MATCH(A38,Stammdaten!$B$6:$B$105,0)),""))</f>
        <v>Jonas Richter</v>
      </c>
      <c r="C38" s="3">
        <f>IF(A38="","",IFERROR(INDEX(Stammdaten!$J$6:$J$105,MATCH(A38,Stammdaten!$B$6:$B$105,0)),""))</f>
        <v>64</v>
      </c>
      <c r="D38" s="3">
        <f>IF(A38="","",IFERROR(INDEX(Stammdaten!$K$6:$K$105,MATCH(A38,Stammdaten!$B$6:$B$105,0)),""))</f>
        <v>2</v>
      </c>
      <c r="E38" s="7">
        <f>IF(A38="","",SUMIFS(Buchungen!$I:$I,Buchungen!$C:$C,A38,Buchungen!$E:$E,"Nebenkosten-Vorauszahlung",Buchungen!$P:$P,$B$4))</f>
        <v>630</v>
      </c>
      <c r="F38" s="7">
        <f>SUM(Q$11:Q$32)</f>
        <v>816.5</v>
      </c>
      <c r="G38" s="7">
        <f>F38-E38</f>
        <v>186.5</v>
      </c>
      <c r="H38" s="3" t="str">
        <f>IF(G38&gt;0,"Nachzahlung",IF(G38&lt;0,"Guthaben","Ausgeglichen"))</f>
        <v>Nachzahlung</v>
      </c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x14ac:dyDescent="0.25">
      <c r="A39" s="3" t="s">
        <v>72</v>
      </c>
      <c r="B39" s="3" t="str">
        <f>IF(A39="","",IFERROR(INDEX(Stammdaten!$G$6:$G$105,MATCH(A39,Stammdaten!$B$6:$B$105,0)),""))</f>
        <v>Nora Schmidt</v>
      </c>
      <c r="C39" s="3">
        <f>IF(A39="","",IFERROR(INDEX(Stammdaten!$J$6:$J$105,MATCH(A39,Stammdaten!$B$6:$B$105,0)),""))</f>
        <v>56</v>
      </c>
      <c r="D39" s="3">
        <f>IF(A39="","",IFERROR(INDEX(Stammdaten!$K$6:$K$105,MATCH(A39,Stammdaten!$B$6:$B$105,0)),""))</f>
        <v>1</v>
      </c>
      <c r="E39" s="7">
        <f>IF(A39="","",SUMIFS(Buchungen!$I:$I,Buchungen!$C:$C,A39,Buchungen!$E:$E,"Nebenkosten-Vorauszahlung",Buchungen!$P:$P,$B$4))</f>
        <v>380</v>
      </c>
      <c r="F39" s="7">
        <f>SUM(R$11:R$32)</f>
        <v>698.5</v>
      </c>
      <c r="G39" s="7">
        <f>F39-E39</f>
        <v>318.5</v>
      </c>
      <c r="H39" s="3" t="str">
        <f>IF(G39&gt;0,"Nachzahlung",IF(G39&lt;0,"Guthaben","Ausgeglichen"))</f>
        <v>Nachzahlung</v>
      </c>
      <c r="I39" s="3"/>
      <c r="J39" s="3"/>
      <c r="K39" s="3"/>
      <c r="L39" s="3"/>
      <c r="M39" s="3"/>
      <c r="N39" s="3"/>
      <c r="O39" s="3"/>
      <c r="P39" s="3"/>
      <c r="Q39" s="3"/>
      <c r="R39" s="3"/>
    </row>
  </sheetData>
  <mergeCells count="2">
    <mergeCell ref="A1:R1"/>
    <mergeCell ref="A2:R2"/>
  </mergeCells>
  <conditionalFormatting sqref="G36:G39">
    <cfRule type="cellIs" dxfId="12" priority="1" operator="greaterThan">
      <formula>0</formula>
    </cfRule>
    <cfRule type="cellIs" dxfId="11" priority="2" operator="lessThan">
      <formula>0</formula>
    </cfRule>
  </conditionalFormatting>
  <dataValidations count="3">
    <dataValidation type="list" sqref="B5" xr:uid="{00000000-0002-0000-0300-000000000000}">
      <formula1>"OBJ-01,OBJ-02"</formula1>
    </dataValidation>
    <dataValidation type="list" sqref="C11:C32" xr:uid="{00000000-0002-0000-0300-000001000000}">
      <formula1>"Ja,Nein"</formula1>
    </dataValidation>
    <dataValidation type="list" sqref="D11:D32" xr:uid="{00000000-0002-0000-0300-000002000000}">
      <formula1>"Wohnfläche m²,Personen,Einheit,Verbrauch,Direkt"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Stammdaten</vt:lpstr>
      <vt:lpstr>Buchungen</vt:lpstr>
      <vt:lpstr>Nebenkosten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2026-05-10T16:21:31Z</dcterms:modified>
</cp:coreProperties>
</file>