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ktien\"/>
    </mc:Choice>
  </mc:AlternateContent>
  <xr:revisionPtr revIDLastSave="0" documentId="13_ncr:1_{8D704634-16EC-40DC-BA09-5F4AC25FF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Portfolio" sheetId="2" r:id="rId2"/>
    <sheet name="Transaktion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H2" i="3"/>
  <c r="P8" i="2"/>
  <c r="L8" i="2"/>
  <c r="N8" i="2" s="1"/>
  <c r="K8" i="2"/>
  <c r="C36" i="1" s="1"/>
  <c r="I8" i="2"/>
  <c r="B36" i="1" s="1"/>
  <c r="P7" i="2"/>
  <c r="K7" i="2"/>
  <c r="L7" i="2" s="1"/>
  <c r="N7" i="2" s="1"/>
  <c r="I7" i="2"/>
  <c r="P6" i="2"/>
  <c r="K6" i="2"/>
  <c r="L6" i="2" s="1"/>
  <c r="N6" i="2" s="1"/>
  <c r="D34" i="1" s="1"/>
  <c r="I6" i="2"/>
  <c r="P5" i="2"/>
  <c r="K5" i="2"/>
  <c r="I5" i="2"/>
  <c r="P4" i="2"/>
  <c r="K4" i="2"/>
  <c r="I4" i="2"/>
  <c r="P3" i="2"/>
  <c r="K3" i="2"/>
  <c r="L3" i="2" s="1"/>
  <c r="N3" i="2" s="1"/>
  <c r="D31" i="1" s="1"/>
  <c r="I3" i="2"/>
  <c r="O3" i="2" s="1"/>
  <c r="E31" i="1" s="1"/>
  <c r="P2" i="2"/>
  <c r="K2" i="2"/>
  <c r="L2" i="2" s="1"/>
  <c r="I2" i="2"/>
  <c r="B30" i="1" s="1"/>
  <c r="F36" i="1"/>
  <c r="A36" i="1"/>
  <c r="F35" i="1"/>
  <c r="C35" i="1"/>
  <c r="B35" i="1"/>
  <c r="A35" i="1"/>
  <c r="F34" i="1"/>
  <c r="C34" i="1"/>
  <c r="A34" i="1"/>
  <c r="F33" i="1"/>
  <c r="A33" i="1"/>
  <c r="F32" i="1"/>
  <c r="A32" i="1"/>
  <c r="F31" i="1"/>
  <c r="C31" i="1"/>
  <c r="B31" i="1"/>
  <c r="A31" i="1"/>
  <c r="F30" i="1"/>
  <c r="C30" i="1"/>
  <c r="A30" i="1"/>
  <c r="A9" i="1"/>
  <c r="I5" i="1"/>
  <c r="C5" i="1"/>
  <c r="A5" i="1"/>
  <c r="R8" i="2" l="1"/>
  <c r="G36" i="1"/>
  <c r="O8" i="2"/>
  <c r="E36" i="1" s="1"/>
  <c r="D36" i="1"/>
  <c r="R7" i="2"/>
  <c r="G35" i="1"/>
  <c r="D35" i="1"/>
  <c r="O7" i="2"/>
  <c r="E35" i="1" s="1"/>
  <c r="R6" i="2"/>
  <c r="G34" i="1"/>
  <c r="O6" i="2"/>
  <c r="E34" i="1" s="1"/>
  <c r="B34" i="1"/>
  <c r="R5" i="2"/>
  <c r="G33" i="1"/>
  <c r="L5" i="2"/>
  <c r="N5" i="2" s="1"/>
  <c r="D33" i="1" s="1"/>
  <c r="C33" i="1"/>
  <c r="O5" i="2"/>
  <c r="E33" i="1" s="1"/>
  <c r="B33" i="1"/>
  <c r="R4" i="2"/>
  <c r="G32" i="1"/>
  <c r="L4" i="2"/>
  <c r="N4" i="2" s="1"/>
  <c r="D32" i="1" s="1"/>
  <c r="C32" i="1"/>
  <c r="O4" i="2"/>
  <c r="E32" i="1" s="1"/>
  <c r="B32" i="1"/>
  <c r="R3" i="2"/>
  <c r="G31" i="1"/>
  <c r="R2" i="2"/>
  <c r="G30" i="1"/>
  <c r="G9" i="1"/>
  <c r="N2" i="2"/>
  <c r="E5" i="1"/>
  <c r="G5" i="1" s="1"/>
  <c r="O2" i="2" l="1"/>
  <c r="D30" i="1"/>
  <c r="I9" i="1" l="1"/>
  <c r="E30" i="1"/>
  <c r="E9" i="1"/>
  <c r="C9" i="1"/>
</calcChain>
</file>

<file path=xl/sharedStrings.xml><?xml version="1.0" encoding="utf-8"?>
<sst xmlns="http://schemas.openxmlformats.org/spreadsheetml/2006/main" count="133" uniqueCount="92">
  <si>
    <t>Aktien-Portfolio Manager</t>
  </si>
  <si>
    <t>Dashboard für Depotwert, Performance, Dividenden und Gewichtung</t>
  </si>
  <si>
    <t>Gesamtinvestition</t>
  </si>
  <si>
    <t>Aktueller Portfoliowert</t>
  </si>
  <si>
    <t>Gewinn / Verlust</t>
  </si>
  <si>
    <t>Rendite %</t>
  </si>
  <si>
    <t>Dividenden gesamt</t>
  </si>
  <si>
    <t>Anzahl Positionen</t>
  </si>
  <si>
    <t>Beste Aktie</t>
  </si>
  <si>
    <t>Schwächste Aktie</t>
  </si>
  <si>
    <t>Top Gewicht</t>
  </si>
  <si>
    <t>Durchschn. Rendite</t>
  </si>
  <si>
    <t>Portfolio-Gewicht nach Aktie</t>
  </si>
  <si>
    <t>Gesamtertrag je Position</t>
  </si>
  <si>
    <t>Portfolio-Snapshot</t>
  </si>
  <si>
    <t>Schnellstart</t>
  </si>
  <si>
    <t>Aktie</t>
  </si>
  <si>
    <t>Investiert</t>
  </si>
  <si>
    <t>Wert</t>
  </si>
  <si>
    <t>Ertrag</t>
  </si>
  <si>
    <t>Status</t>
  </si>
  <si>
    <t>Gewicht</t>
  </si>
  <si>
    <t>1. Aktien im Blatt „Portfolio“ eintragen.
2. Gelbe Felder manuell pflegen.
3. Käufe, Verkäufe und Dividenden in „Transaktionen“ erfassen.
4. Das Dashboard aktualisiert sich automatisch.
Hinweis: Die Beispieldaten sind keine Anlageempfehlung.</t>
  </si>
  <si>
    <t>Ticker / ISIN</t>
  </si>
  <si>
    <t>Branche</t>
  </si>
  <si>
    <t>Währung</t>
  </si>
  <si>
    <t>Kaufdatum</t>
  </si>
  <si>
    <t>Anzahl</t>
  </si>
  <si>
    <t>Ø Kaufpreis</t>
  </si>
  <si>
    <t>Gebühren</t>
  </si>
  <si>
    <t>Investierter Betrag</t>
  </si>
  <si>
    <t>Aktueller Preis</t>
  </si>
  <si>
    <t>Aktueller Wert</t>
  </si>
  <si>
    <t>Dividenden erhalten</t>
  </si>
  <si>
    <t>Gesamtertrag</t>
  </si>
  <si>
    <t>Portfolio-Gewicht</t>
  </si>
  <si>
    <t>Zielgewicht %</t>
  </si>
  <si>
    <t>Abweichung</t>
  </si>
  <si>
    <t>Notizen</t>
  </si>
  <si>
    <t>Apple</t>
  </si>
  <si>
    <t>AAPL</t>
  </si>
  <si>
    <t>Technologie</t>
  </si>
  <si>
    <t>USD</t>
  </si>
  <si>
    <t>Halten</t>
  </si>
  <si>
    <t>Langfristige Kernposition</t>
  </si>
  <si>
    <t>Microsoft</t>
  </si>
  <si>
    <t>MSFT</t>
  </si>
  <si>
    <t>Kaufen</t>
  </si>
  <si>
    <t>Cloud und KI im Fokus</t>
  </si>
  <si>
    <t>Allianz</t>
  </si>
  <si>
    <t>ALV</t>
  </si>
  <si>
    <t>Versicherung</t>
  </si>
  <si>
    <t>EUR</t>
  </si>
  <si>
    <t>Stabile Dividendenaktie</t>
  </si>
  <si>
    <t>SAP</t>
  </si>
  <si>
    <t>Software</t>
  </si>
  <si>
    <t>Beobachten</t>
  </si>
  <si>
    <t>Wachstum weiter beobachten</t>
  </si>
  <si>
    <t>Nvidia</t>
  </si>
  <si>
    <t>NVDA</t>
  </si>
  <si>
    <t>Halbleiter</t>
  </si>
  <si>
    <t>Hohe Dynamik, aber volatil</t>
  </si>
  <si>
    <t>Volkswagen</t>
  </si>
  <si>
    <t>VOW3</t>
  </si>
  <si>
    <t>Automobil</t>
  </si>
  <si>
    <t>Verkaufen</t>
  </si>
  <si>
    <t>Gewichtung reduzieren</t>
  </si>
  <si>
    <t>Siemens</t>
  </si>
  <si>
    <t>SIE</t>
  </si>
  <si>
    <t>Industrie</t>
  </si>
  <si>
    <t>Beispieldaten, keine Empfehlung</t>
  </si>
  <si>
    <t>Datum</t>
  </si>
  <si>
    <t>Typ</t>
  </si>
  <si>
    <t>Preis je Aktie</t>
  </si>
  <si>
    <t>Gebühren / Steuern</t>
  </si>
  <si>
    <t>Betrag</t>
  </si>
  <si>
    <t>Broker</t>
  </si>
  <si>
    <t>Kauf</t>
  </si>
  <si>
    <t>Trade Republic</t>
  </si>
  <si>
    <t>Erstkauf</t>
  </si>
  <si>
    <t>Dividende</t>
  </si>
  <si>
    <t>Quartalsdividende</t>
  </si>
  <si>
    <t>Scalable Capital</t>
  </si>
  <si>
    <t>Aufbau Position</t>
  </si>
  <si>
    <t>ING</t>
  </si>
  <si>
    <t>Dividendenfokus</t>
  </si>
  <si>
    <t>Verkauf</t>
  </si>
  <si>
    <t>Teilverkauf</t>
  </si>
  <si>
    <t>Gebühr</t>
  </si>
  <si>
    <t>Depotgebühr</t>
  </si>
  <si>
    <t>DEPOT</t>
  </si>
  <si>
    <t>Monatliche Gebühr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</si>
</sst>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2]"/>
    <numFmt numFmtId="165" formatCode="dd\.mm\.yyyy"/>
  </numFmts>
  <fonts count="8" x14ac:knownFonts="1">
    <font>
      <sz val="11"/>
      <name val="Carlito"/>
    </font>
    <font>
      <b/>
      <sz val="11"/>
      <color rgb="FFFFFFFF"/>
      <name val="Carlito"/>
    </font>
    <font>
      <sz val="11"/>
      <color rgb="FF1F1F1F"/>
      <name val="Carlito"/>
    </font>
    <font>
      <b/>
      <sz val="18"/>
      <color rgb="FFFFFFFF"/>
      <name val="Carlito"/>
    </font>
    <font>
      <i/>
      <sz val="11"/>
      <color rgb="FF1F415A"/>
      <name val="Carlito"/>
    </font>
    <font>
      <b/>
      <sz val="10"/>
      <color rgb="FF1F415A"/>
      <name val="Carlito"/>
    </font>
    <font>
      <b/>
      <sz val="17"/>
      <color rgb="FF1F1F1F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4CC"/>
      </patternFill>
    </fill>
    <fill>
      <patternFill patternType="solid">
        <fgColor rgb="FFF4F7F8"/>
      </patternFill>
    </fill>
    <fill>
      <patternFill patternType="solid">
        <fgColor rgb="FFD8E6E8"/>
      </patternFill>
    </fill>
    <fill>
      <patternFill patternType="solid">
        <fgColor rgb="FFEAF3F4"/>
      </patternFill>
    </fill>
    <fill>
      <patternFill patternType="solid">
        <fgColor rgb="FF1F415A"/>
      </patternFill>
    </fill>
    <fill>
      <patternFill patternType="solid">
        <fgColor rgb="FFF9FBF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0" fillId="3" borderId="0" xfId="1" applyFont="1" applyFill="1"/>
    <xf numFmtId="164" fontId="2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2" fillId="3" borderId="0" xfId="1" applyNumberFormat="1" applyFont="1" applyFill="1" applyAlignment="1">
      <alignment vertical="center" wrapText="1"/>
    </xf>
    <xf numFmtId="164" fontId="0" fillId="3" borderId="0" xfId="1" applyNumberFormat="1" applyFont="1" applyFill="1"/>
    <xf numFmtId="10" fontId="2" fillId="0" borderId="0" xfId="1" applyNumberFormat="1" applyFont="1" applyAlignment="1">
      <alignment vertical="center" wrapText="1"/>
    </xf>
    <xf numFmtId="10" fontId="0" fillId="0" borderId="0" xfId="1" applyNumberFormat="1" applyFont="1"/>
    <xf numFmtId="10" fontId="2" fillId="3" borderId="0" xfId="1" applyNumberFormat="1" applyFont="1" applyFill="1" applyAlignment="1">
      <alignment vertical="center" wrapText="1"/>
    </xf>
    <xf numFmtId="10" fontId="0" fillId="3" borderId="0" xfId="1" applyNumberFormat="1" applyFont="1" applyFill="1"/>
    <xf numFmtId="165" fontId="2" fillId="0" borderId="0" xfId="1" applyNumberFormat="1" applyFont="1" applyAlignment="1">
      <alignment vertical="center" wrapText="1"/>
    </xf>
    <xf numFmtId="165" fontId="0" fillId="0" borderId="0" xfId="1" applyNumberFormat="1" applyFont="1"/>
    <xf numFmtId="0" fontId="2" fillId="4" borderId="0" xfId="1" applyFont="1" applyFill="1" applyAlignment="1">
      <alignment vertical="center" wrapText="1"/>
    </xf>
    <xf numFmtId="164" fontId="2" fillId="4" borderId="0" xfId="1" applyNumberFormat="1" applyFont="1" applyFill="1" applyAlignment="1">
      <alignment vertical="center" wrapText="1"/>
    </xf>
    <xf numFmtId="10" fontId="2" fillId="4" borderId="0" xfId="1" applyNumberFormat="1" applyFont="1" applyFill="1" applyAlignment="1">
      <alignment vertical="center" wrapText="1"/>
    </xf>
    <xf numFmtId="0" fontId="0" fillId="4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vertical="center" wrapText="1"/>
    </xf>
    <xf numFmtId="0" fontId="4" fillId="5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164" fontId="6" fillId="6" borderId="0" xfId="1" applyNumberFormat="1" applyFont="1" applyFill="1" applyAlignment="1">
      <alignment horizontal="center" vertical="center" wrapText="1"/>
    </xf>
    <xf numFmtId="10" fontId="6" fillId="6" borderId="0" xfId="1" applyNumberFormat="1" applyFont="1" applyFill="1" applyAlignment="1">
      <alignment horizontal="center" vertical="center" wrapText="1"/>
    </xf>
    <xf numFmtId="1" fontId="6" fillId="6" borderId="0" xfId="1" applyNumberFormat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1" fillId="7" borderId="0" xfId="1" applyFont="1" applyFill="1" applyAlignment="1">
      <alignment horizontal="center" vertical="center" wrapText="1"/>
    </xf>
    <xf numFmtId="0" fontId="2" fillId="8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13">
    <dxf>
      <font>
        <color rgb="FF9C0006"/>
      </font>
      <fill>
        <patternFill patternType="solid">
          <bgColor rgb="FFFBEAEA"/>
        </patternFill>
      </fill>
    </dxf>
    <dxf>
      <font>
        <color rgb="FF006100"/>
      </font>
      <fill>
        <patternFill patternType="solid">
          <bgColor rgb="FFE7F4EA"/>
        </patternFill>
      </fill>
    </dxf>
    <dxf>
      <fill>
        <patternFill patternType="solid">
          <bgColor rgb="FFEDEDED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DE9D9"/>
        </patternFill>
      </fill>
    </dxf>
    <dxf>
      <font>
        <color rgb="FF9C0006"/>
      </font>
      <fill>
        <patternFill patternType="solid">
          <bgColor rgb="FFFBEAEA"/>
        </patternFill>
      </fill>
    </dxf>
    <dxf>
      <font>
        <color rgb="FF006100"/>
      </font>
      <fill>
        <patternFill patternType="solid">
          <bgColor rgb="FFE7F4EA"/>
        </patternFill>
      </fill>
    </dxf>
    <dxf>
      <font>
        <b/>
        <color rgb="FF9C0006"/>
      </font>
      <fill>
        <patternFill patternType="solid">
          <bgColor rgb="FFFBEAEA"/>
        </patternFill>
      </fill>
    </dxf>
    <dxf>
      <font>
        <b/>
        <color rgb="FF006100"/>
      </font>
      <fill>
        <patternFill patternType="solid">
          <bgColor rgb="FFE7F4EA"/>
        </patternFill>
      </fill>
    </dxf>
    <dxf>
      <font>
        <color rgb="FF9C0006"/>
      </font>
      <fill>
        <patternFill patternType="solid">
          <bgColor rgb="FFFBEAEA"/>
        </patternFill>
      </fill>
    </dxf>
    <dxf>
      <font>
        <color rgb="FF006100"/>
      </font>
      <fill>
        <patternFill patternType="solid">
          <bgColor rgb="FFE7F4EA"/>
        </patternFill>
      </fill>
    </dxf>
  </dxfs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Portfolio-Gewicht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Gewicht</c:v>
          </c:tx>
          <c:invertIfNegative val="1"/>
          <c:cat>
            <c:strRef>
              <c:f>Portfolio!$A$2:$A$8</c:f>
              <c:strCache>
                <c:ptCount val="7"/>
                <c:pt idx="0">
                  <c:v>Apple</c:v>
                </c:pt>
                <c:pt idx="1">
                  <c:v>Microsoft</c:v>
                </c:pt>
                <c:pt idx="2">
                  <c:v>Allianz</c:v>
                </c:pt>
                <c:pt idx="3">
                  <c:v>SAP</c:v>
                </c:pt>
                <c:pt idx="4">
                  <c:v>Nvidia</c:v>
                </c:pt>
                <c:pt idx="5">
                  <c:v>Volkswagen</c:v>
                </c:pt>
                <c:pt idx="6">
                  <c:v>Siemens</c:v>
                </c:pt>
              </c:strCache>
            </c:strRef>
          </c:cat>
          <c:val>
            <c:numRef>
              <c:f>Portfolio!$P$2:$P$8</c:f>
              <c:numCache>
                <c:formatCode>0.00%</c:formatCode>
                <c:ptCount val="7"/>
                <c:pt idx="0">
                  <c:v>0.13314840499306516</c:v>
                </c:pt>
                <c:pt idx="1">
                  <c:v>0.20282358926527325</c:v>
                </c:pt>
                <c:pt idx="2">
                  <c:v>0.16437626053092197</c:v>
                </c:pt>
                <c:pt idx="3">
                  <c:v>7.4702166447619442E-2</c:v>
                </c:pt>
                <c:pt idx="4">
                  <c:v>0.2581325064048598</c:v>
                </c:pt>
                <c:pt idx="5">
                  <c:v>9.9843133929707034E-2</c:v>
                </c:pt>
                <c:pt idx="6">
                  <c:v>6.6973938428553259E-2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F31-B610-835D6A0A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E1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Gesamtertrag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Gesamtertrag</c:v>
          </c:tx>
          <c:invertIfNegative val="1"/>
          <c:cat>
            <c:strRef>
              <c:f>Portfolio!$A$2:$A$8</c:f>
              <c:strCache>
                <c:ptCount val="7"/>
                <c:pt idx="0">
                  <c:v>Apple</c:v>
                </c:pt>
                <c:pt idx="1">
                  <c:v>Microsoft</c:v>
                </c:pt>
                <c:pt idx="2">
                  <c:v>Allianz</c:v>
                </c:pt>
                <c:pt idx="3">
                  <c:v>SAP</c:v>
                </c:pt>
                <c:pt idx="4">
                  <c:v>Nvidia</c:v>
                </c:pt>
                <c:pt idx="5">
                  <c:v>Volkswagen</c:v>
                </c:pt>
                <c:pt idx="6">
                  <c:v>Siemens</c:v>
                </c:pt>
              </c:strCache>
            </c:strRef>
          </c:cat>
          <c:val>
            <c:numRef>
              <c:f>Portfolio!$N$2:$N$8</c:f>
              <c:numCache>
                <c:formatCode>#,##0.00\ [$€-2]</c:formatCode>
                <c:ptCount val="7"/>
                <c:pt idx="0">
                  <c:v>189.49999999999955</c:v>
                </c:pt>
                <c:pt idx="1">
                  <c:v>537.70000000000027</c:v>
                </c:pt>
                <c:pt idx="2">
                  <c:v>426</c:v>
                </c:pt>
                <c:pt idx="3">
                  <c:v>158.39999999999964</c:v>
                </c:pt>
                <c:pt idx="4">
                  <c:v>633.70000000000005</c:v>
                </c:pt>
                <c:pt idx="5">
                  <c:v>-108.5</c:v>
                </c:pt>
                <c:pt idx="6">
                  <c:v>78.200000000000045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0-4F68-8494-51793F0D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[$€-2]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E1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5</xdr:col>
      <xdr:colOff>0</xdr:colOff>
      <xdr:row>27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10</xdr:col>
      <xdr:colOff>0</xdr:colOff>
      <xdr:row>27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ortfolio" displayName="tblPortfolio" ref="A1:T8">
  <tableColumns count="20">
    <tableColumn id="1" xr3:uid="{00000000-0010-0000-0000-000001000000}" name="Aktie"/>
    <tableColumn id="2" xr3:uid="{00000000-0010-0000-0000-000002000000}" name="Ticker / ISIN"/>
    <tableColumn id="3" xr3:uid="{00000000-0010-0000-0000-000003000000}" name="Branche"/>
    <tableColumn id="4" xr3:uid="{00000000-0010-0000-0000-000004000000}" name="Währung"/>
    <tableColumn id="5" xr3:uid="{00000000-0010-0000-0000-000005000000}" name="Kaufdatum"/>
    <tableColumn id="6" xr3:uid="{00000000-0010-0000-0000-000006000000}" name="Anzahl"/>
    <tableColumn id="7" xr3:uid="{00000000-0010-0000-0000-000007000000}" name="Ø Kaufpreis"/>
    <tableColumn id="8" xr3:uid="{00000000-0010-0000-0000-000008000000}" name="Gebühren"/>
    <tableColumn id="9" xr3:uid="{00000000-0010-0000-0000-000009000000}" name="Investierter Betrag"/>
    <tableColumn id="10" xr3:uid="{00000000-0010-0000-0000-00000A000000}" name="Aktueller Preis"/>
    <tableColumn id="11" xr3:uid="{00000000-0010-0000-0000-00000B000000}" name="Aktueller Wert"/>
    <tableColumn id="12" xr3:uid="{00000000-0010-0000-0000-00000C000000}" name="Gewinn / Verlust"/>
    <tableColumn id="13" xr3:uid="{00000000-0010-0000-0000-00000D000000}" name="Dividenden erhalten"/>
    <tableColumn id="14" xr3:uid="{00000000-0010-0000-0000-00000E000000}" name="Gesamtertrag"/>
    <tableColumn id="15" xr3:uid="{00000000-0010-0000-0000-00000F000000}" name="Rendite %"/>
    <tableColumn id="16" xr3:uid="{00000000-0010-0000-0000-000010000000}" name="Portfolio-Gewicht"/>
    <tableColumn id="17" xr3:uid="{00000000-0010-0000-0000-000011000000}" name="Zielgewicht %"/>
    <tableColumn id="18" xr3:uid="{00000000-0010-0000-0000-000012000000}" name="Abweichung"/>
    <tableColumn id="19" xr3:uid="{00000000-0010-0000-0000-000013000000}" name="Status"/>
    <tableColumn id="20" xr3:uid="{00000000-0010-0000-0000-000014000000}" name="Notiz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Transaktionen" displayName="tblTransaktionen" ref="A1:K7">
  <tableColumns count="11">
    <tableColumn id="1" xr3:uid="{00000000-0010-0000-0100-000001000000}" name="Datum"/>
    <tableColumn id="2" xr3:uid="{00000000-0010-0000-0100-000002000000}" name="Typ"/>
    <tableColumn id="3" xr3:uid="{00000000-0010-0000-0100-000003000000}" name="Aktie"/>
    <tableColumn id="4" xr3:uid="{00000000-0010-0000-0100-000004000000}" name="Ticker / ISIN"/>
    <tableColumn id="5" xr3:uid="{00000000-0010-0000-0100-000005000000}" name="Anzahl"/>
    <tableColumn id="6" xr3:uid="{00000000-0010-0000-0100-000006000000}" name="Preis je Aktie"/>
    <tableColumn id="7" xr3:uid="{00000000-0010-0000-0100-000007000000}" name="Gebühren / Steuern"/>
    <tableColumn id="8" xr3:uid="{00000000-0010-0000-0100-000008000000}" name="Betrag"/>
    <tableColumn id="9" xr3:uid="{00000000-0010-0000-0100-000009000000}" name="Währung"/>
    <tableColumn id="10" xr3:uid="{00000000-0010-0000-0100-00000A000000}" name="Broker"/>
    <tableColumn id="11" xr3:uid="{00000000-0010-0000-0100-00000B000000}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N13" sqref="N13"/>
    </sheetView>
  </sheetViews>
  <sheetFormatPr baseColWidth="10" defaultColWidth="9" defaultRowHeight="15" x14ac:dyDescent="0.25"/>
  <cols>
    <col min="1" max="1" width="18" customWidth="1"/>
    <col min="2" max="9" width="15" customWidth="1"/>
    <col min="10" max="10" width="18" customWidth="1"/>
  </cols>
  <sheetData>
    <row r="1" spans="1:10" ht="32.1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1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22" t="s">
        <v>2</v>
      </c>
      <c r="B4" s="23"/>
      <c r="C4" s="22" t="s">
        <v>3</v>
      </c>
      <c r="D4" s="23"/>
      <c r="E4" s="22" t="s">
        <v>4</v>
      </c>
      <c r="F4" s="23"/>
      <c r="G4" s="22" t="s">
        <v>5</v>
      </c>
      <c r="H4" s="23"/>
      <c r="I4" s="22" t="s">
        <v>6</v>
      </c>
      <c r="J4" s="23"/>
    </row>
    <row r="5" spans="1:10" x14ac:dyDescent="0.25">
      <c r="A5" s="24">
        <f>SUM(Portfolio!I2:I100)</f>
        <v>14703.6</v>
      </c>
      <c r="B5" s="23"/>
      <c r="C5" s="24">
        <f>SUM(Portfolio!K2:K100)</f>
        <v>16510.900000000001</v>
      </c>
      <c r="D5" s="23"/>
      <c r="E5" s="24">
        <f>SUM(Portfolio!L2:L100)</f>
        <v>1807.2999999999995</v>
      </c>
      <c r="F5" s="23"/>
      <c r="G5" s="25">
        <f>IF(A5=0,"",E5/A5)</f>
        <v>0.12291547648194996</v>
      </c>
      <c r="H5" s="23"/>
      <c r="I5" s="24">
        <f>SUM(Portfolio!M2:M100)</f>
        <v>107.7</v>
      </c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22" t="s">
        <v>7</v>
      </c>
      <c r="B8" s="23"/>
      <c r="C8" s="22" t="s">
        <v>8</v>
      </c>
      <c r="D8" s="23"/>
      <c r="E8" s="22" t="s">
        <v>9</v>
      </c>
      <c r="F8" s="23"/>
      <c r="G8" s="22" t="s">
        <v>10</v>
      </c>
      <c r="H8" s="23"/>
      <c r="I8" s="22" t="s">
        <v>11</v>
      </c>
      <c r="J8" s="23"/>
    </row>
    <row r="9" spans="1:10" x14ac:dyDescent="0.25">
      <c r="A9" s="26">
        <f>COUNTA(Portfolio!A2:A100)</f>
        <v>7</v>
      </c>
      <c r="B9" s="23"/>
      <c r="C9" s="27" t="str">
        <f>IFERROR(INDEX(Portfolio!A2:A100,MATCH(MAX(Portfolio!O2:O100),Portfolio!O2:O100,0)),"")</f>
        <v>Microsoft</v>
      </c>
      <c r="D9" s="23"/>
      <c r="E9" s="27" t="str">
        <f>IFERROR(INDEX(Portfolio!A2:A100,MATCH(MIN(Portfolio!O2:O100),Portfolio!O2:O100,0)),"")</f>
        <v>Volkswagen</v>
      </c>
      <c r="F9" s="23"/>
      <c r="G9" s="25">
        <f>IFERROR(MAX(Portfolio!P2:P100),"")</f>
        <v>0.2581325064048598</v>
      </c>
      <c r="H9" s="23"/>
      <c r="I9" s="25">
        <f>IFERROR(AVERAGE(Portfolio!O2:O100),"")</f>
        <v>0.1147184001821674</v>
      </c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28" t="s">
        <v>12</v>
      </c>
      <c r="B12" s="20"/>
      <c r="C12" s="20"/>
      <c r="D12" s="20"/>
      <c r="E12" s="20"/>
      <c r="F12" s="28" t="s">
        <v>13</v>
      </c>
      <c r="G12" s="20"/>
      <c r="H12" s="20"/>
      <c r="I12" s="20"/>
      <c r="J12" s="20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28" t="s">
        <v>14</v>
      </c>
      <c r="B28" s="20"/>
      <c r="C28" s="20"/>
      <c r="D28" s="20"/>
      <c r="E28" s="20"/>
      <c r="F28" s="20"/>
      <c r="G28" s="20"/>
      <c r="H28" s="28" t="s">
        <v>15</v>
      </c>
      <c r="I28" s="29"/>
      <c r="J28" s="29"/>
    </row>
    <row r="29" spans="1:10" ht="24" customHeight="1" x14ac:dyDescent="0.25">
      <c r="A29" s="1" t="s">
        <v>16</v>
      </c>
      <c r="B29" s="1" t="s">
        <v>17</v>
      </c>
      <c r="C29" s="1" t="s">
        <v>18</v>
      </c>
      <c r="D29" s="1" t="s">
        <v>19</v>
      </c>
      <c r="E29" s="1" t="s">
        <v>5</v>
      </c>
      <c r="F29" s="1" t="s">
        <v>20</v>
      </c>
      <c r="G29" s="1" t="s">
        <v>21</v>
      </c>
      <c r="H29" s="29" t="s">
        <v>22</v>
      </c>
      <c r="I29" s="29"/>
      <c r="J29" s="29"/>
    </row>
    <row r="30" spans="1:10" x14ac:dyDescent="0.25">
      <c r="A30" s="15" t="str">
        <f>Portfolio!A2</f>
        <v>Apple</v>
      </c>
      <c r="B30" s="16">
        <f>Portfolio!I2</f>
        <v>2026.9</v>
      </c>
      <c r="C30" s="16">
        <f>Portfolio!K2</f>
        <v>2198.3999999999996</v>
      </c>
      <c r="D30" s="16">
        <f>Portfolio!N2</f>
        <v>189.49999999999955</v>
      </c>
      <c r="E30" s="17">
        <f>Portfolio!O2</f>
        <v>9.3492525531599757E-2</v>
      </c>
      <c r="F30" s="15" t="str">
        <f>Portfolio!S2</f>
        <v>Halten</v>
      </c>
      <c r="G30" s="17">
        <f>Portfolio!P2</f>
        <v>0.13314840499306516</v>
      </c>
      <c r="H30" s="29"/>
      <c r="I30" s="29"/>
      <c r="J30" s="29"/>
    </row>
    <row r="31" spans="1:10" x14ac:dyDescent="0.25">
      <c r="A31" s="15" t="str">
        <f>Portfolio!A3</f>
        <v>Microsoft</v>
      </c>
      <c r="B31" s="16">
        <f>Portfolio!I3</f>
        <v>2823.1</v>
      </c>
      <c r="C31" s="16">
        <f>Portfolio!K3</f>
        <v>3348.8</v>
      </c>
      <c r="D31" s="16">
        <f>Portfolio!N3</f>
        <v>537.70000000000027</v>
      </c>
      <c r="E31" s="17">
        <f>Portfolio!O3</f>
        <v>0.19046438312493369</v>
      </c>
      <c r="F31" s="15" t="str">
        <f>Portfolio!S3</f>
        <v>Kaufen</v>
      </c>
      <c r="G31" s="17">
        <f>Portfolio!P3</f>
        <v>0.20282358926527325</v>
      </c>
      <c r="H31" s="29"/>
      <c r="I31" s="29"/>
      <c r="J31" s="29"/>
    </row>
    <row r="32" spans="1:10" x14ac:dyDescent="0.25">
      <c r="A32" s="15" t="str">
        <f>Portfolio!A4</f>
        <v>Allianz</v>
      </c>
      <c r="B32" s="16">
        <f>Portfolio!I4</f>
        <v>2322.5</v>
      </c>
      <c r="C32" s="16">
        <f>Portfolio!K4</f>
        <v>2714</v>
      </c>
      <c r="D32" s="16">
        <f>Portfolio!N4</f>
        <v>426</v>
      </c>
      <c r="E32" s="17">
        <f>Portfolio!O4</f>
        <v>0.18342303552206674</v>
      </c>
      <c r="F32" s="15" t="str">
        <f>Portfolio!S4</f>
        <v>Halten</v>
      </c>
      <c r="G32" s="17">
        <f>Portfolio!P4</f>
        <v>0.16437626053092197</v>
      </c>
      <c r="H32" s="29"/>
      <c r="I32" s="29"/>
      <c r="J32" s="29"/>
    </row>
    <row r="33" spans="1:10" x14ac:dyDescent="0.25">
      <c r="A33" s="15" t="str">
        <f>Portfolio!A5</f>
        <v>SAP</v>
      </c>
      <c r="B33" s="16">
        <f>Portfolio!I5</f>
        <v>1083.0000000000002</v>
      </c>
      <c r="C33" s="16">
        <f>Portfolio!K5</f>
        <v>1233.3999999999999</v>
      </c>
      <c r="D33" s="16">
        <f>Portfolio!N5</f>
        <v>158.39999999999964</v>
      </c>
      <c r="E33" s="17">
        <f>Portfolio!O5</f>
        <v>0.14626038781163397</v>
      </c>
      <c r="F33" s="15" t="str">
        <f>Portfolio!S5</f>
        <v>Beobachten</v>
      </c>
      <c r="G33" s="17">
        <f>Portfolio!P5</f>
        <v>7.4702166447619442E-2</v>
      </c>
      <c r="H33" s="29"/>
      <c r="I33" s="29"/>
      <c r="J33" s="29"/>
    </row>
    <row r="34" spans="1:10" x14ac:dyDescent="0.25">
      <c r="A34" s="15" t="str">
        <f>Portfolio!A6</f>
        <v>Nvidia</v>
      </c>
      <c r="B34" s="16">
        <f>Portfolio!I6</f>
        <v>3630.5</v>
      </c>
      <c r="C34" s="16">
        <f>Portfolio!K6</f>
        <v>4262</v>
      </c>
      <c r="D34" s="16">
        <f>Portfolio!N6</f>
        <v>633.70000000000005</v>
      </c>
      <c r="E34" s="17">
        <f>Portfolio!O6</f>
        <v>0.17454896019831981</v>
      </c>
      <c r="F34" s="15" t="str">
        <f>Portfolio!S6</f>
        <v>Kaufen</v>
      </c>
      <c r="G34" s="17">
        <f>Portfolio!P6</f>
        <v>0.2581325064048598</v>
      </c>
      <c r="H34" s="29"/>
      <c r="I34" s="29"/>
      <c r="J34" s="29"/>
    </row>
    <row r="35" spans="1:10" x14ac:dyDescent="0.25">
      <c r="A35" s="15" t="str">
        <f>Portfolio!A7</f>
        <v>Volkswagen</v>
      </c>
      <c r="B35" s="16">
        <f>Portfolio!I7</f>
        <v>1784</v>
      </c>
      <c r="C35" s="16">
        <f>Portfolio!K7</f>
        <v>1648.5</v>
      </c>
      <c r="D35" s="16">
        <f>Portfolio!N7</f>
        <v>-108.5</v>
      </c>
      <c r="E35" s="17">
        <f>Portfolio!O7</f>
        <v>-6.0818385650224217E-2</v>
      </c>
      <c r="F35" s="15" t="str">
        <f>Portfolio!S7</f>
        <v>Verkaufen</v>
      </c>
      <c r="G35" s="17">
        <f>Portfolio!P7</f>
        <v>9.9843133929707034E-2</v>
      </c>
      <c r="H35" s="29"/>
      <c r="I35" s="29"/>
      <c r="J35" s="29"/>
    </row>
    <row r="36" spans="1:10" x14ac:dyDescent="0.25">
      <c r="A36" s="15" t="str">
        <f>Portfolio!A8</f>
        <v>Siemens</v>
      </c>
      <c r="B36" s="16">
        <f>Portfolio!I8</f>
        <v>1033.6000000000001</v>
      </c>
      <c r="C36" s="16">
        <f>Portfolio!K8</f>
        <v>1105.8000000000002</v>
      </c>
      <c r="D36" s="16">
        <f>Portfolio!N8</f>
        <v>78.200000000000045</v>
      </c>
      <c r="E36" s="17">
        <f>Portfolio!O8</f>
        <v>7.5657894736842146E-2</v>
      </c>
      <c r="F36" s="15" t="str">
        <f>Portfolio!S8</f>
        <v>Beobachten</v>
      </c>
      <c r="G36" s="17">
        <f>Portfolio!P8</f>
        <v>6.6973938428553259E-2</v>
      </c>
      <c r="H36" s="29"/>
      <c r="I36" s="29"/>
      <c r="J36" s="29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</sheetData>
  <mergeCells count="27">
    <mergeCell ref="A28:G28"/>
    <mergeCell ref="H28:J28"/>
    <mergeCell ref="H29:J36"/>
    <mergeCell ref="G8:H8"/>
    <mergeCell ref="G9:H10"/>
    <mergeCell ref="I8:J8"/>
    <mergeCell ref="I9:J10"/>
    <mergeCell ref="A12:E12"/>
    <mergeCell ref="F12:J12"/>
    <mergeCell ref="A8:B8"/>
    <mergeCell ref="A9:B10"/>
    <mergeCell ref="C8:D8"/>
    <mergeCell ref="C9:D10"/>
    <mergeCell ref="E8:F8"/>
    <mergeCell ref="E9:F10"/>
    <mergeCell ref="A1:J1"/>
    <mergeCell ref="A2:J2"/>
    <mergeCell ref="A4:B4"/>
    <mergeCell ref="A5:B6"/>
    <mergeCell ref="C4:D4"/>
    <mergeCell ref="C5:D6"/>
    <mergeCell ref="E4:F4"/>
    <mergeCell ref="E5:F6"/>
    <mergeCell ref="G4:H4"/>
    <mergeCell ref="G5:H6"/>
    <mergeCell ref="I4:J4"/>
    <mergeCell ref="I5:J6"/>
  </mergeCells>
  <conditionalFormatting sqref="D30:D36">
    <cfRule type="cellIs" dxfId="12" priority="5" operator="greaterThan">
      <formula>0</formula>
    </cfRule>
    <cfRule type="cellIs" dxfId="11" priority="6" operator="lessThan">
      <formula>0</formula>
    </cfRule>
  </conditionalFormatting>
  <conditionalFormatting sqref="E5:H6">
    <cfRule type="cellIs" dxfId="10" priority="1" operator="greaterThan">
      <formula>0</formula>
    </cfRule>
    <cfRule type="cellIs" dxfId="9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workbookViewId="0"/>
  </sheetViews>
  <sheetFormatPr baseColWidth="10" defaultColWidth="9" defaultRowHeight="15" x14ac:dyDescent="0.25"/>
  <cols>
    <col min="1" max="1" width="18" customWidth="1"/>
    <col min="2" max="3" width="16" customWidth="1"/>
    <col min="4" max="4" width="10" customWidth="1"/>
    <col min="5" max="5" width="12" customWidth="1"/>
    <col min="6" max="6" width="9" customWidth="1"/>
    <col min="7" max="7" width="13" customWidth="1"/>
    <col min="8" max="8" width="10" customWidth="1"/>
    <col min="9" max="9" width="16" customWidth="1"/>
    <col min="10" max="10" width="14" customWidth="1"/>
    <col min="11" max="12" width="15" customWidth="1"/>
    <col min="13" max="13" width="16" customWidth="1"/>
    <col min="14" max="14" width="14" customWidth="1"/>
    <col min="15" max="15" width="11" customWidth="1"/>
    <col min="16" max="16" width="14" customWidth="1"/>
    <col min="17" max="17" width="12" customWidth="1"/>
    <col min="18" max="18" width="11" customWidth="1"/>
    <col min="19" max="19" width="13" customWidth="1"/>
    <col min="20" max="20" width="28" customWidth="1"/>
  </cols>
  <sheetData>
    <row r="1" spans="1:20" ht="24" customHeight="1" x14ac:dyDescent="0.25">
      <c r="A1" s="1" t="s">
        <v>16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4</v>
      </c>
      <c r="M1" s="1" t="s">
        <v>33</v>
      </c>
      <c r="N1" s="1" t="s">
        <v>34</v>
      </c>
      <c r="O1" s="1" t="s">
        <v>5</v>
      </c>
      <c r="P1" s="1" t="s">
        <v>35</v>
      </c>
      <c r="Q1" s="1" t="s">
        <v>36</v>
      </c>
      <c r="R1" s="1" t="s">
        <v>37</v>
      </c>
      <c r="S1" s="1" t="s">
        <v>20</v>
      </c>
      <c r="T1" s="1" t="s">
        <v>38</v>
      </c>
    </row>
    <row r="2" spans="1:20" x14ac:dyDescent="0.25">
      <c r="A2" s="2" t="s">
        <v>39</v>
      </c>
      <c r="B2" s="2" t="s">
        <v>40</v>
      </c>
      <c r="C2" s="2" t="s">
        <v>41</v>
      </c>
      <c r="D2" s="2" t="s">
        <v>42</v>
      </c>
      <c r="E2" s="13">
        <v>45306</v>
      </c>
      <c r="F2" s="2">
        <v>12</v>
      </c>
      <c r="G2" s="5">
        <v>168.5</v>
      </c>
      <c r="H2" s="5">
        <v>4.9000000000000004</v>
      </c>
      <c r="I2" s="5">
        <f t="shared" ref="I2:I8" si="0">F2*G2+H2</f>
        <v>2026.9</v>
      </c>
      <c r="J2" s="7">
        <v>183.2</v>
      </c>
      <c r="K2" s="5">
        <f t="shared" ref="K2:K8" si="1">F2*J2</f>
        <v>2198.3999999999996</v>
      </c>
      <c r="L2" s="5">
        <f t="shared" ref="L2:L8" si="2">K2-I2</f>
        <v>171.49999999999955</v>
      </c>
      <c r="M2" s="7">
        <v>18</v>
      </c>
      <c r="N2" s="5">
        <f t="shared" ref="N2:N8" si="3">L2+M2</f>
        <v>189.49999999999955</v>
      </c>
      <c r="O2" s="9">
        <f t="shared" ref="O2:O8" si="4">IF(I2=0,"",N2/I2)</f>
        <v>9.3492525531599757E-2</v>
      </c>
      <c r="P2" s="9">
        <f t="shared" ref="P2:P8" si="5">IF(SUM($K$2:$K$100)=0,"",K2/SUM($K$2:$K$100))</f>
        <v>0.13314840499306516</v>
      </c>
      <c r="Q2" s="11">
        <v>0.18</v>
      </c>
      <c r="R2" s="9">
        <f t="shared" ref="R2:R8" si="6">IF(OR(P2="",Q2=""),"",P2-Q2)</f>
        <v>-4.6851595006934837E-2</v>
      </c>
      <c r="S2" s="3" t="s">
        <v>43</v>
      </c>
      <c r="T2" s="2" t="s">
        <v>44</v>
      </c>
    </row>
    <row r="3" spans="1:20" x14ac:dyDescent="0.25">
      <c r="A3" s="2" t="s">
        <v>45</v>
      </c>
      <c r="B3" s="2" t="s">
        <v>46</v>
      </c>
      <c r="C3" s="2" t="s">
        <v>41</v>
      </c>
      <c r="D3" s="2" t="s">
        <v>42</v>
      </c>
      <c r="E3" s="13">
        <v>45233</v>
      </c>
      <c r="F3" s="2">
        <v>8</v>
      </c>
      <c r="G3" s="5">
        <v>352.4</v>
      </c>
      <c r="H3" s="5">
        <v>3.9</v>
      </c>
      <c r="I3" s="5">
        <f t="shared" si="0"/>
        <v>2823.1</v>
      </c>
      <c r="J3" s="7">
        <v>418.6</v>
      </c>
      <c r="K3" s="5">
        <f t="shared" si="1"/>
        <v>3348.8</v>
      </c>
      <c r="L3" s="5">
        <f t="shared" si="2"/>
        <v>525.70000000000027</v>
      </c>
      <c r="M3" s="7">
        <v>12</v>
      </c>
      <c r="N3" s="5">
        <f t="shared" si="3"/>
        <v>537.70000000000027</v>
      </c>
      <c r="O3" s="9">
        <f t="shared" si="4"/>
        <v>0.19046438312493369</v>
      </c>
      <c r="P3" s="9">
        <f t="shared" si="5"/>
        <v>0.20282358926527325</v>
      </c>
      <c r="Q3" s="11">
        <v>0.17</v>
      </c>
      <c r="R3" s="9">
        <f t="shared" si="6"/>
        <v>3.2823589265273234E-2</v>
      </c>
      <c r="S3" s="3" t="s">
        <v>47</v>
      </c>
      <c r="T3" s="2" t="s">
        <v>48</v>
      </c>
    </row>
    <row r="4" spans="1:20" x14ac:dyDescent="0.25">
      <c r="A4" s="2" t="s">
        <v>49</v>
      </c>
      <c r="B4" s="2" t="s">
        <v>50</v>
      </c>
      <c r="C4" s="2" t="s">
        <v>51</v>
      </c>
      <c r="D4" s="2" t="s">
        <v>52</v>
      </c>
      <c r="E4" s="13">
        <v>45128</v>
      </c>
      <c r="F4" s="2">
        <v>10</v>
      </c>
      <c r="G4" s="5">
        <v>232</v>
      </c>
      <c r="H4" s="5">
        <v>2.5</v>
      </c>
      <c r="I4" s="5">
        <f t="shared" si="0"/>
        <v>2322.5</v>
      </c>
      <c r="J4" s="7">
        <v>271.39999999999998</v>
      </c>
      <c r="K4" s="5">
        <f t="shared" si="1"/>
        <v>2714</v>
      </c>
      <c r="L4" s="5">
        <f t="shared" si="2"/>
        <v>391.5</v>
      </c>
      <c r="M4" s="7">
        <v>34.5</v>
      </c>
      <c r="N4" s="5">
        <f t="shared" si="3"/>
        <v>426</v>
      </c>
      <c r="O4" s="9">
        <f t="shared" si="4"/>
        <v>0.18342303552206674</v>
      </c>
      <c r="P4" s="9">
        <f t="shared" si="5"/>
        <v>0.16437626053092197</v>
      </c>
      <c r="Q4" s="11">
        <v>0.15</v>
      </c>
      <c r="R4" s="9">
        <f t="shared" si="6"/>
        <v>1.4376260530921975E-2</v>
      </c>
      <c r="S4" s="3" t="s">
        <v>43</v>
      </c>
      <c r="T4" s="2" t="s">
        <v>53</v>
      </c>
    </row>
    <row r="5" spans="1:20" x14ac:dyDescent="0.25">
      <c r="A5" s="2" t="s">
        <v>54</v>
      </c>
      <c r="B5" s="2" t="s">
        <v>54</v>
      </c>
      <c r="C5" s="2" t="s">
        <v>55</v>
      </c>
      <c r="D5" s="2" t="s">
        <v>52</v>
      </c>
      <c r="E5" s="13">
        <v>45328</v>
      </c>
      <c r="F5" s="2">
        <v>7</v>
      </c>
      <c r="G5" s="5">
        <v>154.30000000000001</v>
      </c>
      <c r="H5" s="5">
        <v>2.9</v>
      </c>
      <c r="I5" s="5">
        <f t="shared" si="0"/>
        <v>1083.0000000000002</v>
      </c>
      <c r="J5" s="7">
        <v>176.2</v>
      </c>
      <c r="K5" s="5">
        <f t="shared" si="1"/>
        <v>1233.3999999999999</v>
      </c>
      <c r="L5" s="5">
        <f t="shared" si="2"/>
        <v>150.39999999999964</v>
      </c>
      <c r="M5" s="7">
        <v>8</v>
      </c>
      <c r="N5" s="5">
        <f t="shared" si="3"/>
        <v>158.39999999999964</v>
      </c>
      <c r="O5" s="9">
        <f t="shared" si="4"/>
        <v>0.14626038781163397</v>
      </c>
      <c r="P5" s="9">
        <f t="shared" si="5"/>
        <v>7.4702166447619442E-2</v>
      </c>
      <c r="Q5" s="11">
        <v>0.14000000000000001</v>
      </c>
      <c r="R5" s="9">
        <f t="shared" si="6"/>
        <v>-6.5297833552380571E-2</v>
      </c>
      <c r="S5" s="3" t="s">
        <v>56</v>
      </c>
      <c r="T5" s="2" t="s">
        <v>57</v>
      </c>
    </row>
    <row r="6" spans="1:20" x14ac:dyDescent="0.25">
      <c r="A6" s="2" t="s">
        <v>58</v>
      </c>
      <c r="B6" s="2" t="s">
        <v>59</v>
      </c>
      <c r="C6" s="2" t="s">
        <v>60</v>
      </c>
      <c r="D6" s="2" t="s">
        <v>42</v>
      </c>
      <c r="E6" s="13">
        <v>45363</v>
      </c>
      <c r="F6" s="2">
        <v>5</v>
      </c>
      <c r="G6" s="5">
        <v>725</v>
      </c>
      <c r="H6" s="5">
        <v>5.5</v>
      </c>
      <c r="I6" s="5">
        <f t="shared" si="0"/>
        <v>3630.5</v>
      </c>
      <c r="J6" s="7">
        <v>852.4</v>
      </c>
      <c r="K6" s="5">
        <f t="shared" si="1"/>
        <v>4262</v>
      </c>
      <c r="L6" s="5">
        <f t="shared" si="2"/>
        <v>631.5</v>
      </c>
      <c r="M6" s="7">
        <v>2.2000000000000002</v>
      </c>
      <c r="N6" s="5">
        <f t="shared" si="3"/>
        <v>633.70000000000005</v>
      </c>
      <c r="O6" s="9">
        <f t="shared" si="4"/>
        <v>0.17454896019831981</v>
      </c>
      <c r="P6" s="9">
        <f t="shared" si="5"/>
        <v>0.2581325064048598</v>
      </c>
      <c r="Q6" s="11">
        <v>0.2</v>
      </c>
      <c r="R6" s="9">
        <f t="shared" si="6"/>
        <v>5.8132506404859785E-2</v>
      </c>
      <c r="S6" s="3" t="s">
        <v>47</v>
      </c>
      <c r="T6" s="2" t="s">
        <v>61</v>
      </c>
    </row>
    <row r="7" spans="1:20" x14ac:dyDescent="0.25">
      <c r="A7" s="2" t="s">
        <v>62</v>
      </c>
      <c r="B7" s="2" t="s">
        <v>63</v>
      </c>
      <c r="C7" s="2" t="s">
        <v>64</v>
      </c>
      <c r="D7" s="2" t="s">
        <v>52</v>
      </c>
      <c r="E7" s="13">
        <v>45197</v>
      </c>
      <c r="F7" s="2">
        <v>15</v>
      </c>
      <c r="G7" s="5">
        <v>118.7</v>
      </c>
      <c r="H7" s="5">
        <v>3.5</v>
      </c>
      <c r="I7" s="5">
        <f t="shared" si="0"/>
        <v>1784</v>
      </c>
      <c r="J7" s="7">
        <v>109.9</v>
      </c>
      <c r="K7" s="5">
        <f t="shared" si="1"/>
        <v>1648.5</v>
      </c>
      <c r="L7" s="5">
        <f t="shared" si="2"/>
        <v>-135.5</v>
      </c>
      <c r="M7" s="7">
        <v>27</v>
      </c>
      <c r="N7" s="5">
        <f t="shared" si="3"/>
        <v>-108.5</v>
      </c>
      <c r="O7" s="9">
        <f t="shared" si="4"/>
        <v>-6.0818385650224217E-2</v>
      </c>
      <c r="P7" s="9">
        <f t="shared" si="5"/>
        <v>9.9843133929707034E-2</v>
      </c>
      <c r="Q7" s="11">
        <v>0.16</v>
      </c>
      <c r="R7" s="9">
        <f t="shared" si="6"/>
        <v>-6.0156866070292969E-2</v>
      </c>
      <c r="S7" s="3" t="s">
        <v>65</v>
      </c>
      <c r="T7" s="2" t="s">
        <v>66</v>
      </c>
    </row>
    <row r="8" spans="1:20" x14ac:dyDescent="0.25">
      <c r="A8" s="2" t="s">
        <v>67</v>
      </c>
      <c r="B8" s="2" t="s">
        <v>68</v>
      </c>
      <c r="C8" s="2" t="s">
        <v>69</v>
      </c>
      <c r="D8" s="2" t="s">
        <v>52</v>
      </c>
      <c r="E8" s="13">
        <v>45390</v>
      </c>
      <c r="F8" s="2">
        <v>6</v>
      </c>
      <c r="G8" s="5">
        <v>171.8</v>
      </c>
      <c r="H8" s="5">
        <v>2.8</v>
      </c>
      <c r="I8" s="5">
        <f t="shared" si="0"/>
        <v>1033.6000000000001</v>
      </c>
      <c r="J8" s="7">
        <v>184.3</v>
      </c>
      <c r="K8" s="5">
        <f t="shared" si="1"/>
        <v>1105.8000000000002</v>
      </c>
      <c r="L8" s="5">
        <f t="shared" si="2"/>
        <v>72.200000000000045</v>
      </c>
      <c r="M8" s="7">
        <v>6</v>
      </c>
      <c r="N8" s="5">
        <f t="shared" si="3"/>
        <v>78.200000000000045</v>
      </c>
      <c r="O8" s="9">
        <f t="shared" si="4"/>
        <v>7.5657894736842146E-2</v>
      </c>
      <c r="P8" s="9">
        <f t="shared" si="5"/>
        <v>6.6973938428553259E-2</v>
      </c>
      <c r="Q8" s="11">
        <v>0.1</v>
      </c>
      <c r="R8" s="9">
        <f t="shared" si="6"/>
        <v>-3.3026061571446746E-2</v>
      </c>
      <c r="S8" s="3" t="s">
        <v>56</v>
      </c>
      <c r="T8" s="2" t="s">
        <v>70</v>
      </c>
    </row>
    <row r="9" spans="1:20" x14ac:dyDescent="0.25">
      <c r="E9" s="14"/>
      <c r="G9" s="6"/>
      <c r="H9" s="6"/>
      <c r="I9" s="6"/>
      <c r="J9" s="8"/>
      <c r="K9" s="6"/>
      <c r="L9" s="6"/>
      <c r="M9" s="8"/>
      <c r="N9" s="6"/>
      <c r="O9" s="10"/>
      <c r="P9" s="10"/>
      <c r="Q9" s="12"/>
      <c r="R9" s="10"/>
      <c r="S9" s="4"/>
    </row>
    <row r="10" spans="1:20" x14ac:dyDescent="0.25">
      <c r="E10" s="14"/>
      <c r="G10" s="6"/>
      <c r="H10" s="6"/>
      <c r="I10" s="6"/>
      <c r="J10" s="8"/>
      <c r="K10" s="6"/>
      <c r="L10" s="6"/>
      <c r="M10" s="8"/>
      <c r="N10" s="6"/>
      <c r="O10" s="10"/>
      <c r="P10" s="10"/>
      <c r="Q10" s="12"/>
      <c r="R10" s="10"/>
      <c r="S10" s="4"/>
    </row>
    <row r="11" spans="1:20" x14ac:dyDescent="0.25">
      <c r="E11" s="14"/>
      <c r="G11" s="6"/>
      <c r="H11" s="6"/>
      <c r="I11" s="6"/>
      <c r="J11" s="8"/>
      <c r="K11" s="6"/>
      <c r="L11" s="6"/>
      <c r="M11" s="8"/>
      <c r="N11" s="6"/>
      <c r="O11" s="10"/>
      <c r="P11" s="10"/>
      <c r="Q11" s="12"/>
      <c r="R11" s="10"/>
      <c r="S11" s="4"/>
    </row>
    <row r="12" spans="1:20" x14ac:dyDescent="0.25">
      <c r="E12" s="14"/>
      <c r="G12" s="6"/>
      <c r="H12" s="6"/>
      <c r="I12" s="6"/>
      <c r="J12" s="8"/>
      <c r="K12" s="6"/>
      <c r="L12" s="6"/>
      <c r="M12" s="8"/>
      <c r="N12" s="6"/>
      <c r="O12" s="10"/>
      <c r="P12" s="10"/>
      <c r="Q12" s="12"/>
      <c r="R12" s="10"/>
      <c r="S12" s="4"/>
    </row>
    <row r="13" spans="1:20" x14ac:dyDescent="0.25">
      <c r="E13" s="14"/>
      <c r="G13" s="6"/>
      <c r="H13" s="6"/>
      <c r="I13" s="6"/>
      <c r="J13" s="8"/>
      <c r="K13" s="6"/>
      <c r="L13" s="6"/>
      <c r="M13" s="8"/>
      <c r="N13" s="6"/>
      <c r="O13" s="10"/>
      <c r="P13" s="10"/>
      <c r="Q13" s="12"/>
      <c r="R13" s="10"/>
      <c r="S13" s="4"/>
    </row>
    <row r="14" spans="1:20" x14ac:dyDescent="0.25">
      <c r="E14" s="14"/>
      <c r="G14" s="6"/>
      <c r="H14" s="6"/>
      <c r="I14" s="6"/>
      <c r="J14" s="8"/>
      <c r="K14" s="6"/>
      <c r="L14" s="6"/>
      <c r="M14" s="8"/>
      <c r="N14" s="6"/>
      <c r="O14" s="10"/>
      <c r="P14" s="10"/>
      <c r="Q14" s="12"/>
      <c r="R14" s="10"/>
      <c r="S14" s="4"/>
    </row>
    <row r="15" spans="1:20" x14ac:dyDescent="0.25">
      <c r="E15" s="14"/>
      <c r="G15" s="6"/>
      <c r="H15" s="6"/>
      <c r="I15" s="6"/>
      <c r="J15" s="8"/>
      <c r="K15" s="6"/>
      <c r="L15" s="6"/>
      <c r="M15" s="8"/>
      <c r="N15" s="6"/>
      <c r="O15" s="10"/>
      <c r="P15" s="10"/>
      <c r="Q15" s="12"/>
      <c r="R15" s="10"/>
      <c r="S15" s="4"/>
    </row>
    <row r="16" spans="1:20" x14ac:dyDescent="0.25">
      <c r="E16" s="14"/>
      <c r="G16" s="6"/>
      <c r="H16" s="6"/>
      <c r="I16" s="6"/>
      <c r="J16" s="8"/>
      <c r="K16" s="6"/>
      <c r="L16" s="6"/>
      <c r="M16" s="8"/>
      <c r="N16" s="6"/>
      <c r="O16" s="10"/>
      <c r="P16" s="10"/>
      <c r="Q16" s="12"/>
      <c r="R16" s="10"/>
      <c r="S16" s="4"/>
    </row>
    <row r="17" spans="5:19" x14ac:dyDescent="0.25">
      <c r="E17" s="14"/>
      <c r="G17" s="6"/>
      <c r="H17" s="6"/>
      <c r="I17" s="6"/>
      <c r="J17" s="8"/>
      <c r="K17" s="6"/>
      <c r="L17" s="6"/>
      <c r="M17" s="8"/>
      <c r="N17" s="6"/>
      <c r="O17" s="10"/>
      <c r="P17" s="10"/>
      <c r="Q17" s="12"/>
      <c r="R17" s="10"/>
      <c r="S17" s="4"/>
    </row>
    <row r="18" spans="5:19" x14ac:dyDescent="0.25">
      <c r="E18" s="14"/>
      <c r="G18" s="6"/>
      <c r="H18" s="6"/>
      <c r="I18" s="6"/>
      <c r="J18" s="8"/>
      <c r="K18" s="6"/>
      <c r="L18" s="6"/>
      <c r="M18" s="8"/>
      <c r="N18" s="6"/>
      <c r="O18" s="10"/>
      <c r="P18" s="10"/>
      <c r="Q18" s="12"/>
      <c r="R18" s="10"/>
      <c r="S18" s="4"/>
    </row>
    <row r="19" spans="5:19" x14ac:dyDescent="0.25">
      <c r="E19" s="14"/>
      <c r="G19" s="6"/>
      <c r="H19" s="6"/>
      <c r="I19" s="6"/>
      <c r="J19" s="8"/>
      <c r="K19" s="6"/>
      <c r="L19" s="6"/>
      <c r="M19" s="8"/>
      <c r="N19" s="6"/>
      <c r="O19" s="10"/>
      <c r="P19" s="10"/>
      <c r="Q19" s="12"/>
      <c r="R19" s="10"/>
      <c r="S19" s="4"/>
    </row>
    <row r="20" spans="5:19" x14ac:dyDescent="0.25">
      <c r="E20" s="14"/>
      <c r="G20" s="6"/>
      <c r="H20" s="6"/>
      <c r="I20" s="6"/>
      <c r="J20" s="8"/>
      <c r="K20" s="6"/>
      <c r="L20" s="6"/>
      <c r="M20" s="8"/>
      <c r="N20" s="6"/>
      <c r="O20" s="10"/>
      <c r="P20" s="10"/>
      <c r="Q20" s="12"/>
      <c r="R20" s="10"/>
      <c r="S20" s="4"/>
    </row>
    <row r="21" spans="5:19" x14ac:dyDescent="0.25">
      <c r="E21" s="14"/>
      <c r="G21" s="6"/>
      <c r="H21" s="6"/>
      <c r="I21" s="6"/>
      <c r="J21" s="8"/>
      <c r="K21" s="6"/>
      <c r="L21" s="6"/>
      <c r="M21" s="8"/>
      <c r="N21" s="6"/>
      <c r="O21" s="10"/>
      <c r="P21" s="10"/>
      <c r="Q21" s="12"/>
      <c r="R21" s="10"/>
      <c r="S21" s="4"/>
    </row>
    <row r="22" spans="5:19" x14ac:dyDescent="0.25">
      <c r="E22" s="14"/>
      <c r="G22" s="6"/>
      <c r="H22" s="6"/>
      <c r="I22" s="6"/>
      <c r="J22" s="8"/>
      <c r="K22" s="6"/>
      <c r="L22" s="6"/>
      <c r="M22" s="8"/>
      <c r="N22" s="6"/>
      <c r="O22" s="10"/>
      <c r="P22" s="10"/>
      <c r="Q22" s="12"/>
      <c r="R22" s="10"/>
      <c r="S22" s="4"/>
    </row>
    <row r="23" spans="5:19" x14ac:dyDescent="0.25">
      <c r="E23" s="14"/>
      <c r="G23" s="6"/>
      <c r="H23" s="6"/>
      <c r="I23" s="6"/>
      <c r="J23" s="8"/>
      <c r="K23" s="6"/>
      <c r="L23" s="6"/>
      <c r="M23" s="8"/>
      <c r="N23" s="6"/>
      <c r="O23" s="10"/>
      <c r="P23" s="10"/>
      <c r="Q23" s="12"/>
      <c r="R23" s="10"/>
      <c r="S23" s="4"/>
    </row>
    <row r="24" spans="5:19" x14ac:dyDescent="0.25">
      <c r="E24" s="14"/>
      <c r="G24" s="6"/>
      <c r="H24" s="6"/>
      <c r="I24" s="6"/>
      <c r="J24" s="8"/>
      <c r="K24" s="6"/>
      <c r="L24" s="6"/>
      <c r="M24" s="8"/>
      <c r="N24" s="6"/>
      <c r="O24" s="10"/>
      <c r="P24" s="10"/>
      <c r="Q24" s="12"/>
      <c r="R24" s="10"/>
      <c r="S24" s="4"/>
    </row>
    <row r="25" spans="5:19" x14ac:dyDescent="0.25">
      <c r="E25" s="14"/>
      <c r="G25" s="6"/>
      <c r="H25" s="6"/>
      <c r="I25" s="6"/>
      <c r="J25" s="8"/>
      <c r="K25" s="6"/>
      <c r="L25" s="6"/>
      <c r="M25" s="8"/>
      <c r="N25" s="6"/>
      <c r="O25" s="10"/>
      <c r="P25" s="10"/>
      <c r="Q25" s="12"/>
      <c r="R25" s="10"/>
      <c r="S25" s="4"/>
    </row>
    <row r="26" spans="5:19" x14ac:dyDescent="0.25">
      <c r="E26" s="14"/>
      <c r="G26" s="6"/>
      <c r="H26" s="6"/>
      <c r="I26" s="6"/>
      <c r="J26" s="8"/>
      <c r="K26" s="6"/>
      <c r="L26" s="6"/>
      <c r="M26" s="8"/>
      <c r="N26" s="6"/>
      <c r="O26" s="10"/>
      <c r="P26" s="10"/>
      <c r="Q26" s="12"/>
      <c r="R26" s="10"/>
      <c r="S26" s="4"/>
    </row>
    <row r="27" spans="5:19" x14ac:dyDescent="0.25">
      <c r="E27" s="14"/>
      <c r="G27" s="6"/>
      <c r="H27" s="6"/>
      <c r="I27" s="6"/>
      <c r="J27" s="8"/>
      <c r="K27" s="6"/>
      <c r="L27" s="6"/>
      <c r="M27" s="8"/>
      <c r="N27" s="6"/>
      <c r="O27" s="10"/>
      <c r="P27" s="10"/>
      <c r="Q27" s="12"/>
      <c r="R27" s="10"/>
      <c r="S27" s="4"/>
    </row>
    <row r="28" spans="5:19" x14ac:dyDescent="0.25">
      <c r="E28" s="14"/>
      <c r="G28" s="6"/>
      <c r="H28" s="6"/>
      <c r="I28" s="6"/>
      <c r="J28" s="8"/>
      <c r="K28" s="6"/>
      <c r="L28" s="6"/>
      <c r="M28" s="8"/>
      <c r="N28" s="6"/>
      <c r="O28" s="10"/>
      <c r="P28" s="10"/>
      <c r="Q28" s="12"/>
      <c r="R28" s="10"/>
      <c r="S28" s="4"/>
    </row>
    <row r="29" spans="5:19" x14ac:dyDescent="0.25">
      <c r="E29" s="14"/>
      <c r="G29" s="6"/>
      <c r="H29" s="6"/>
      <c r="I29" s="6"/>
      <c r="J29" s="8"/>
      <c r="K29" s="6"/>
      <c r="L29" s="6"/>
      <c r="M29" s="8"/>
      <c r="N29" s="6"/>
      <c r="O29" s="10"/>
      <c r="P29" s="10"/>
      <c r="Q29" s="12"/>
      <c r="R29" s="10"/>
      <c r="S29" s="4"/>
    </row>
    <row r="30" spans="5:19" x14ac:dyDescent="0.25">
      <c r="E30" s="14"/>
      <c r="G30" s="6"/>
      <c r="H30" s="6"/>
      <c r="I30" s="6"/>
      <c r="J30" s="8"/>
      <c r="K30" s="6"/>
      <c r="L30" s="6"/>
      <c r="M30" s="8"/>
      <c r="N30" s="6"/>
      <c r="O30" s="10"/>
      <c r="P30" s="10"/>
      <c r="Q30" s="12"/>
      <c r="R30" s="10"/>
      <c r="S30" s="4"/>
    </row>
    <row r="31" spans="5:19" x14ac:dyDescent="0.25">
      <c r="E31" s="14"/>
      <c r="G31" s="6"/>
      <c r="H31" s="6"/>
      <c r="I31" s="6"/>
      <c r="J31" s="8"/>
      <c r="K31" s="6"/>
      <c r="L31" s="6"/>
      <c r="M31" s="8"/>
      <c r="N31" s="6"/>
      <c r="O31" s="10"/>
      <c r="P31" s="10"/>
      <c r="Q31" s="12"/>
      <c r="R31" s="10"/>
      <c r="S31" s="4"/>
    </row>
    <row r="32" spans="5:19" x14ac:dyDescent="0.25">
      <c r="E32" s="14"/>
      <c r="G32" s="6"/>
      <c r="H32" s="6"/>
      <c r="I32" s="6"/>
      <c r="J32" s="8"/>
      <c r="K32" s="6"/>
      <c r="L32" s="6"/>
      <c r="M32" s="8"/>
      <c r="N32" s="6"/>
      <c r="O32" s="10"/>
      <c r="P32" s="10"/>
      <c r="Q32" s="12"/>
      <c r="R32" s="10"/>
      <c r="S32" s="4"/>
    </row>
    <row r="33" spans="5:19" x14ac:dyDescent="0.25">
      <c r="E33" s="14"/>
      <c r="G33" s="6"/>
      <c r="H33" s="6"/>
      <c r="I33" s="6"/>
      <c r="J33" s="8"/>
      <c r="K33" s="6"/>
      <c r="L33" s="6"/>
      <c r="M33" s="8"/>
      <c r="N33" s="6"/>
      <c r="O33" s="10"/>
      <c r="P33" s="10"/>
      <c r="Q33" s="12"/>
      <c r="R33" s="10"/>
      <c r="S33" s="4"/>
    </row>
    <row r="34" spans="5:19" x14ac:dyDescent="0.25">
      <c r="E34" s="14"/>
      <c r="G34" s="6"/>
      <c r="H34" s="6"/>
      <c r="I34" s="6"/>
      <c r="J34" s="8"/>
      <c r="K34" s="6"/>
      <c r="L34" s="6"/>
      <c r="M34" s="8"/>
      <c r="N34" s="6"/>
      <c r="O34" s="10"/>
      <c r="P34" s="10"/>
      <c r="Q34" s="12"/>
      <c r="R34" s="10"/>
      <c r="S34" s="4"/>
    </row>
    <row r="35" spans="5:19" x14ac:dyDescent="0.25">
      <c r="E35" s="14"/>
      <c r="G35" s="6"/>
      <c r="H35" s="6"/>
      <c r="I35" s="6"/>
      <c r="J35" s="8"/>
      <c r="K35" s="6"/>
      <c r="L35" s="6"/>
      <c r="M35" s="8"/>
      <c r="N35" s="6"/>
      <c r="O35" s="10"/>
      <c r="P35" s="10"/>
      <c r="Q35" s="12"/>
      <c r="R35" s="10"/>
      <c r="S35" s="4"/>
    </row>
    <row r="36" spans="5:19" x14ac:dyDescent="0.25">
      <c r="E36" s="14"/>
      <c r="G36" s="6"/>
      <c r="H36" s="6"/>
      <c r="I36" s="6"/>
      <c r="J36" s="8"/>
      <c r="K36" s="6"/>
      <c r="L36" s="6"/>
      <c r="M36" s="8"/>
      <c r="N36" s="6"/>
      <c r="O36" s="10"/>
      <c r="P36" s="10"/>
      <c r="Q36" s="12"/>
      <c r="R36" s="10"/>
      <c r="S36" s="4"/>
    </row>
    <row r="37" spans="5:19" x14ac:dyDescent="0.25">
      <c r="E37" s="14"/>
      <c r="G37" s="6"/>
      <c r="H37" s="6"/>
      <c r="I37" s="6"/>
      <c r="J37" s="8"/>
      <c r="K37" s="6"/>
      <c r="L37" s="6"/>
      <c r="M37" s="8"/>
      <c r="N37" s="6"/>
      <c r="O37" s="10"/>
      <c r="P37" s="10"/>
      <c r="Q37" s="12"/>
      <c r="R37" s="10"/>
      <c r="S37" s="4"/>
    </row>
    <row r="38" spans="5:19" x14ac:dyDescent="0.25">
      <c r="E38" s="14"/>
      <c r="G38" s="6"/>
      <c r="H38" s="6"/>
      <c r="I38" s="6"/>
      <c r="J38" s="8"/>
      <c r="K38" s="6"/>
      <c r="L38" s="6"/>
      <c r="M38" s="8"/>
      <c r="N38" s="6"/>
      <c r="O38" s="10"/>
      <c r="P38" s="10"/>
      <c r="Q38" s="12"/>
      <c r="R38" s="10"/>
      <c r="S38" s="4"/>
    </row>
    <row r="39" spans="5:19" x14ac:dyDescent="0.25">
      <c r="E39" s="14"/>
      <c r="G39" s="6"/>
      <c r="H39" s="6"/>
      <c r="I39" s="6"/>
      <c r="J39" s="8"/>
      <c r="K39" s="6"/>
      <c r="L39" s="6"/>
      <c r="M39" s="8"/>
      <c r="N39" s="6"/>
      <c r="O39" s="10"/>
      <c r="P39" s="10"/>
      <c r="Q39" s="12"/>
      <c r="R39" s="10"/>
      <c r="S39" s="4"/>
    </row>
    <row r="40" spans="5:19" x14ac:dyDescent="0.25">
      <c r="E40" s="14"/>
      <c r="G40" s="6"/>
      <c r="H40" s="6"/>
      <c r="I40" s="6"/>
      <c r="J40" s="8"/>
      <c r="K40" s="6"/>
      <c r="L40" s="6"/>
      <c r="M40" s="8"/>
      <c r="N40" s="6"/>
      <c r="O40" s="10"/>
      <c r="P40" s="10"/>
      <c r="Q40" s="12"/>
      <c r="R40" s="10"/>
      <c r="S40" s="4"/>
    </row>
    <row r="41" spans="5:19" x14ac:dyDescent="0.25">
      <c r="E41" s="14"/>
      <c r="G41" s="6"/>
      <c r="H41" s="6"/>
      <c r="I41" s="6"/>
      <c r="J41" s="8"/>
      <c r="K41" s="6"/>
      <c r="L41" s="6"/>
      <c r="M41" s="8"/>
      <c r="N41" s="6"/>
      <c r="O41" s="10"/>
      <c r="P41" s="10"/>
      <c r="Q41" s="12"/>
      <c r="R41" s="10"/>
      <c r="S41" s="4"/>
    </row>
    <row r="42" spans="5:19" x14ac:dyDescent="0.25">
      <c r="E42" s="14"/>
      <c r="G42" s="6"/>
      <c r="H42" s="6"/>
      <c r="I42" s="6"/>
      <c r="J42" s="8"/>
      <c r="K42" s="6"/>
      <c r="L42" s="6"/>
      <c r="M42" s="8"/>
      <c r="N42" s="6"/>
      <c r="O42" s="10"/>
      <c r="P42" s="10"/>
      <c r="Q42" s="12"/>
      <c r="R42" s="10"/>
      <c r="S42" s="4"/>
    </row>
    <row r="43" spans="5:19" x14ac:dyDescent="0.25">
      <c r="E43" s="14"/>
      <c r="G43" s="6"/>
      <c r="H43" s="6"/>
      <c r="I43" s="6"/>
      <c r="J43" s="8"/>
      <c r="K43" s="6"/>
      <c r="L43" s="6"/>
      <c r="M43" s="8"/>
      <c r="N43" s="6"/>
      <c r="O43" s="10"/>
      <c r="P43" s="10"/>
      <c r="Q43" s="12"/>
      <c r="R43" s="10"/>
      <c r="S43" s="4"/>
    </row>
    <row r="44" spans="5:19" x14ac:dyDescent="0.25">
      <c r="E44" s="14"/>
      <c r="G44" s="6"/>
      <c r="H44" s="6"/>
      <c r="I44" s="6"/>
      <c r="J44" s="8"/>
      <c r="K44" s="6"/>
      <c r="L44" s="6"/>
      <c r="M44" s="8"/>
      <c r="N44" s="6"/>
      <c r="O44" s="10"/>
      <c r="P44" s="10"/>
      <c r="Q44" s="12"/>
      <c r="R44" s="10"/>
      <c r="S44" s="4"/>
    </row>
    <row r="45" spans="5:19" x14ac:dyDescent="0.25">
      <c r="E45" s="14"/>
      <c r="G45" s="6"/>
      <c r="H45" s="6"/>
      <c r="I45" s="6"/>
      <c r="J45" s="8"/>
      <c r="K45" s="6"/>
      <c r="L45" s="6"/>
      <c r="M45" s="8"/>
      <c r="N45" s="6"/>
      <c r="O45" s="10"/>
      <c r="P45" s="10"/>
      <c r="Q45" s="12"/>
      <c r="R45" s="10"/>
      <c r="S45" s="4"/>
    </row>
    <row r="46" spans="5:19" x14ac:dyDescent="0.25">
      <c r="E46" s="14"/>
      <c r="G46" s="6"/>
      <c r="H46" s="6"/>
      <c r="I46" s="6"/>
      <c r="J46" s="8"/>
      <c r="K46" s="6"/>
      <c r="L46" s="6"/>
      <c r="M46" s="8"/>
      <c r="N46" s="6"/>
      <c r="O46" s="10"/>
      <c r="P46" s="10"/>
      <c r="Q46" s="12"/>
      <c r="R46" s="10"/>
      <c r="S46" s="4"/>
    </row>
    <row r="47" spans="5:19" x14ac:dyDescent="0.25">
      <c r="E47" s="14"/>
      <c r="G47" s="6"/>
      <c r="H47" s="6"/>
      <c r="I47" s="6"/>
      <c r="J47" s="8"/>
      <c r="K47" s="6"/>
      <c r="L47" s="6"/>
      <c r="M47" s="8"/>
      <c r="N47" s="6"/>
      <c r="O47" s="10"/>
      <c r="P47" s="10"/>
      <c r="Q47" s="12"/>
      <c r="R47" s="10"/>
      <c r="S47" s="4"/>
    </row>
    <row r="48" spans="5:19" x14ac:dyDescent="0.25">
      <c r="E48" s="14"/>
      <c r="G48" s="6"/>
      <c r="H48" s="6"/>
      <c r="I48" s="6"/>
      <c r="J48" s="8"/>
      <c r="K48" s="6"/>
      <c r="L48" s="6"/>
      <c r="M48" s="8"/>
      <c r="N48" s="6"/>
      <c r="O48" s="10"/>
      <c r="P48" s="10"/>
      <c r="Q48" s="12"/>
      <c r="R48" s="10"/>
      <c r="S48" s="4"/>
    </row>
    <row r="49" spans="5:19" x14ac:dyDescent="0.25">
      <c r="E49" s="14"/>
      <c r="G49" s="6"/>
      <c r="H49" s="6"/>
      <c r="I49" s="6"/>
      <c r="J49" s="8"/>
      <c r="K49" s="6"/>
      <c r="L49" s="6"/>
      <c r="M49" s="8"/>
      <c r="N49" s="6"/>
      <c r="O49" s="10"/>
      <c r="P49" s="10"/>
      <c r="Q49" s="12"/>
      <c r="R49" s="10"/>
      <c r="S49" s="4"/>
    </row>
    <row r="50" spans="5:19" x14ac:dyDescent="0.25">
      <c r="E50" s="14"/>
      <c r="G50" s="6"/>
      <c r="H50" s="6"/>
      <c r="I50" s="6"/>
      <c r="J50" s="8"/>
      <c r="K50" s="6"/>
      <c r="L50" s="6"/>
      <c r="M50" s="8"/>
      <c r="N50" s="6"/>
      <c r="O50" s="10"/>
      <c r="P50" s="10"/>
      <c r="Q50" s="12"/>
      <c r="R50" s="10"/>
      <c r="S50" s="4"/>
    </row>
    <row r="51" spans="5:19" x14ac:dyDescent="0.25">
      <c r="E51" s="14"/>
      <c r="G51" s="6"/>
      <c r="H51" s="6"/>
      <c r="I51" s="6"/>
      <c r="J51" s="8"/>
      <c r="K51" s="6"/>
      <c r="L51" s="6"/>
      <c r="M51" s="8"/>
      <c r="N51" s="6"/>
      <c r="O51" s="10"/>
      <c r="P51" s="10"/>
      <c r="Q51" s="12"/>
      <c r="R51" s="10"/>
      <c r="S51" s="4"/>
    </row>
    <row r="52" spans="5:19" x14ac:dyDescent="0.25">
      <c r="E52" s="14"/>
      <c r="G52" s="6"/>
      <c r="H52" s="6"/>
      <c r="I52" s="6"/>
      <c r="J52" s="8"/>
      <c r="K52" s="6"/>
      <c r="L52" s="6"/>
      <c r="M52" s="8"/>
      <c r="N52" s="6"/>
      <c r="O52" s="10"/>
      <c r="P52" s="10"/>
      <c r="Q52" s="12"/>
      <c r="R52" s="10"/>
      <c r="S52" s="4"/>
    </row>
    <row r="53" spans="5:19" x14ac:dyDescent="0.25">
      <c r="E53" s="14"/>
      <c r="G53" s="6"/>
      <c r="H53" s="6"/>
      <c r="I53" s="6"/>
      <c r="J53" s="8"/>
      <c r="K53" s="6"/>
      <c r="L53" s="6"/>
      <c r="M53" s="8"/>
      <c r="N53" s="6"/>
      <c r="O53" s="10"/>
      <c r="P53" s="10"/>
      <c r="Q53" s="12"/>
      <c r="R53" s="10"/>
      <c r="S53" s="4"/>
    </row>
    <row r="54" spans="5:19" x14ac:dyDescent="0.25">
      <c r="E54" s="14"/>
      <c r="G54" s="6"/>
      <c r="H54" s="6"/>
      <c r="I54" s="6"/>
      <c r="J54" s="8"/>
      <c r="K54" s="6"/>
      <c r="L54" s="6"/>
      <c r="M54" s="8"/>
      <c r="N54" s="6"/>
      <c r="O54" s="10"/>
      <c r="P54" s="10"/>
      <c r="Q54" s="12"/>
      <c r="R54" s="10"/>
      <c r="S54" s="4"/>
    </row>
    <row r="55" spans="5:19" x14ac:dyDescent="0.25">
      <c r="E55" s="14"/>
      <c r="G55" s="6"/>
      <c r="H55" s="6"/>
      <c r="I55" s="6"/>
      <c r="J55" s="8"/>
      <c r="K55" s="6"/>
      <c r="L55" s="6"/>
      <c r="M55" s="8"/>
      <c r="N55" s="6"/>
      <c r="O55" s="10"/>
      <c r="P55" s="10"/>
      <c r="Q55" s="12"/>
      <c r="R55" s="10"/>
      <c r="S55" s="4"/>
    </row>
    <row r="56" spans="5:19" x14ac:dyDescent="0.25">
      <c r="E56" s="14"/>
      <c r="G56" s="6"/>
      <c r="H56" s="6"/>
      <c r="I56" s="6"/>
      <c r="J56" s="8"/>
      <c r="K56" s="6"/>
      <c r="L56" s="6"/>
      <c r="M56" s="8"/>
      <c r="N56" s="6"/>
      <c r="O56" s="10"/>
      <c r="P56" s="10"/>
      <c r="Q56" s="12"/>
      <c r="R56" s="10"/>
      <c r="S56" s="4"/>
    </row>
    <row r="57" spans="5:19" x14ac:dyDescent="0.25">
      <c r="E57" s="14"/>
      <c r="G57" s="6"/>
      <c r="H57" s="6"/>
      <c r="I57" s="6"/>
      <c r="J57" s="8"/>
      <c r="K57" s="6"/>
      <c r="L57" s="6"/>
      <c r="M57" s="8"/>
      <c r="N57" s="6"/>
      <c r="O57" s="10"/>
      <c r="P57" s="10"/>
      <c r="Q57" s="12"/>
      <c r="R57" s="10"/>
      <c r="S57" s="4"/>
    </row>
    <row r="58" spans="5:19" x14ac:dyDescent="0.25">
      <c r="E58" s="14"/>
      <c r="G58" s="6"/>
      <c r="H58" s="6"/>
      <c r="I58" s="6"/>
      <c r="J58" s="8"/>
      <c r="K58" s="6"/>
      <c r="L58" s="6"/>
      <c r="M58" s="8"/>
      <c r="N58" s="6"/>
      <c r="O58" s="10"/>
      <c r="P58" s="10"/>
      <c r="Q58" s="12"/>
      <c r="R58" s="10"/>
      <c r="S58" s="4"/>
    </row>
    <row r="59" spans="5:19" x14ac:dyDescent="0.25">
      <c r="E59" s="14"/>
      <c r="G59" s="6"/>
      <c r="H59" s="6"/>
      <c r="I59" s="6"/>
      <c r="J59" s="8"/>
      <c r="K59" s="6"/>
      <c r="L59" s="6"/>
      <c r="M59" s="8"/>
      <c r="N59" s="6"/>
      <c r="O59" s="10"/>
      <c r="P59" s="10"/>
      <c r="Q59" s="12"/>
      <c r="R59" s="10"/>
      <c r="S59" s="4"/>
    </row>
    <row r="60" spans="5:19" x14ac:dyDescent="0.25">
      <c r="E60" s="14"/>
      <c r="G60" s="6"/>
      <c r="H60" s="6"/>
      <c r="I60" s="6"/>
      <c r="J60" s="8"/>
      <c r="K60" s="6"/>
      <c r="L60" s="6"/>
      <c r="M60" s="8"/>
      <c r="N60" s="6"/>
      <c r="O60" s="10"/>
      <c r="P60" s="10"/>
      <c r="Q60" s="12"/>
      <c r="R60" s="10"/>
      <c r="S60" s="4"/>
    </row>
    <row r="61" spans="5:19" x14ac:dyDescent="0.25">
      <c r="E61" s="14"/>
      <c r="G61" s="6"/>
      <c r="H61" s="6"/>
      <c r="I61" s="6"/>
      <c r="J61" s="8"/>
      <c r="K61" s="6"/>
      <c r="L61" s="6"/>
      <c r="M61" s="8"/>
      <c r="N61" s="6"/>
      <c r="O61" s="10"/>
      <c r="P61" s="10"/>
      <c r="Q61" s="12"/>
      <c r="R61" s="10"/>
      <c r="S61" s="4"/>
    </row>
    <row r="62" spans="5:19" x14ac:dyDescent="0.25">
      <c r="E62" s="14"/>
      <c r="G62" s="6"/>
      <c r="H62" s="6"/>
      <c r="I62" s="6"/>
      <c r="J62" s="8"/>
      <c r="K62" s="6"/>
      <c r="L62" s="6"/>
      <c r="M62" s="8"/>
      <c r="N62" s="6"/>
      <c r="O62" s="10"/>
      <c r="P62" s="10"/>
      <c r="Q62" s="12"/>
      <c r="R62" s="10"/>
      <c r="S62" s="4"/>
    </row>
    <row r="63" spans="5:19" x14ac:dyDescent="0.25">
      <c r="E63" s="14"/>
      <c r="G63" s="6"/>
      <c r="H63" s="6"/>
      <c r="I63" s="6"/>
      <c r="J63" s="8"/>
      <c r="K63" s="6"/>
      <c r="L63" s="6"/>
      <c r="M63" s="8"/>
      <c r="N63" s="6"/>
      <c r="O63" s="10"/>
      <c r="P63" s="10"/>
      <c r="Q63" s="12"/>
      <c r="R63" s="10"/>
      <c r="S63" s="4"/>
    </row>
    <row r="64" spans="5:19" x14ac:dyDescent="0.25">
      <c r="E64" s="14"/>
      <c r="G64" s="6"/>
      <c r="H64" s="6"/>
      <c r="I64" s="6"/>
      <c r="J64" s="8"/>
      <c r="K64" s="6"/>
      <c r="L64" s="6"/>
      <c r="M64" s="8"/>
      <c r="N64" s="6"/>
      <c r="O64" s="10"/>
      <c r="P64" s="10"/>
      <c r="Q64" s="12"/>
      <c r="R64" s="10"/>
      <c r="S64" s="4"/>
    </row>
    <row r="65" spans="5:19" x14ac:dyDescent="0.25">
      <c r="E65" s="14"/>
      <c r="G65" s="6"/>
      <c r="H65" s="6"/>
      <c r="I65" s="6"/>
      <c r="J65" s="8"/>
      <c r="K65" s="6"/>
      <c r="L65" s="6"/>
      <c r="M65" s="8"/>
      <c r="N65" s="6"/>
      <c r="O65" s="10"/>
      <c r="P65" s="10"/>
      <c r="Q65" s="12"/>
      <c r="R65" s="10"/>
      <c r="S65" s="4"/>
    </row>
    <row r="66" spans="5:19" x14ac:dyDescent="0.25">
      <c r="E66" s="14"/>
      <c r="G66" s="6"/>
      <c r="H66" s="6"/>
      <c r="I66" s="6"/>
      <c r="J66" s="8"/>
      <c r="K66" s="6"/>
      <c r="L66" s="6"/>
      <c r="M66" s="8"/>
      <c r="N66" s="6"/>
      <c r="O66" s="10"/>
      <c r="P66" s="10"/>
      <c r="Q66" s="12"/>
      <c r="R66" s="10"/>
      <c r="S66" s="4"/>
    </row>
    <row r="67" spans="5:19" x14ac:dyDescent="0.25">
      <c r="E67" s="14"/>
      <c r="G67" s="6"/>
      <c r="H67" s="6"/>
      <c r="I67" s="6"/>
      <c r="J67" s="8"/>
      <c r="K67" s="6"/>
      <c r="L67" s="6"/>
      <c r="M67" s="8"/>
      <c r="N67" s="6"/>
      <c r="O67" s="10"/>
      <c r="P67" s="10"/>
      <c r="Q67" s="12"/>
      <c r="R67" s="10"/>
      <c r="S67" s="4"/>
    </row>
    <row r="68" spans="5:19" x14ac:dyDescent="0.25">
      <c r="E68" s="14"/>
      <c r="G68" s="6"/>
      <c r="H68" s="6"/>
      <c r="I68" s="6"/>
      <c r="J68" s="8"/>
      <c r="K68" s="6"/>
      <c r="L68" s="6"/>
      <c r="M68" s="8"/>
      <c r="N68" s="6"/>
      <c r="O68" s="10"/>
      <c r="P68" s="10"/>
      <c r="Q68" s="12"/>
      <c r="R68" s="10"/>
      <c r="S68" s="4"/>
    </row>
    <row r="69" spans="5:19" x14ac:dyDescent="0.25">
      <c r="E69" s="14"/>
      <c r="G69" s="6"/>
      <c r="H69" s="6"/>
      <c r="I69" s="6"/>
      <c r="J69" s="8"/>
      <c r="K69" s="6"/>
      <c r="L69" s="6"/>
      <c r="M69" s="8"/>
      <c r="N69" s="6"/>
      <c r="O69" s="10"/>
      <c r="P69" s="10"/>
      <c r="Q69" s="12"/>
      <c r="R69" s="10"/>
      <c r="S69" s="4"/>
    </row>
    <row r="70" spans="5:19" x14ac:dyDescent="0.25">
      <c r="E70" s="14"/>
      <c r="G70" s="6"/>
      <c r="H70" s="6"/>
      <c r="I70" s="6"/>
      <c r="J70" s="8"/>
      <c r="K70" s="6"/>
      <c r="L70" s="6"/>
      <c r="M70" s="8"/>
      <c r="N70" s="6"/>
      <c r="O70" s="10"/>
      <c r="P70" s="10"/>
      <c r="Q70" s="12"/>
      <c r="R70" s="10"/>
      <c r="S70" s="4"/>
    </row>
    <row r="71" spans="5:19" x14ac:dyDescent="0.25">
      <c r="E71" s="14"/>
      <c r="G71" s="6"/>
      <c r="H71" s="6"/>
      <c r="I71" s="6"/>
      <c r="J71" s="8"/>
      <c r="K71" s="6"/>
      <c r="L71" s="6"/>
      <c r="M71" s="8"/>
      <c r="N71" s="6"/>
      <c r="O71" s="10"/>
      <c r="P71" s="10"/>
      <c r="Q71" s="12"/>
      <c r="R71" s="10"/>
      <c r="S71" s="4"/>
    </row>
    <row r="72" spans="5:19" x14ac:dyDescent="0.25">
      <c r="E72" s="14"/>
      <c r="G72" s="6"/>
      <c r="H72" s="6"/>
      <c r="I72" s="6"/>
      <c r="J72" s="8"/>
      <c r="K72" s="6"/>
      <c r="L72" s="6"/>
      <c r="M72" s="8"/>
      <c r="N72" s="6"/>
      <c r="O72" s="10"/>
      <c r="P72" s="10"/>
      <c r="Q72" s="12"/>
      <c r="R72" s="10"/>
      <c r="S72" s="4"/>
    </row>
    <row r="73" spans="5:19" x14ac:dyDescent="0.25">
      <c r="E73" s="14"/>
      <c r="G73" s="6"/>
      <c r="H73" s="6"/>
      <c r="I73" s="6"/>
      <c r="J73" s="8"/>
      <c r="K73" s="6"/>
      <c r="L73" s="6"/>
      <c r="M73" s="8"/>
      <c r="N73" s="6"/>
      <c r="O73" s="10"/>
      <c r="P73" s="10"/>
      <c r="Q73" s="12"/>
      <c r="R73" s="10"/>
      <c r="S73" s="4"/>
    </row>
    <row r="74" spans="5:19" x14ac:dyDescent="0.25">
      <c r="E74" s="14"/>
      <c r="G74" s="6"/>
      <c r="H74" s="6"/>
      <c r="I74" s="6"/>
      <c r="J74" s="8"/>
      <c r="K74" s="6"/>
      <c r="L74" s="6"/>
      <c r="M74" s="8"/>
      <c r="N74" s="6"/>
      <c r="O74" s="10"/>
      <c r="P74" s="10"/>
      <c r="Q74" s="12"/>
      <c r="R74" s="10"/>
      <c r="S74" s="4"/>
    </row>
    <row r="75" spans="5:19" x14ac:dyDescent="0.25">
      <c r="E75" s="14"/>
      <c r="G75" s="6"/>
      <c r="H75" s="6"/>
      <c r="I75" s="6"/>
      <c r="J75" s="8"/>
      <c r="K75" s="6"/>
      <c r="L75" s="6"/>
      <c r="M75" s="8"/>
      <c r="N75" s="6"/>
      <c r="O75" s="10"/>
      <c r="P75" s="10"/>
      <c r="Q75" s="12"/>
      <c r="R75" s="10"/>
      <c r="S75" s="4"/>
    </row>
    <row r="76" spans="5:19" x14ac:dyDescent="0.25">
      <c r="E76" s="14"/>
      <c r="G76" s="6"/>
      <c r="H76" s="6"/>
      <c r="I76" s="6"/>
      <c r="J76" s="8"/>
      <c r="K76" s="6"/>
      <c r="L76" s="6"/>
      <c r="M76" s="8"/>
      <c r="N76" s="6"/>
      <c r="O76" s="10"/>
      <c r="P76" s="10"/>
      <c r="Q76" s="12"/>
      <c r="R76" s="10"/>
      <c r="S76" s="4"/>
    </row>
    <row r="77" spans="5:19" x14ac:dyDescent="0.25">
      <c r="E77" s="14"/>
      <c r="G77" s="6"/>
      <c r="H77" s="6"/>
      <c r="I77" s="6"/>
      <c r="J77" s="8"/>
      <c r="K77" s="6"/>
      <c r="L77" s="6"/>
      <c r="M77" s="8"/>
      <c r="N77" s="6"/>
      <c r="O77" s="10"/>
      <c r="P77" s="10"/>
      <c r="Q77" s="12"/>
      <c r="R77" s="10"/>
      <c r="S77" s="4"/>
    </row>
    <row r="78" spans="5:19" x14ac:dyDescent="0.25">
      <c r="E78" s="14"/>
      <c r="G78" s="6"/>
      <c r="H78" s="6"/>
      <c r="I78" s="6"/>
      <c r="J78" s="8"/>
      <c r="K78" s="6"/>
      <c r="L78" s="6"/>
      <c r="M78" s="8"/>
      <c r="N78" s="6"/>
      <c r="O78" s="10"/>
      <c r="P78" s="10"/>
      <c r="Q78" s="12"/>
      <c r="R78" s="10"/>
      <c r="S78" s="4"/>
    </row>
    <row r="79" spans="5:19" x14ac:dyDescent="0.25">
      <c r="E79" s="14"/>
      <c r="G79" s="6"/>
      <c r="H79" s="6"/>
      <c r="I79" s="6"/>
      <c r="J79" s="8"/>
      <c r="K79" s="6"/>
      <c r="L79" s="6"/>
      <c r="M79" s="8"/>
      <c r="N79" s="6"/>
      <c r="O79" s="10"/>
      <c r="P79" s="10"/>
      <c r="Q79" s="12"/>
      <c r="R79" s="10"/>
      <c r="S79" s="4"/>
    </row>
    <row r="80" spans="5:19" x14ac:dyDescent="0.25">
      <c r="E80" s="14"/>
      <c r="G80" s="6"/>
      <c r="H80" s="6"/>
      <c r="I80" s="6"/>
      <c r="J80" s="8"/>
      <c r="K80" s="6"/>
      <c r="L80" s="6"/>
      <c r="M80" s="8"/>
      <c r="N80" s="6"/>
      <c r="O80" s="10"/>
      <c r="P80" s="10"/>
      <c r="Q80" s="12"/>
      <c r="R80" s="10"/>
      <c r="S80" s="4"/>
    </row>
    <row r="81" spans="5:19" x14ac:dyDescent="0.25">
      <c r="E81" s="14"/>
      <c r="G81" s="6"/>
      <c r="H81" s="6"/>
      <c r="I81" s="6"/>
      <c r="J81" s="8"/>
      <c r="K81" s="6"/>
      <c r="L81" s="6"/>
      <c r="M81" s="8"/>
      <c r="N81" s="6"/>
      <c r="O81" s="10"/>
      <c r="P81" s="10"/>
      <c r="Q81" s="12"/>
      <c r="R81" s="10"/>
      <c r="S81" s="4"/>
    </row>
    <row r="82" spans="5:19" x14ac:dyDescent="0.25">
      <c r="E82" s="14"/>
      <c r="G82" s="6"/>
      <c r="H82" s="6"/>
      <c r="I82" s="6"/>
      <c r="J82" s="8"/>
      <c r="K82" s="6"/>
      <c r="L82" s="6"/>
      <c r="M82" s="8"/>
      <c r="N82" s="6"/>
      <c r="O82" s="10"/>
      <c r="P82" s="10"/>
      <c r="Q82" s="12"/>
      <c r="R82" s="10"/>
      <c r="S82" s="4"/>
    </row>
    <row r="83" spans="5:19" x14ac:dyDescent="0.25">
      <c r="E83" s="14"/>
      <c r="G83" s="6"/>
      <c r="H83" s="6"/>
      <c r="I83" s="6"/>
      <c r="J83" s="8"/>
      <c r="K83" s="6"/>
      <c r="L83" s="6"/>
      <c r="M83" s="8"/>
      <c r="N83" s="6"/>
      <c r="O83" s="10"/>
      <c r="P83" s="10"/>
      <c r="Q83" s="12"/>
      <c r="R83" s="10"/>
      <c r="S83" s="4"/>
    </row>
    <row r="84" spans="5:19" x14ac:dyDescent="0.25">
      <c r="E84" s="14"/>
      <c r="G84" s="6"/>
      <c r="H84" s="6"/>
      <c r="I84" s="6"/>
      <c r="J84" s="8"/>
      <c r="K84" s="6"/>
      <c r="L84" s="6"/>
      <c r="M84" s="8"/>
      <c r="N84" s="6"/>
      <c r="O84" s="10"/>
      <c r="P84" s="10"/>
      <c r="Q84" s="12"/>
      <c r="R84" s="10"/>
      <c r="S84" s="4"/>
    </row>
    <row r="85" spans="5:19" x14ac:dyDescent="0.25">
      <c r="E85" s="14"/>
      <c r="G85" s="6"/>
      <c r="H85" s="6"/>
      <c r="I85" s="6"/>
      <c r="J85" s="8"/>
      <c r="K85" s="6"/>
      <c r="L85" s="6"/>
      <c r="M85" s="8"/>
      <c r="N85" s="6"/>
      <c r="O85" s="10"/>
      <c r="P85" s="10"/>
      <c r="Q85" s="12"/>
      <c r="R85" s="10"/>
      <c r="S85" s="4"/>
    </row>
    <row r="86" spans="5:19" x14ac:dyDescent="0.25">
      <c r="E86" s="14"/>
      <c r="G86" s="6"/>
      <c r="H86" s="6"/>
      <c r="I86" s="6"/>
      <c r="J86" s="8"/>
      <c r="K86" s="6"/>
      <c r="L86" s="6"/>
      <c r="M86" s="8"/>
      <c r="N86" s="6"/>
      <c r="O86" s="10"/>
      <c r="P86" s="10"/>
      <c r="Q86" s="12"/>
      <c r="R86" s="10"/>
      <c r="S86" s="4"/>
    </row>
    <row r="87" spans="5:19" x14ac:dyDescent="0.25">
      <c r="E87" s="14"/>
      <c r="G87" s="6"/>
      <c r="H87" s="6"/>
      <c r="I87" s="6"/>
      <c r="J87" s="8"/>
      <c r="K87" s="6"/>
      <c r="L87" s="6"/>
      <c r="M87" s="8"/>
      <c r="N87" s="6"/>
      <c r="O87" s="10"/>
      <c r="P87" s="10"/>
      <c r="Q87" s="12"/>
      <c r="R87" s="10"/>
      <c r="S87" s="4"/>
    </row>
    <row r="88" spans="5:19" x14ac:dyDescent="0.25">
      <c r="E88" s="14"/>
      <c r="G88" s="6"/>
      <c r="H88" s="6"/>
      <c r="I88" s="6"/>
      <c r="J88" s="8"/>
      <c r="K88" s="6"/>
      <c r="L88" s="6"/>
      <c r="M88" s="8"/>
      <c r="N88" s="6"/>
      <c r="O88" s="10"/>
      <c r="P88" s="10"/>
      <c r="Q88" s="12"/>
      <c r="R88" s="10"/>
      <c r="S88" s="4"/>
    </row>
    <row r="89" spans="5:19" x14ac:dyDescent="0.25">
      <c r="E89" s="14"/>
      <c r="G89" s="6"/>
      <c r="H89" s="6"/>
      <c r="I89" s="6"/>
      <c r="J89" s="8"/>
      <c r="K89" s="6"/>
      <c r="L89" s="6"/>
      <c r="M89" s="8"/>
      <c r="N89" s="6"/>
      <c r="O89" s="10"/>
      <c r="P89" s="10"/>
      <c r="Q89" s="12"/>
      <c r="R89" s="10"/>
      <c r="S89" s="4"/>
    </row>
    <row r="90" spans="5:19" x14ac:dyDescent="0.25">
      <c r="E90" s="14"/>
      <c r="G90" s="6"/>
      <c r="H90" s="6"/>
      <c r="I90" s="6"/>
      <c r="J90" s="8"/>
      <c r="K90" s="6"/>
      <c r="L90" s="6"/>
      <c r="M90" s="8"/>
      <c r="N90" s="6"/>
      <c r="O90" s="10"/>
      <c r="P90" s="10"/>
      <c r="Q90" s="12"/>
      <c r="R90" s="10"/>
      <c r="S90" s="4"/>
    </row>
    <row r="91" spans="5:19" x14ac:dyDescent="0.25">
      <c r="E91" s="14"/>
      <c r="G91" s="6"/>
      <c r="H91" s="6"/>
      <c r="I91" s="6"/>
      <c r="J91" s="8"/>
      <c r="K91" s="6"/>
      <c r="L91" s="6"/>
      <c r="M91" s="8"/>
      <c r="N91" s="6"/>
      <c r="O91" s="10"/>
      <c r="P91" s="10"/>
      <c r="Q91" s="12"/>
      <c r="R91" s="10"/>
      <c r="S91" s="4"/>
    </row>
    <row r="92" spans="5:19" x14ac:dyDescent="0.25">
      <c r="E92" s="14"/>
      <c r="G92" s="6"/>
      <c r="H92" s="6"/>
      <c r="I92" s="6"/>
      <c r="J92" s="8"/>
      <c r="K92" s="6"/>
      <c r="L92" s="6"/>
      <c r="M92" s="8"/>
      <c r="N92" s="6"/>
      <c r="O92" s="10"/>
      <c r="P92" s="10"/>
      <c r="Q92" s="12"/>
      <c r="R92" s="10"/>
      <c r="S92" s="4"/>
    </row>
    <row r="93" spans="5:19" x14ac:dyDescent="0.25">
      <c r="E93" s="14"/>
      <c r="G93" s="6"/>
      <c r="H93" s="6"/>
      <c r="I93" s="6"/>
      <c r="J93" s="8"/>
      <c r="K93" s="6"/>
      <c r="L93" s="6"/>
      <c r="M93" s="8"/>
      <c r="N93" s="6"/>
      <c r="O93" s="10"/>
      <c r="P93" s="10"/>
      <c r="Q93" s="12"/>
      <c r="R93" s="10"/>
      <c r="S93" s="4"/>
    </row>
    <row r="94" spans="5:19" x14ac:dyDescent="0.25">
      <c r="E94" s="14"/>
      <c r="G94" s="6"/>
      <c r="H94" s="6"/>
      <c r="I94" s="6"/>
      <c r="J94" s="8"/>
      <c r="K94" s="6"/>
      <c r="L94" s="6"/>
      <c r="M94" s="8"/>
      <c r="N94" s="6"/>
      <c r="O94" s="10"/>
      <c r="P94" s="10"/>
      <c r="Q94" s="12"/>
      <c r="R94" s="10"/>
      <c r="S94" s="4"/>
    </row>
    <row r="95" spans="5:19" x14ac:dyDescent="0.25">
      <c r="E95" s="14"/>
      <c r="G95" s="6"/>
      <c r="H95" s="6"/>
      <c r="I95" s="6"/>
      <c r="J95" s="8"/>
      <c r="K95" s="6"/>
      <c r="L95" s="6"/>
      <c r="M95" s="8"/>
      <c r="N95" s="6"/>
      <c r="O95" s="10"/>
      <c r="P95" s="10"/>
      <c r="Q95" s="12"/>
      <c r="R95" s="10"/>
      <c r="S95" s="4"/>
    </row>
    <row r="96" spans="5:19" x14ac:dyDescent="0.25">
      <c r="E96" s="14"/>
      <c r="G96" s="6"/>
      <c r="H96" s="6"/>
      <c r="I96" s="6"/>
      <c r="J96" s="8"/>
      <c r="K96" s="6"/>
      <c r="L96" s="6"/>
      <c r="M96" s="8"/>
      <c r="N96" s="6"/>
      <c r="O96" s="10"/>
      <c r="P96" s="10"/>
      <c r="Q96" s="12"/>
      <c r="R96" s="10"/>
      <c r="S96" s="4"/>
    </row>
    <row r="97" spans="5:19" x14ac:dyDescent="0.25">
      <c r="E97" s="14"/>
      <c r="G97" s="6"/>
      <c r="H97" s="6"/>
      <c r="I97" s="6"/>
      <c r="J97" s="8"/>
      <c r="K97" s="6"/>
      <c r="L97" s="6"/>
      <c r="M97" s="8"/>
      <c r="N97" s="6"/>
      <c r="O97" s="10"/>
      <c r="P97" s="10"/>
      <c r="Q97" s="12"/>
      <c r="R97" s="10"/>
      <c r="S97" s="4"/>
    </row>
    <row r="98" spans="5:19" x14ac:dyDescent="0.25">
      <c r="E98" s="14"/>
      <c r="G98" s="6"/>
      <c r="H98" s="6"/>
      <c r="I98" s="6"/>
      <c r="J98" s="8"/>
      <c r="K98" s="6"/>
      <c r="L98" s="6"/>
      <c r="M98" s="8"/>
      <c r="N98" s="6"/>
      <c r="O98" s="10"/>
      <c r="P98" s="10"/>
      <c r="Q98" s="12"/>
      <c r="R98" s="10"/>
      <c r="S98" s="4"/>
    </row>
    <row r="99" spans="5:19" x14ac:dyDescent="0.25">
      <c r="E99" s="14"/>
      <c r="G99" s="6"/>
      <c r="H99" s="6"/>
      <c r="I99" s="6"/>
      <c r="J99" s="8"/>
      <c r="K99" s="6"/>
      <c r="L99" s="6"/>
      <c r="M99" s="8"/>
      <c r="N99" s="6"/>
      <c r="O99" s="10"/>
      <c r="P99" s="10"/>
      <c r="Q99" s="12"/>
      <c r="R99" s="10"/>
      <c r="S99" s="4"/>
    </row>
    <row r="100" spans="5:19" x14ac:dyDescent="0.25">
      <c r="E100" s="14"/>
      <c r="G100" s="6"/>
      <c r="H100" s="6"/>
      <c r="I100" s="6"/>
      <c r="J100" s="8"/>
      <c r="K100" s="6"/>
      <c r="L100" s="6"/>
      <c r="M100" s="8"/>
      <c r="N100" s="6"/>
      <c r="O100" s="10"/>
      <c r="P100" s="10"/>
      <c r="Q100" s="12"/>
      <c r="R100" s="10"/>
      <c r="S100" s="4"/>
    </row>
  </sheetData>
  <conditionalFormatting sqref="L2:N100">
    <cfRule type="cellIs" dxfId="8" priority="1" operator="greaterThan">
      <formula>0</formula>
    </cfRule>
    <cfRule type="cellIs" dxfId="7" priority="2" operator="lessThan">
      <formula>0</formula>
    </cfRule>
  </conditionalFormatting>
  <conditionalFormatting sqref="O2:O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:R100">
    <cfRule type="expression" dxfId="6" priority="4">
      <formula>ABS(R2)&gt;0.05</formula>
    </cfRule>
  </conditionalFormatting>
  <conditionalFormatting sqref="S2:S100">
    <cfRule type="expression" dxfId="5" priority="5">
      <formula>$S2="Kaufen"</formula>
    </cfRule>
    <cfRule type="expression" dxfId="4" priority="6">
      <formula>$S2="Beobachten"</formula>
    </cfRule>
    <cfRule type="expression" dxfId="3" priority="7">
      <formula>$S2="Verkaufen"</formula>
    </cfRule>
    <cfRule type="expression" dxfId="2" priority="8">
      <formula>$S2="Halten"</formula>
    </cfRule>
  </conditionalFormatting>
  <dataValidations count="2">
    <dataValidation type="list" sqref="D2:D100" xr:uid="{00000000-0002-0000-0100-000000000000}">
      <formula1>"EUR,USD,CHF,GBP"</formula1>
    </dataValidation>
    <dataValidation type="list" sqref="S2:S100" xr:uid="{00000000-0002-0000-0100-000001000000}">
      <formula1>"Halten,Kaufen,Beobachten,Verkaufen"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18" customWidth="1"/>
    <col min="4" max="4" width="16" customWidth="1"/>
    <col min="5" max="5" width="10" customWidth="1"/>
    <col min="6" max="6" width="14" customWidth="1"/>
    <col min="7" max="7" width="18" customWidth="1"/>
    <col min="8" max="8" width="13" customWidth="1"/>
    <col min="9" max="9" width="10" customWidth="1"/>
    <col min="10" max="10" width="16" customWidth="1"/>
    <col min="11" max="11" width="28" customWidth="1"/>
  </cols>
  <sheetData>
    <row r="1" spans="1:11" ht="24" customHeight="1" x14ac:dyDescent="0.25">
      <c r="A1" s="1" t="s">
        <v>71</v>
      </c>
      <c r="B1" s="1" t="s">
        <v>72</v>
      </c>
      <c r="C1" s="1" t="s">
        <v>16</v>
      </c>
      <c r="D1" s="1" t="s">
        <v>23</v>
      </c>
      <c r="E1" s="1" t="s">
        <v>27</v>
      </c>
      <c r="F1" s="1" t="s">
        <v>73</v>
      </c>
      <c r="G1" s="1" t="s">
        <v>74</v>
      </c>
      <c r="H1" s="1" t="s">
        <v>75</v>
      </c>
      <c r="I1" s="1" t="s">
        <v>25</v>
      </c>
      <c r="J1" s="1" t="s">
        <v>76</v>
      </c>
      <c r="K1" s="1" t="s">
        <v>38</v>
      </c>
    </row>
    <row r="2" spans="1:11" x14ac:dyDescent="0.25">
      <c r="A2" s="13">
        <v>45306</v>
      </c>
      <c r="B2" s="3" t="s">
        <v>77</v>
      </c>
      <c r="C2" s="2" t="s">
        <v>39</v>
      </c>
      <c r="D2" s="2" t="s">
        <v>40</v>
      </c>
      <c r="E2" s="2">
        <v>12</v>
      </c>
      <c r="F2" s="5">
        <v>168.5</v>
      </c>
      <c r="G2" s="5">
        <v>4.9000000000000004</v>
      </c>
      <c r="H2" s="5">
        <f t="shared" ref="H2:H7" si="0">IF(B2="Kauf",-(E2*F2+G2),IF(B2="Verkauf",E2*F2-G2,IF(B2="Dividende",F2-G2,IF(B2="Gebühr",-G2,""))))</f>
        <v>-2026.9</v>
      </c>
      <c r="I2" s="3" t="s">
        <v>42</v>
      </c>
      <c r="J2" s="2" t="s">
        <v>78</v>
      </c>
      <c r="K2" s="2" t="s">
        <v>79</v>
      </c>
    </row>
    <row r="3" spans="1:11" x14ac:dyDescent="0.25">
      <c r="A3" s="13">
        <v>45352</v>
      </c>
      <c r="B3" s="3" t="s">
        <v>80</v>
      </c>
      <c r="C3" s="2" t="s">
        <v>39</v>
      </c>
      <c r="D3" s="2" t="s">
        <v>40</v>
      </c>
      <c r="E3" s="2">
        <v>1</v>
      </c>
      <c r="F3" s="5">
        <v>8.1999999999999993</v>
      </c>
      <c r="G3" s="5">
        <v>0.2</v>
      </c>
      <c r="H3" s="5">
        <f t="shared" si="0"/>
        <v>7.9999999999999991</v>
      </c>
      <c r="I3" s="3" t="s">
        <v>42</v>
      </c>
      <c r="J3" s="2" t="s">
        <v>78</v>
      </c>
      <c r="K3" s="2" t="s">
        <v>81</v>
      </c>
    </row>
    <row r="4" spans="1:11" x14ac:dyDescent="0.25">
      <c r="A4" s="13">
        <v>45233</v>
      </c>
      <c r="B4" s="3" t="s">
        <v>77</v>
      </c>
      <c r="C4" s="2" t="s">
        <v>45</v>
      </c>
      <c r="D4" s="2" t="s">
        <v>46</v>
      </c>
      <c r="E4" s="2">
        <v>8</v>
      </c>
      <c r="F4" s="5">
        <v>352.4</v>
      </c>
      <c r="G4" s="5">
        <v>3.9</v>
      </c>
      <c r="H4" s="5">
        <f t="shared" si="0"/>
        <v>-2823.1</v>
      </c>
      <c r="I4" s="3" t="s">
        <v>42</v>
      </c>
      <c r="J4" s="2" t="s">
        <v>82</v>
      </c>
      <c r="K4" s="2" t="s">
        <v>83</v>
      </c>
    </row>
    <row r="5" spans="1:11" x14ac:dyDescent="0.25">
      <c r="A5" s="13">
        <v>45332</v>
      </c>
      <c r="B5" s="3" t="s">
        <v>77</v>
      </c>
      <c r="C5" s="2" t="s">
        <v>49</v>
      </c>
      <c r="D5" s="2" t="s">
        <v>50</v>
      </c>
      <c r="E5" s="2">
        <v>10</v>
      </c>
      <c r="F5" s="5">
        <v>232</v>
      </c>
      <c r="G5" s="5">
        <v>2.5</v>
      </c>
      <c r="H5" s="5">
        <f t="shared" si="0"/>
        <v>-2322.5</v>
      </c>
      <c r="I5" s="3" t="s">
        <v>52</v>
      </c>
      <c r="J5" s="2" t="s">
        <v>84</v>
      </c>
      <c r="K5" s="2" t="s">
        <v>85</v>
      </c>
    </row>
    <row r="6" spans="1:11" x14ac:dyDescent="0.25">
      <c r="A6" s="13">
        <v>45400</v>
      </c>
      <c r="B6" s="3" t="s">
        <v>86</v>
      </c>
      <c r="C6" s="2" t="s">
        <v>62</v>
      </c>
      <c r="D6" s="2" t="s">
        <v>63</v>
      </c>
      <c r="E6" s="2">
        <v>5</v>
      </c>
      <c r="F6" s="5">
        <v>114</v>
      </c>
      <c r="G6" s="5">
        <v>2</v>
      </c>
      <c r="H6" s="5">
        <f t="shared" si="0"/>
        <v>568</v>
      </c>
      <c r="I6" s="3" t="s">
        <v>52</v>
      </c>
      <c r="J6" s="2" t="s">
        <v>84</v>
      </c>
      <c r="K6" s="2" t="s">
        <v>87</v>
      </c>
    </row>
    <row r="7" spans="1:11" x14ac:dyDescent="0.25">
      <c r="A7" s="13">
        <v>45412</v>
      </c>
      <c r="B7" s="3" t="s">
        <v>88</v>
      </c>
      <c r="C7" s="2" t="s">
        <v>89</v>
      </c>
      <c r="D7" s="2" t="s">
        <v>90</v>
      </c>
      <c r="E7" s="2">
        <v>1</v>
      </c>
      <c r="F7" s="5">
        <v>0</v>
      </c>
      <c r="G7" s="5">
        <v>1.5</v>
      </c>
      <c r="H7" s="5">
        <f t="shared" si="0"/>
        <v>-1.5</v>
      </c>
      <c r="I7" s="3" t="s">
        <v>52</v>
      </c>
      <c r="J7" s="2" t="s">
        <v>84</v>
      </c>
      <c r="K7" s="2" t="s">
        <v>91</v>
      </c>
    </row>
    <row r="8" spans="1:11" x14ac:dyDescent="0.25">
      <c r="A8" s="14"/>
      <c r="B8" s="4"/>
      <c r="F8" s="6"/>
      <c r="G8" s="6"/>
      <c r="H8" s="6"/>
      <c r="I8" s="4"/>
    </row>
    <row r="9" spans="1:11" x14ac:dyDescent="0.25">
      <c r="A9" s="14"/>
      <c r="B9" s="4"/>
      <c r="F9" s="6"/>
      <c r="G9" s="6"/>
      <c r="H9" s="6"/>
      <c r="I9" s="4"/>
    </row>
    <row r="10" spans="1:11" x14ac:dyDescent="0.25">
      <c r="A10" s="14"/>
      <c r="B10" s="4"/>
      <c r="F10" s="6"/>
      <c r="G10" s="6"/>
      <c r="H10" s="6"/>
      <c r="I10" s="4"/>
    </row>
    <row r="11" spans="1:11" x14ac:dyDescent="0.25">
      <c r="A11" s="14"/>
      <c r="B11" s="4"/>
      <c r="F11" s="6"/>
      <c r="G11" s="6"/>
      <c r="H11" s="6"/>
      <c r="I11" s="4"/>
    </row>
    <row r="12" spans="1:11" x14ac:dyDescent="0.25">
      <c r="A12" s="14"/>
      <c r="B12" s="4"/>
      <c r="F12" s="6"/>
      <c r="G12" s="6"/>
      <c r="H12" s="6"/>
      <c r="I12" s="4"/>
    </row>
    <row r="13" spans="1:11" x14ac:dyDescent="0.25">
      <c r="A13" s="14"/>
      <c r="B13" s="4"/>
      <c r="F13" s="6"/>
      <c r="G13" s="6"/>
      <c r="H13" s="6"/>
      <c r="I13" s="4"/>
    </row>
    <row r="14" spans="1:11" x14ac:dyDescent="0.25">
      <c r="A14" s="14"/>
      <c r="B14" s="4"/>
      <c r="F14" s="6"/>
      <c r="G14" s="6"/>
      <c r="H14" s="6"/>
      <c r="I14" s="4"/>
    </row>
    <row r="15" spans="1:11" x14ac:dyDescent="0.25">
      <c r="A15" s="14"/>
      <c r="B15" s="4"/>
      <c r="F15" s="6"/>
      <c r="G15" s="6"/>
      <c r="H15" s="6"/>
      <c r="I15" s="4"/>
    </row>
    <row r="16" spans="1:11" x14ac:dyDescent="0.25">
      <c r="A16" s="14"/>
      <c r="B16" s="4"/>
      <c r="F16" s="6"/>
      <c r="G16" s="6"/>
      <c r="H16" s="6"/>
      <c r="I16" s="4"/>
    </row>
    <row r="17" spans="1:9" x14ac:dyDescent="0.25">
      <c r="A17" s="14"/>
      <c r="B17" s="4"/>
      <c r="F17" s="6"/>
      <c r="G17" s="6"/>
      <c r="H17" s="6"/>
      <c r="I17" s="4"/>
    </row>
    <row r="18" spans="1:9" x14ac:dyDescent="0.25">
      <c r="A18" s="14"/>
      <c r="B18" s="4"/>
      <c r="F18" s="6"/>
      <c r="G18" s="6"/>
      <c r="H18" s="6"/>
      <c r="I18" s="4"/>
    </row>
    <row r="19" spans="1:9" x14ac:dyDescent="0.25">
      <c r="A19" s="14"/>
      <c r="B19" s="4"/>
      <c r="F19" s="6"/>
      <c r="G19" s="6"/>
      <c r="H19" s="6"/>
      <c r="I19" s="4"/>
    </row>
    <row r="20" spans="1:9" x14ac:dyDescent="0.25">
      <c r="A20" s="14"/>
      <c r="B20" s="4"/>
      <c r="F20" s="6"/>
      <c r="G20" s="6"/>
      <c r="H20" s="6"/>
      <c r="I20" s="4"/>
    </row>
    <row r="21" spans="1:9" x14ac:dyDescent="0.25">
      <c r="A21" s="14"/>
      <c r="B21" s="4"/>
      <c r="F21" s="6"/>
      <c r="G21" s="6"/>
      <c r="H21" s="6"/>
      <c r="I21" s="4"/>
    </row>
    <row r="22" spans="1:9" x14ac:dyDescent="0.25">
      <c r="A22" s="14"/>
      <c r="B22" s="4"/>
      <c r="F22" s="6"/>
      <c r="G22" s="6"/>
      <c r="H22" s="6"/>
      <c r="I22" s="4"/>
    </row>
    <row r="23" spans="1:9" x14ac:dyDescent="0.25">
      <c r="A23" s="14"/>
      <c r="B23" s="4"/>
      <c r="F23" s="6"/>
      <c r="G23" s="6"/>
      <c r="H23" s="6"/>
      <c r="I23" s="4"/>
    </row>
    <row r="24" spans="1:9" x14ac:dyDescent="0.25">
      <c r="A24" s="14"/>
      <c r="B24" s="4"/>
      <c r="F24" s="6"/>
      <c r="G24" s="6"/>
      <c r="H24" s="6"/>
      <c r="I24" s="4"/>
    </row>
    <row r="25" spans="1:9" x14ac:dyDescent="0.25">
      <c r="A25" s="14"/>
      <c r="B25" s="4"/>
      <c r="F25" s="6"/>
      <c r="G25" s="6"/>
      <c r="H25" s="6"/>
      <c r="I25" s="4"/>
    </row>
    <row r="26" spans="1:9" x14ac:dyDescent="0.25">
      <c r="A26" s="14"/>
      <c r="B26" s="4"/>
      <c r="F26" s="6"/>
      <c r="G26" s="6"/>
      <c r="H26" s="6"/>
      <c r="I26" s="4"/>
    </row>
    <row r="27" spans="1:9" x14ac:dyDescent="0.25">
      <c r="A27" s="14"/>
      <c r="B27" s="4"/>
      <c r="F27" s="6"/>
      <c r="G27" s="6"/>
      <c r="H27" s="6"/>
      <c r="I27" s="4"/>
    </row>
    <row r="28" spans="1:9" x14ac:dyDescent="0.25">
      <c r="A28" s="14"/>
      <c r="B28" s="4"/>
      <c r="F28" s="6"/>
      <c r="G28" s="6"/>
      <c r="H28" s="6"/>
      <c r="I28" s="4"/>
    </row>
    <row r="29" spans="1:9" x14ac:dyDescent="0.25">
      <c r="A29" s="14"/>
      <c r="B29" s="4"/>
      <c r="F29" s="6"/>
      <c r="G29" s="6"/>
      <c r="H29" s="6"/>
      <c r="I29" s="4"/>
    </row>
    <row r="30" spans="1:9" x14ac:dyDescent="0.25">
      <c r="A30" s="14"/>
      <c r="B30" s="4"/>
      <c r="F30" s="6"/>
      <c r="G30" s="6"/>
      <c r="H30" s="6"/>
      <c r="I30" s="4"/>
    </row>
    <row r="31" spans="1:9" x14ac:dyDescent="0.25">
      <c r="A31" s="14"/>
      <c r="B31" s="4"/>
      <c r="F31" s="6"/>
      <c r="G31" s="6"/>
      <c r="H31" s="6"/>
      <c r="I31" s="4"/>
    </row>
    <row r="32" spans="1:9" x14ac:dyDescent="0.25">
      <c r="A32" s="14"/>
      <c r="B32" s="4"/>
      <c r="F32" s="6"/>
      <c r="G32" s="6"/>
      <c r="H32" s="6"/>
      <c r="I32" s="4"/>
    </row>
    <row r="33" spans="1:9" x14ac:dyDescent="0.25">
      <c r="A33" s="14"/>
      <c r="B33" s="4"/>
      <c r="F33" s="6"/>
      <c r="G33" s="6"/>
      <c r="H33" s="6"/>
      <c r="I33" s="4"/>
    </row>
    <row r="34" spans="1:9" x14ac:dyDescent="0.25">
      <c r="A34" s="14"/>
      <c r="B34" s="4"/>
      <c r="F34" s="6"/>
      <c r="G34" s="6"/>
      <c r="H34" s="6"/>
      <c r="I34" s="4"/>
    </row>
    <row r="35" spans="1:9" x14ac:dyDescent="0.25">
      <c r="A35" s="14"/>
      <c r="B35" s="4"/>
      <c r="F35" s="6"/>
      <c r="G35" s="6"/>
      <c r="H35" s="6"/>
      <c r="I35" s="4"/>
    </row>
    <row r="36" spans="1:9" x14ac:dyDescent="0.25">
      <c r="A36" s="14"/>
      <c r="B36" s="4"/>
      <c r="F36" s="6"/>
      <c r="G36" s="6"/>
      <c r="H36" s="6"/>
      <c r="I36" s="4"/>
    </row>
    <row r="37" spans="1:9" x14ac:dyDescent="0.25">
      <c r="A37" s="14"/>
      <c r="B37" s="4"/>
      <c r="F37" s="6"/>
      <c r="G37" s="6"/>
      <c r="H37" s="6"/>
      <c r="I37" s="4"/>
    </row>
    <row r="38" spans="1:9" x14ac:dyDescent="0.25">
      <c r="A38" s="14"/>
      <c r="B38" s="4"/>
      <c r="F38" s="6"/>
      <c r="G38" s="6"/>
      <c r="H38" s="6"/>
      <c r="I38" s="4"/>
    </row>
    <row r="39" spans="1:9" x14ac:dyDescent="0.25">
      <c r="A39" s="14"/>
      <c r="B39" s="4"/>
      <c r="F39" s="6"/>
      <c r="G39" s="6"/>
      <c r="H39" s="6"/>
      <c r="I39" s="4"/>
    </row>
    <row r="40" spans="1:9" x14ac:dyDescent="0.25">
      <c r="A40" s="14"/>
      <c r="B40" s="4"/>
      <c r="F40" s="6"/>
      <c r="G40" s="6"/>
      <c r="H40" s="6"/>
      <c r="I40" s="4"/>
    </row>
    <row r="41" spans="1:9" x14ac:dyDescent="0.25">
      <c r="A41" s="14"/>
      <c r="B41" s="4"/>
      <c r="F41" s="6"/>
      <c r="G41" s="6"/>
      <c r="H41" s="6"/>
      <c r="I41" s="4"/>
    </row>
    <row r="42" spans="1:9" x14ac:dyDescent="0.25">
      <c r="A42" s="14"/>
      <c r="B42" s="4"/>
      <c r="F42" s="6"/>
      <c r="G42" s="6"/>
      <c r="H42" s="6"/>
      <c r="I42" s="4"/>
    </row>
    <row r="43" spans="1:9" x14ac:dyDescent="0.25">
      <c r="A43" s="14"/>
      <c r="B43" s="4"/>
      <c r="F43" s="6"/>
      <c r="G43" s="6"/>
      <c r="H43" s="6"/>
      <c r="I43" s="4"/>
    </row>
    <row r="44" spans="1:9" x14ac:dyDescent="0.25">
      <c r="A44" s="14"/>
      <c r="B44" s="4"/>
      <c r="F44" s="6"/>
      <c r="G44" s="6"/>
      <c r="H44" s="6"/>
      <c r="I44" s="4"/>
    </row>
    <row r="45" spans="1:9" x14ac:dyDescent="0.25">
      <c r="A45" s="14"/>
      <c r="B45" s="4"/>
      <c r="F45" s="6"/>
      <c r="G45" s="6"/>
      <c r="H45" s="6"/>
      <c r="I45" s="4"/>
    </row>
    <row r="46" spans="1:9" x14ac:dyDescent="0.25">
      <c r="A46" s="14"/>
      <c r="B46" s="4"/>
      <c r="F46" s="6"/>
      <c r="G46" s="6"/>
      <c r="H46" s="6"/>
      <c r="I46" s="4"/>
    </row>
    <row r="47" spans="1:9" x14ac:dyDescent="0.25">
      <c r="A47" s="14"/>
      <c r="B47" s="4"/>
      <c r="F47" s="6"/>
      <c r="G47" s="6"/>
      <c r="H47" s="6"/>
      <c r="I47" s="4"/>
    </row>
    <row r="48" spans="1:9" x14ac:dyDescent="0.25">
      <c r="A48" s="14"/>
      <c r="B48" s="4"/>
      <c r="F48" s="6"/>
      <c r="G48" s="6"/>
      <c r="H48" s="6"/>
      <c r="I48" s="4"/>
    </row>
    <row r="49" spans="1:9" x14ac:dyDescent="0.25">
      <c r="A49" s="14"/>
      <c r="B49" s="4"/>
      <c r="F49" s="6"/>
      <c r="G49" s="6"/>
      <c r="H49" s="6"/>
      <c r="I49" s="4"/>
    </row>
    <row r="50" spans="1:9" x14ac:dyDescent="0.25">
      <c r="A50" s="14"/>
      <c r="B50" s="4"/>
      <c r="F50" s="6"/>
      <c r="G50" s="6"/>
      <c r="H50" s="6"/>
      <c r="I50" s="4"/>
    </row>
    <row r="51" spans="1:9" x14ac:dyDescent="0.25">
      <c r="A51" s="14"/>
      <c r="B51" s="4"/>
      <c r="F51" s="6"/>
      <c r="G51" s="6"/>
      <c r="H51" s="6"/>
      <c r="I51" s="4"/>
    </row>
    <row r="52" spans="1:9" x14ac:dyDescent="0.25">
      <c r="A52" s="14"/>
      <c r="B52" s="4"/>
      <c r="F52" s="6"/>
      <c r="G52" s="6"/>
      <c r="H52" s="6"/>
      <c r="I52" s="4"/>
    </row>
    <row r="53" spans="1:9" x14ac:dyDescent="0.25">
      <c r="A53" s="14"/>
      <c r="B53" s="4"/>
      <c r="F53" s="6"/>
      <c r="G53" s="6"/>
      <c r="H53" s="6"/>
      <c r="I53" s="4"/>
    </row>
    <row r="54" spans="1:9" x14ac:dyDescent="0.25">
      <c r="A54" s="14"/>
      <c r="B54" s="4"/>
      <c r="F54" s="6"/>
      <c r="G54" s="6"/>
      <c r="H54" s="6"/>
      <c r="I54" s="4"/>
    </row>
    <row r="55" spans="1:9" x14ac:dyDescent="0.25">
      <c r="A55" s="14"/>
      <c r="B55" s="4"/>
      <c r="F55" s="6"/>
      <c r="G55" s="6"/>
      <c r="H55" s="6"/>
      <c r="I55" s="4"/>
    </row>
    <row r="56" spans="1:9" x14ac:dyDescent="0.25">
      <c r="A56" s="14"/>
      <c r="B56" s="4"/>
      <c r="F56" s="6"/>
      <c r="G56" s="6"/>
      <c r="H56" s="6"/>
      <c r="I56" s="4"/>
    </row>
    <row r="57" spans="1:9" x14ac:dyDescent="0.25">
      <c r="A57" s="14"/>
      <c r="B57" s="4"/>
      <c r="F57" s="6"/>
      <c r="G57" s="6"/>
      <c r="H57" s="6"/>
      <c r="I57" s="4"/>
    </row>
    <row r="58" spans="1:9" x14ac:dyDescent="0.25">
      <c r="A58" s="14"/>
      <c r="B58" s="4"/>
      <c r="F58" s="6"/>
      <c r="G58" s="6"/>
      <c r="H58" s="6"/>
      <c r="I58" s="4"/>
    </row>
    <row r="59" spans="1:9" x14ac:dyDescent="0.25">
      <c r="A59" s="14"/>
      <c r="B59" s="4"/>
      <c r="F59" s="6"/>
      <c r="G59" s="6"/>
      <c r="H59" s="6"/>
      <c r="I59" s="4"/>
    </row>
    <row r="60" spans="1:9" x14ac:dyDescent="0.25">
      <c r="A60" s="14"/>
      <c r="B60" s="4"/>
      <c r="F60" s="6"/>
      <c r="G60" s="6"/>
      <c r="H60" s="6"/>
      <c r="I60" s="4"/>
    </row>
    <row r="61" spans="1:9" x14ac:dyDescent="0.25">
      <c r="A61" s="14"/>
      <c r="B61" s="4"/>
      <c r="F61" s="6"/>
      <c r="G61" s="6"/>
      <c r="H61" s="6"/>
      <c r="I61" s="4"/>
    </row>
    <row r="62" spans="1:9" x14ac:dyDescent="0.25">
      <c r="A62" s="14"/>
      <c r="B62" s="4"/>
      <c r="F62" s="6"/>
      <c r="G62" s="6"/>
      <c r="H62" s="6"/>
      <c r="I62" s="4"/>
    </row>
    <row r="63" spans="1:9" x14ac:dyDescent="0.25">
      <c r="A63" s="14"/>
      <c r="B63" s="4"/>
      <c r="F63" s="6"/>
      <c r="G63" s="6"/>
      <c r="H63" s="6"/>
      <c r="I63" s="4"/>
    </row>
    <row r="64" spans="1:9" x14ac:dyDescent="0.25">
      <c r="A64" s="14"/>
      <c r="B64" s="4"/>
      <c r="F64" s="6"/>
      <c r="G64" s="6"/>
      <c r="H64" s="6"/>
      <c r="I64" s="4"/>
    </row>
    <row r="65" spans="1:9" x14ac:dyDescent="0.25">
      <c r="A65" s="14"/>
      <c r="B65" s="4"/>
      <c r="F65" s="6"/>
      <c r="G65" s="6"/>
      <c r="H65" s="6"/>
      <c r="I65" s="4"/>
    </row>
    <row r="66" spans="1:9" x14ac:dyDescent="0.25">
      <c r="A66" s="14"/>
      <c r="B66" s="4"/>
      <c r="F66" s="6"/>
      <c r="G66" s="6"/>
      <c r="H66" s="6"/>
      <c r="I66" s="4"/>
    </row>
    <row r="67" spans="1:9" x14ac:dyDescent="0.25">
      <c r="A67" s="14"/>
      <c r="B67" s="4"/>
      <c r="F67" s="6"/>
      <c r="G67" s="6"/>
      <c r="H67" s="6"/>
      <c r="I67" s="4"/>
    </row>
    <row r="68" spans="1:9" x14ac:dyDescent="0.25">
      <c r="A68" s="14"/>
      <c r="B68" s="4"/>
      <c r="F68" s="6"/>
      <c r="G68" s="6"/>
      <c r="H68" s="6"/>
      <c r="I68" s="4"/>
    </row>
    <row r="69" spans="1:9" x14ac:dyDescent="0.25">
      <c r="A69" s="14"/>
      <c r="B69" s="4"/>
      <c r="F69" s="6"/>
      <c r="G69" s="6"/>
      <c r="H69" s="6"/>
      <c r="I69" s="4"/>
    </row>
    <row r="70" spans="1:9" x14ac:dyDescent="0.25">
      <c r="A70" s="14"/>
      <c r="B70" s="4"/>
      <c r="F70" s="6"/>
      <c r="G70" s="6"/>
      <c r="H70" s="6"/>
      <c r="I70" s="4"/>
    </row>
    <row r="71" spans="1:9" x14ac:dyDescent="0.25">
      <c r="A71" s="14"/>
      <c r="B71" s="4"/>
      <c r="F71" s="6"/>
      <c r="G71" s="6"/>
      <c r="H71" s="6"/>
      <c r="I71" s="4"/>
    </row>
    <row r="72" spans="1:9" x14ac:dyDescent="0.25">
      <c r="A72" s="14"/>
      <c r="B72" s="4"/>
      <c r="F72" s="6"/>
      <c r="G72" s="6"/>
      <c r="H72" s="6"/>
      <c r="I72" s="4"/>
    </row>
    <row r="73" spans="1:9" x14ac:dyDescent="0.25">
      <c r="A73" s="14"/>
      <c r="B73" s="4"/>
      <c r="F73" s="6"/>
      <c r="G73" s="6"/>
      <c r="H73" s="6"/>
      <c r="I73" s="4"/>
    </row>
    <row r="74" spans="1:9" x14ac:dyDescent="0.25">
      <c r="A74" s="14"/>
      <c r="B74" s="4"/>
      <c r="F74" s="6"/>
      <c r="G74" s="6"/>
      <c r="H74" s="6"/>
      <c r="I74" s="4"/>
    </row>
    <row r="75" spans="1:9" x14ac:dyDescent="0.25">
      <c r="A75" s="14"/>
      <c r="B75" s="4"/>
      <c r="F75" s="6"/>
      <c r="G75" s="6"/>
      <c r="H75" s="6"/>
      <c r="I75" s="4"/>
    </row>
    <row r="76" spans="1:9" x14ac:dyDescent="0.25">
      <c r="A76" s="14"/>
      <c r="B76" s="4"/>
      <c r="F76" s="6"/>
      <c r="G76" s="6"/>
      <c r="H76" s="6"/>
      <c r="I76" s="4"/>
    </row>
    <row r="77" spans="1:9" x14ac:dyDescent="0.25">
      <c r="A77" s="14"/>
      <c r="B77" s="4"/>
      <c r="F77" s="6"/>
      <c r="G77" s="6"/>
      <c r="H77" s="6"/>
      <c r="I77" s="4"/>
    </row>
    <row r="78" spans="1:9" x14ac:dyDescent="0.25">
      <c r="A78" s="14"/>
      <c r="B78" s="4"/>
      <c r="F78" s="6"/>
      <c r="G78" s="6"/>
      <c r="H78" s="6"/>
      <c r="I78" s="4"/>
    </row>
    <row r="79" spans="1:9" x14ac:dyDescent="0.25">
      <c r="A79" s="14"/>
      <c r="B79" s="4"/>
      <c r="F79" s="6"/>
      <c r="G79" s="6"/>
      <c r="H79" s="6"/>
      <c r="I79" s="4"/>
    </row>
    <row r="80" spans="1:9" x14ac:dyDescent="0.25">
      <c r="A80" s="14"/>
      <c r="B80" s="4"/>
      <c r="F80" s="6"/>
      <c r="G80" s="6"/>
      <c r="H80" s="6"/>
      <c r="I80" s="4"/>
    </row>
    <row r="81" spans="1:9" x14ac:dyDescent="0.25">
      <c r="A81" s="14"/>
      <c r="B81" s="4"/>
      <c r="F81" s="6"/>
      <c r="G81" s="6"/>
      <c r="H81" s="6"/>
      <c r="I81" s="4"/>
    </row>
    <row r="82" spans="1:9" x14ac:dyDescent="0.25">
      <c r="A82" s="14"/>
      <c r="B82" s="4"/>
      <c r="F82" s="6"/>
      <c r="G82" s="6"/>
      <c r="H82" s="6"/>
      <c r="I82" s="4"/>
    </row>
    <row r="83" spans="1:9" x14ac:dyDescent="0.25">
      <c r="A83" s="14"/>
      <c r="B83" s="4"/>
      <c r="F83" s="6"/>
      <c r="G83" s="6"/>
      <c r="H83" s="6"/>
      <c r="I83" s="4"/>
    </row>
    <row r="84" spans="1:9" x14ac:dyDescent="0.25">
      <c r="A84" s="14"/>
      <c r="B84" s="4"/>
      <c r="F84" s="6"/>
      <c r="G84" s="6"/>
      <c r="H84" s="6"/>
      <c r="I84" s="4"/>
    </row>
    <row r="85" spans="1:9" x14ac:dyDescent="0.25">
      <c r="A85" s="14"/>
      <c r="B85" s="4"/>
      <c r="F85" s="6"/>
      <c r="G85" s="6"/>
      <c r="H85" s="6"/>
      <c r="I85" s="4"/>
    </row>
    <row r="86" spans="1:9" x14ac:dyDescent="0.25">
      <c r="A86" s="14"/>
      <c r="B86" s="4"/>
      <c r="F86" s="6"/>
      <c r="G86" s="6"/>
      <c r="H86" s="6"/>
      <c r="I86" s="4"/>
    </row>
    <row r="87" spans="1:9" x14ac:dyDescent="0.25">
      <c r="A87" s="14"/>
      <c r="B87" s="4"/>
      <c r="F87" s="6"/>
      <c r="G87" s="6"/>
      <c r="H87" s="6"/>
      <c r="I87" s="4"/>
    </row>
    <row r="88" spans="1:9" x14ac:dyDescent="0.25">
      <c r="A88" s="14"/>
      <c r="B88" s="4"/>
      <c r="F88" s="6"/>
      <c r="G88" s="6"/>
      <c r="H88" s="6"/>
      <c r="I88" s="4"/>
    </row>
    <row r="89" spans="1:9" x14ac:dyDescent="0.25">
      <c r="A89" s="14"/>
      <c r="B89" s="4"/>
      <c r="F89" s="6"/>
      <c r="G89" s="6"/>
      <c r="H89" s="6"/>
      <c r="I89" s="4"/>
    </row>
    <row r="90" spans="1:9" x14ac:dyDescent="0.25">
      <c r="A90" s="14"/>
      <c r="B90" s="4"/>
      <c r="F90" s="6"/>
      <c r="G90" s="6"/>
      <c r="H90" s="6"/>
      <c r="I90" s="4"/>
    </row>
    <row r="91" spans="1:9" x14ac:dyDescent="0.25">
      <c r="A91" s="14"/>
      <c r="B91" s="4"/>
      <c r="F91" s="6"/>
      <c r="G91" s="6"/>
      <c r="H91" s="6"/>
      <c r="I91" s="4"/>
    </row>
    <row r="92" spans="1:9" x14ac:dyDescent="0.25">
      <c r="A92" s="14"/>
      <c r="B92" s="4"/>
      <c r="F92" s="6"/>
      <c r="G92" s="6"/>
      <c r="H92" s="6"/>
      <c r="I92" s="4"/>
    </row>
    <row r="93" spans="1:9" x14ac:dyDescent="0.25">
      <c r="A93" s="14"/>
      <c r="B93" s="4"/>
      <c r="F93" s="6"/>
      <c r="G93" s="6"/>
      <c r="H93" s="6"/>
      <c r="I93" s="4"/>
    </row>
    <row r="94" spans="1:9" x14ac:dyDescent="0.25">
      <c r="A94" s="14"/>
      <c r="B94" s="4"/>
      <c r="F94" s="6"/>
      <c r="G94" s="6"/>
      <c r="H94" s="6"/>
      <c r="I94" s="4"/>
    </row>
    <row r="95" spans="1:9" x14ac:dyDescent="0.25">
      <c r="A95" s="14"/>
      <c r="B95" s="4"/>
      <c r="F95" s="6"/>
      <c r="G95" s="6"/>
      <c r="H95" s="6"/>
      <c r="I95" s="4"/>
    </row>
    <row r="96" spans="1:9" x14ac:dyDescent="0.25">
      <c r="A96" s="14"/>
      <c r="B96" s="4"/>
      <c r="F96" s="6"/>
      <c r="G96" s="6"/>
      <c r="H96" s="6"/>
      <c r="I96" s="4"/>
    </row>
    <row r="97" spans="1:9" x14ac:dyDescent="0.25">
      <c r="A97" s="14"/>
      <c r="B97" s="4"/>
      <c r="F97" s="6"/>
      <c r="G97" s="6"/>
      <c r="H97" s="6"/>
      <c r="I97" s="4"/>
    </row>
    <row r="98" spans="1:9" x14ac:dyDescent="0.25">
      <c r="A98" s="14"/>
      <c r="B98" s="4"/>
      <c r="F98" s="6"/>
      <c r="G98" s="6"/>
      <c r="H98" s="6"/>
      <c r="I98" s="4"/>
    </row>
    <row r="99" spans="1:9" x14ac:dyDescent="0.25">
      <c r="A99" s="14"/>
      <c r="B99" s="4"/>
      <c r="F99" s="6"/>
      <c r="G99" s="6"/>
      <c r="H99" s="6"/>
      <c r="I99" s="4"/>
    </row>
    <row r="100" spans="1:9" x14ac:dyDescent="0.25">
      <c r="A100" s="14"/>
      <c r="B100" s="4"/>
      <c r="F100" s="6"/>
      <c r="G100" s="6"/>
      <c r="H100" s="6"/>
      <c r="I100" s="4"/>
    </row>
  </sheetData>
  <conditionalFormatting sqref="H2:H10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">
    <dataValidation type="list" sqref="B2:B100" xr:uid="{00000000-0002-0000-0200-000000000000}">
      <formula1>"Kauf,Verkauf,Dividende,Gebühr"</formula1>
    </dataValidation>
    <dataValidation type="list" sqref="I2:I100" xr:uid="{00000000-0002-0000-0200-000001000000}">
      <formula1>"EUR,USD,CHF,GBP"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Portfolio</vt:lpstr>
      <vt:lpstr>Transaktionen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2026-05-07T11:17:45Z</dcterms:modified>
</cp:coreProperties>
</file>