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ktien\"/>
    </mc:Choice>
  </mc:AlternateContent>
  <xr:revisionPtr revIDLastSave="0" documentId="13_ncr:1_{F21521F0-A9F8-4F57-B3E0-1B4708BFF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tentwicklung" sheetId="1" r:id="rId1"/>
    <sheet name="Aktien-Dep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2" l="1"/>
  <c r="J33" i="2"/>
  <c r="L33" i="2" s="1"/>
  <c r="H33" i="2"/>
  <c r="N32" i="2"/>
  <c r="J32" i="2"/>
  <c r="L32" i="2" s="1"/>
  <c r="H32" i="2"/>
  <c r="N31" i="2"/>
  <c r="J31" i="2"/>
  <c r="L31" i="2" s="1"/>
  <c r="H31" i="2"/>
  <c r="N30" i="2"/>
  <c r="J30" i="2"/>
  <c r="L30" i="2" s="1"/>
  <c r="H30" i="2"/>
  <c r="N29" i="2"/>
  <c r="J29" i="2"/>
  <c r="L29" i="2" s="1"/>
  <c r="H29" i="2"/>
  <c r="N28" i="2"/>
  <c r="J28" i="2"/>
  <c r="L28" i="2" s="1"/>
  <c r="H28" i="2"/>
  <c r="N27" i="2"/>
  <c r="J27" i="2"/>
  <c r="L27" i="2" s="1"/>
  <c r="H27" i="2"/>
  <c r="N26" i="2"/>
  <c r="J26" i="2"/>
  <c r="L26" i="2" s="1"/>
  <c r="H26" i="2"/>
  <c r="N25" i="2"/>
  <c r="L25" i="2"/>
  <c r="J25" i="2"/>
  <c r="H25" i="2"/>
  <c r="N24" i="2"/>
  <c r="J24" i="2"/>
  <c r="L24" i="2" s="1"/>
  <c r="H24" i="2"/>
  <c r="N23" i="2"/>
  <c r="J23" i="2"/>
  <c r="L23" i="2" s="1"/>
  <c r="H23" i="2"/>
  <c r="N22" i="2"/>
  <c r="J22" i="2"/>
  <c r="L22" i="2" s="1"/>
  <c r="H22" i="2"/>
  <c r="N21" i="2"/>
  <c r="J21" i="2"/>
  <c r="L21" i="2" s="1"/>
  <c r="H21" i="2"/>
  <c r="N20" i="2"/>
  <c r="J20" i="2"/>
  <c r="L20" i="2" s="1"/>
  <c r="H20" i="2"/>
  <c r="N19" i="2"/>
  <c r="J19" i="2"/>
  <c r="L19" i="2" s="1"/>
  <c r="H19" i="2"/>
  <c r="N18" i="2"/>
  <c r="J18" i="2"/>
  <c r="L18" i="2" s="1"/>
  <c r="H18" i="2"/>
  <c r="N17" i="2"/>
  <c r="J17" i="2"/>
  <c r="L17" i="2" s="1"/>
  <c r="H17" i="2"/>
  <c r="N16" i="2"/>
  <c r="J16" i="2"/>
  <c r="L16" i="2" s="1"/>
  <c r="H16" i="2"/>
  <c r="N15" i="2"/>
  <c r="J15" i="2"/>
  <c r="L15" i="2" s="1"/>
  <c r="H15" i="2"/>
  <c r="N14" i="2"/>
  <c r="J14" i="2"/>
  <c r="L14" i="2" s="1"/>
  <c r="H14" i="2"/>
  <c r="N13" i="2"/>
  <c r="J13" i="2"/>
  <c r="L13" i="2" s="1"/>
  <c r="H13" i="2"/>
  <c r="N12" i="2"/>
  <c r="J12" i="2"/>
  <c r="L12" i="2" s="1"/>
  <c r="H12" i="2"/>
  <c r="O11" i="2"/>
  <c r="N11" i="2"/>
  <c r="J11" i="2"/>
  <c r="L11" i="2" s="1"/>
  <c r="H11" i="2"/>
  <c r="N10" i="2"/>
  <c r="J10" i="2"/>
  <c r="L10" i="2" s="1"/>
  <c r="H10" i="2"/>
  <c r="N9" i="2"/>
  <c r="J9" i="2"/>
  <c r="L9" i="2" s="1"/>
  <c r="H9" i="2"/>
  <c r="O5" i="2"/>
  <c r="E5" i="2"/>
  <c r="C5" i="2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B8" i="1"/>
  <c r="K5" i="1"/>
  <c r="I5" i="1"/>
  <c r="C5" i="1"/>
  <c r="A5" i="1"/>
  <c r="E5" i="1" s="1"/>
  <c r="S33" i="2" l="1"/>
  <c r="O33" i="2"/>
  <c r="S32" i="2"/>
  <c r="O32" i="2"/>
  <c r="S31" i="2"/>
  <c r="O31" i="2"/>
  <c r="S30" i="2"/>
  <c r="O30" i="2"/>
  <c r="S29" i="2"/>
  <c r="O29" i="2"/>
  <c r="O28" i="2"/>
  <c r="S28" i="2"/>
  <c r="S27" i="2"/>
  <c r="O27" i="2"/>
  <c r="S26" i="2"/>
  <c r="O26" i="2"/>
  <c r="S25" i="2"/>
  <c r="O25" i="2"/>
  <c r="S24" i="2"/>
  <c r="O24" i="2"/>
  <c r="S23" i="2"/>
  <c r="O23" i="2"/>
  <c r="S22" i="2"/>
  <c r="O22" i="2"/>
  <c r="O21" i="2"/>
  <c r="S21" i="2"/>
  <c r="S20" i="2"/>
  <c r="O20" i="2"/>
  <c r="S19" i="2"/>
  <c r="O19" i="2"/>
  <c r="S18" i="2"/>
  <c r="O18" i="2"/>
  <c r="O17" i="2"/>
  <c r="S17" i="2"/>
  <c r="O16" i="2"/>
  <c r="S16" i="2"/>
  <c r="A5" i="2"/>
  <c r="O15" i="2"/>
  <c r="S15" i="2"/>
  <c r="S14" i="2"/>
  <c r="O14" i="2"/>
  <c r="S11" i="2"/>
  <c r="S13" i="2"/>
  <c r="O13" i="2"/>
  <c r="S12" i="2"/>
  <c r="O12" i="2"/>
  <c r="Q11" i="2"/>
  <c r="R11" i="2" s="1"/>
  <c r="P11" i="2"/>
  <c r="S10" i="2"/>
  <c r="O10" i="2"/>
  <c r="S9" i="2"/>
  <c r="O9" i="2"/>
  <c r="A8" i="1"/>
  <c r="B9" i="1"/>
  <c r="G5" i="1"/>
  <c r="G5" i="2"/>
  <c r="P33" i="2" l="1"/>
  <c r="Q33" i="2"/>
  <c r="R33" i="2" s="1"/>
  <c r="P32" i="2"/>
  <c r="Q32" i="2"/>
  <c r="R32" i="2" s="1"/>
  <c r="P31" i="2"/>
  <c r="Q31" i="2"/>
  <c r="R31" i="2" s="1"/>
  <c r="P30" i="2"/>
  <c r="Q30" i="2"/>
  <c r="R30" i="2" s="1"/>
  <c r="P29" i="2"/>
  <c r="Q29" i="2"/>
  <c r="R29" i="2" s="1"/>
  <c r="P28" i="2"/>
  <c r="Q28" i="2"/>
  <c r="R28" i="2" s="1"/>
  <c r="P27" i="2"/>
  <c r="Q27" i="2"/>
  <c r="R27" i="2" s="1"/>
  <c r="P26" i="2"/>
  <c r="Q26" i="2"/>
  <c r="R26" i="2" s="1"/>
  <c r="P25" i="2"/>
  <c r="Q25" i="2"/>
  <c r="R25" i="2" s="1"/>
  <c r="P24" i="2"/>
  <c r="Q24" i="2"/>
  <c r="R24" i="2" s="1"/>
  <c r="P23" i="2"/>
  <c r="Q23" i="2"/>
  <c r="R23" i="2" s="1"/>
  <c r="P22" i="2"/>
  <c r="Q22" i="2"/>
  <c r="R22" i="2" s="1"/>
  <c r="P21" i="2"/>
  <c r="Q21" i="2"/>
  <c r="R21" i="2" s="1"/>
  <c r="P20" i="2"/>
  <c r="Q20" i="2"/>
  <c r="R20" i="2" s="1"/>
  <c r="P19" i="2"/>
  <c r="Q19" i="2"/>
  <c r="R19" i="2" s="1"/>
  <c r="P18" i="2"/>
  <c r="Q18" i="2"/>
  <c r="R18" i="2" s="1"/>
  <c r="P17" i="2"/>
  <c r="Q17" i="2"/>
  <c r="R17" i="2" s="1"/>
  <c r="P16" i="2"/>
  <c r="Q16" i="2"/>
  <c r="R16" i="2" s="1"/>
  <c r="P15" i="2"/>
  <c r="Q15" i="2"/>
  <c r="R15" i="2" s="1"/>
  <c r="P14" i="2"/>
  <c r="Q14" i="2"/>
  <c r="R14" i="2" s="1"/>
  <c r="P13" i="2"/>
  <c r="Q13" i="2"/>
  <c r="R13" i="2" s="1"/>
  <c r="P12" i="2"/>
  <c r="Q12" i="2"/>
  <c r="R12" i="2" s="1"/>
  <c r="P10" i="2"/>
  <c r="Q10" i="2"/>
  <c r="R10" i="2" s="1"/>
  <c r="P9" i="2"/>
  <c r="Q9" i="2"/>
  <c r="I5" i="2"/>
  <c r="B10" i="1"/>
  <c r="A9" i="1"/>
  <c r="R9" i="2" l="1"/>
  <c r="K5" i="2"/>
  <c r="M5" i="2" s="1"/>
  <c r="B11" i="1"/>
  <c r="A10" i="1"/>
  <c r="B12" i="1" l="1"/>
  <c r="A11" i="1"/>
  <c r="B13" i="1" l="1"/>
  <c r="A12" i="1"/>
  <c r="B14" i="1" l="1"/>
  <c r="A13" i="1"/>
  <c r="B15" i="1" l="1"/>
  <c r="A14" i="1"/>
  <c r="B16" i="1" l="1"/>
  <c r="A15" i="1"/>
  <c r="B17" i="1" l="1"/>
  <c r="A16" i="1"/>
  <c r="B18" i="1" l="1"/>
  <c r="A17" i="1"/>
  <c r="B19" i="1" l="1"/>
  <c r="A18" i="1"/>
  <c r="B20" i="1" l="1"/>
  <c r="C6" i="1"/>
  <c r="A19" i="1"/>
  <c r="B21" i="1" l="1"/>
  <c r="A20" i="1"/>
  <c r="B22" i="1" l="1"/>
  <c r="A21" i="1"/>
  <c r="B23" i="1" l="1"/>
  <c r="A22" i="1"/>
  <c r="B24" i="1" l="1"/>
  <c r="A23" i="1"/>
  <c r="B25" i="1" l="1"/>
  <c r="A24" i="1"/>
  <c r="B26" i="1" l="1"/>
  <c r="A25" i="1"/>
  <c r="B27" i="1" l="1"/>
  <c r="A26" i="1"/>
  <c r="B28" i="1" l="1"/>
  <c r="A27" i="1"/>
  <c r="B29" i="1" l="1"/>
  <c r="A28" i="1"/>
  <c r="B30" i="1" l="1"/>
  <c r="A29" i="1"/>
  <c r="B31" i="1" l="1"/>
  <c r="A30" i="1"/>
  <c r="B32" i="1" l="1"/>
  <c r="A31" i="1"/>
  <c r="B33" i="1" l="1"/>
  <c r="A32" i="1"/>
  <c r="B34" i="1" l="1"/>
  <c r="A33" i="1"/>
  <c r="B35" i="1" l="1"/>
  <c r="A34" i="1"/>
  <c r="B36" i="1" l="1"/>
  <c r="A35" i="1"/>
  <c r="B37" i="1" l="1"/>
  <c r="A36" i="1"/>
  <c r="B38" i="1" l="1"/>
  <c r="A37" i="1"/>
  <c r="B39" i="1" l="1"/>
  <c r="A38" i="1"/>
  <c r="B40" i="1" l="1"/>
  <c r="A39" i="1"/>
  <c r="B41" i="1" l="1"/>
  <c r="A40" i="1"/>
  <c r="B42" i="1" l="1"/>
  <c r="A41" i="1"/>
  <c r="B43" i="1" l="1"/>
  <c r="A42" i="1"/>
  <c r="B44" i="1" l="1"/>
  <c r="A43" i="1"/>
  <c r="B45" i="1" l="1"/>
  <c r="A44" i="1"/>
  <c r="B46" i="1" l="1"/>
  <c r="A45" i="1"/>
  <c r="B47" i="1" l="1"/>
  <c r="A46" i="1"/>
  <c r="B48" i="1" l="1"/>
  <c r="A47" i="1"/>
  <c r="B49" i="1" l="1"/>
  <c r="A48" i="1"/>
  <c r="B50" i="1" l="1"/>
  <c r="A49" i="1"/>
  <c r="B51" i="1" l="1"/>
  <c r="A50" i="1"/>
  <c r="B52" i="1" l="1"/>
  <c r="A51" i="1"/>
  <c r="B53" i="1" l="1"/>
  <c r="A52" i="1"/>
  <c r="B54" i="1" l="1"/>
  <c r="A53" i="1"/>
  <c r="B55" i="1" l="1"/>
  <c r="A54" i="1"/>
  <c r="B56" i="1" l="1"/>
  <c r="A55" i="1"/>
  <c r="B57" i="1" l="1"/>
  <c r="A56" i="1"/>
  <c r="B58" i="1" l="1"/>
  <c r="A57" i="1"/>
  <c r="B59" i="1" l="1"/>
  <c r="A58" i="1"/>
  <c r="B60" i="1" l="1"/>
  <c r="A60" i="1" s="1"/>
  <c r="A59" i="1"/>
</calcChain>
</file>

<file path=xl/sharedStrings.xml><?xml version="1.0" encoding="utf-8"?>
<sst xmlns="http://schemas.openxmlformats.org/spreadsheetml/2006/main" count="82" uniqueCount="69">
  <si>
    <t>Aktien-Depot Wertentwicklung</t>
  </si>
  <si>
    <t>Jahr</t>
  </si>
  <si>
    <t>Geben Sie das Jahr ein und tragen Sie jeden Sonntag den aktuellen Depotwert ein. Das Diagramm aktualisiert sich automatisch.</t>
  </si>
  <si>
    <t>Beispieldaten – keine Anlageberatung. Inspirationsquelle: https://excel-vorlagen.net/aktien-portfolio-excel-kostenlos-automatisch/</t>
  </si>
  <si>
    <t>Aktueller Depotwert</t>
  </si>
  <si>
    <t>Einstandswert</t>
  </si>
  <si>
    <t>Gewinn / Verlust</t>
  </si>
  <si>
    <t>Rendite</t>
  </si>
  <si>
    <t>Höchster Depotwert</t>
  </si>
  <si>
    <t>Niedrigster Depotwert</t>
  </si>
  <si>
    <t>Letzter Eintrag</t>
  </si>
  <si>
    <t>Woche</t>
  </si>
  <si>
    <t>Sonntag</t>
  </si>
  <si>
    <t>Depotwert</t>
  </si>
  <si>
    <t>Veränderung zur Vorwoche</t>
  </si>
  <si>
    <t>Veränderung %</t>
  </si>
  <si>
    <t>Aktien-Depot Übersicht</t>
  </si>
  <si>
    <t>Tragen Sie Ihre Aktienpositionen ein. Der aktuelle Kurs kann manuell eingetragen oder optional mit dem Excel-Datentyp „Aktien“ verknüpft werden. Nachkäufe können als neue Zeile mit gleichem Titel eingetragen werden.</t>
  </si>
  <si>
    <t>Beispieldaten – keine Anlageberatung. Die Datei verwendet keine Makros, keine API und keine geschützten Bereiche.</t>
  </si>
  <si>
    <t>Gesamtwert aktuell</t>
  </si>
  <si>
    <t>Investiertes Kapital</t>
  </si>
  <si>
    <t>Kaufgebühren gesamt</t>
  </si>
  <si>
    <t>Dividenden netto</t>
  </si>
  <si>
    <t>Gewinn / Verlust ohne Dividenden</t>
  </si>
  <si>
    <t>Gesamtgewinn inkl. Dividenden</t>
  </si>
  <si>
    <t>Gesamtrendite %</t>
  </si>
  <si>
    <t>Anzahl Positionen</t>
  </si>
  <si>
    <t>Titel</t>
  </si>
  <si>
    <t>WKN / ISIN</t>
  </si>
  <si>
    <t>Ticker / Börse</t>
  </si>
  <si>
    <t>Stückzahl</t>
  </si>
  <si>
    <t>Kaufkurs</t>
  </si>
  <si>
    <t>Kaufdatum</t>
  </si>
  <si>
    <t>Kaufgebühren</t>
  </si>
  <si>
    <t>Steuern / Quellensteuer</t>
  </si>
  <si>
    <t>Rendite %</t>
  </si>
  <si>
    <t>Depotanteil %</t>
  </si>
  <si>
    <t>Notizen</t>
  </si>
  <si>
    <t>Apple</t>
  </si>
  <si>
    <t>US0378331005</t>
  </si>
  <si>
    <t>AAPL</t>
  </si>
  <si>
    <t>15.02.2024</t>
  </si>
  <si>
    <t>Beispielwert</t>
  </si>
  <si>
    <t>Microsoft</t>
  </si>
  <si>
    <t>US5949181045</t>
  </si>
  <si>
    <t>MSFT</t>
  </si>
  <si>
    <t>10.04.2024</t>
  </si>
  <si>
    <t>NVIDIA</t>
  </si>
  <si>
    <t>US67066G1040</t>
  </si>
  <si>
    <t>NVDA</t>
  </si>
  <si>
    <t>12.06.2024</t>
  </si>
  <si>
    <t>Allianz</t>
  </si>
  <si>
    <t>DE0008404005</t>
  </si>
  <si>
    <t>ALV.DE</t>
  </si>
  <si>
    <t>20.11.2023</t>
  </si>
  <si>
    <t>SAP</t>
  </si>
  <si>
    <t>DE0007164600</t>
  </si>
  <si>
    <t>SAP.DE</t>
  </si>
  <si>
    <t>25.01.2024</t>
  </si>
  <si>
    <t>Live-Kurse mit Excel-Datentyp Aktien (optional)</t>
  </si>
  <si>
    <t>Optional: Titel markieren und in Excel Daten &gt; Aktien wählen. Der Preis kann anschließend oben als „Aktueller Kurs“ verknüpft oder manuell eingetragen werden.</t>
  </si>
  <si>
    <t>Excel Aktien-Datentyp</t>
  </si>
  <si>
    <t>Preis</t>
  </si>
  <si>
    <t>Kaufpreis inkl.
Gebühren</t>
  </si>
  <si>
    <t>Dividenden
brutto</t>
  </si>
  <si>
    <t>Dividende
je Aktie</t>
  </si>
  <si>
    <t>Dividenden
netto</t>
  </si>
  <si>
    <t>Aktueller
Kurs</t>
  </si>
  <si>
    <t>Aktueller
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</si>
</sst>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dd\.mm\.yyyy"/>
  </numFmts>
  <fonts count="8" x14ac:knownFonts="1">
    <font>
      <sz val="11"/>
      <name val="Carlito"/>
    </font>
    <font>
      <b/>
      <sz val="18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sz val="11"/>
      <color rgb="FF1F2937"/>
      <name val="Carlito"/>
    </font>
    <font>
      <i/>
      <sz val="11"/>
      <color rgb="FF5B6770"/>
      <name val="Carlito"/>
    </font>
    <font>
      <b/>
      <sz val="12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AF6F6"/>
      </patternFill>
    </fill>
    <fill>
      <patternFill patternType="solid">
        <fgColor rgb="FFE8F0F6"/>
      </patternFill>
    </fill>
    <fill>
      <patternFill patternType="solid">
        <fgColor rgb="FFF8FAFC"/>
      </patternFill>
    </fill>
    <fill>
      <patternFill patternType="solid">
        <fgColor rgb="FFF3F4F6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0" fillId="4" borderId="0" xfId="1" applyFont="1" applyFill="1"/>
    <xf numFmtId="1" fontId="3" fillId="4" borderId="0" xfId="1" applyNumberFormat="1" applyFon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164" fontId="0" fillId="4" borderId="0" xfId="1" applyNumberFormat="1" applyFont="1" applyFill="1"/>
    <xf numFmtId="1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0" fontId="0" fillId="7" borderId="0" xfId="1" applyNumberFormat="1" applyFont="1" applyFill="1" applyAlignment="1">
      <alignment vertical="center"/>
    </xf>
    <xf numFmtId="0" fontId="2" fillId="2" borderId="0" xfId="1" applyFont="1" applyFill="1" applyAlignment="1">
      <alignment horizontal="center"/>
    </xf>
    <xf numFmtId="0" fontId="0" fillId="4" borderId="0" xfId="1" applyFont="1" applyFill="1" applyAlignment="1">
      <alignment vertical="center" wrapText="1"/>
    </xf>
    <xf numFmtId="2" fontId="0" fillId="4" borderId="0" xfId="1" applyNumberFormat="1" applyFont="1" applyFill="1" applyAlignment="1">
      <alignment vertical="center" wrapText="1"/>
    </xf>
    <xf numFmtId="164" fontId="0" fillId="4" borderId="0" xfId="1" applyNumberFormat="1" applyFont="1" applyFill="1" applyAlignment="1">
      <alignment vertical="center" wrapText="1"/>
    </xf>
    <xf numFmtId="164" fontId="0" fillId="7" borderId="0" xfId="1" applyNumberFormat="1" applyFont="1" applyFill="1" applyAlignment="1">
      <alignment vertical="center" wrapText="1"/>
    </xf>
    <xf numFmtId="10" fontId="0" fillId="7" borderId="0" xfId="1" applyNumberFormat="1" applyFont="1" applyFill="1" applyAlignment="1">
      <alignment vertical="center" wrapText="1"/>
    </xf>
    <xf numFmtId="49" fontId="0" fillId="4" borderId="0" xfId="1" applyNumberFormat="1" applyFont="1" applyFill="1" applyAlignment="1">
      <alignment vertical="center" wrapText="1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4" fillId="5" borderId="0" xfId="1" applyFont="1" applyFill="1" applyAlignment="1">
      <alignment horizontal="left" wrapText="1"/>
    </xf>
    <xf numFmtId="0" fontId="5" fillId="0" borderId="0" xfId="1" applyFont="1" applyAlignment="1">
      <alignment horizontal="left"/>
    </xf>
    <xf numFmtId="0" fontId="2" fillId="3" borderId="0" xfId="1" applyFont="1" applyFill="1" applyAlignment="1">
      <alignment horizontal="center" vertical="center" wrapText="1"/>
    </xf>
    <xf numFmtId="164" fontId="6" fillId="6" borderId="0" xfId="1" applyNumberFormat="1" applyFont="1" applyFill="1" applyAlignment="1">
      <alignment horizontal="center" vertical="center"/>
    </xf>
    <xf numFmtId="10" fontId="6" fillId="6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wrapText="1"/>
    </xf>
    <xf numFmtId="0" fontId="1" fillId="2" borderId="0" xfId="1" applyFont="1" applyFill="1" applyAlignment="1">
      <alignment horizontal="left" vertical="center"/>
    </xf>
    <xf numFmtId="164" fontId="3" fillId="8" borderId="0" xfId="1" applyNumberFormat="1" applyFont="1" applyFill="1" applyAlignment="1">
      <alignment horizontal="center" vertical="center"/>
    </xf>
    <xf numFmtId="10" fontId="3" fillId="8" borderId="0" xfId="1" applyNumberFormat="1" applyFont="1" applyFill="1" applyAlignment="1">
      <alignment horizontal="center" vertical="center"/>
    </xf>
    <xf numFmtId="1" fontId="3" fillId="8" borderId="0" xfId="1" applyNumberFormat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12">
    <dxf>
      <fill>
        <patternFill patternType="solid">
          <bgColor rgb="FFF8D7DA"/>
        </patternFill>
      </fill>
    </dxf>
    <dxf>
      <fill>
        <patternFill patternType="solid">
          <bgColor rgb="FFDCEFD8"/>
        </patternFill>
      </fill>
    </dxf>
    <dxf>
      <fill>
        <patternFill patternType="solid">
          <bgColor rgb="FFF8D7DA"/>
        </patternFill>
      </fill>
    </dxf>
    <dxf>
      <fill>
        <patternFill patternType="solid">
          <bgColor rgb="FFDCEFD8"/>
        </patternFill>
      </fill>
    </dxf>
    <dxf>
      <fill>
        <patternFill patternType="solid">
          <bgColor rgb="FFF8D7DA"/>
        </patternFill>
      </fill>
    </dxf>
    <dxf>
      <fill>
        <patternFill patternType="solid">
          <bgColor rgb="FFDCEFD8"/>
        </patternFill>
      </fill>
    </dxf>
    <dxf>
      <fill>
        <patternFill patternType="solid">
          <bgColor rgb="FFF8D7DA"/>
        </patternFill>
      </fill>
    </dxf>
    <dxf>
      <fill>
        <patternFill patternType="solid">
          <bgColor rgb="FFDCEFD8"/>
        </patternFill>
      </fill>
    </dxf>
    <dxf>
      <fill>
        <patternFill patternType="solid">
          <bgColor rgb="FFF8D7DA"/>
        </patternFill>
      </fill>
    </dxf>
    <dxf>
      <fill>
        <patternFill patternType="solid">
          <bgColor rgb="FFDCEFD8"/>
        </patternFill>
      </fill>
    </dxf>
    <dxf>
      <fill>
        <patternFill patternType="solid">
          <bgColor rgb="FFF8D7DA"/>
        </patternFill>
      </fill>
    </dxf>
    <dxf>
      <fill>
        <patternFill patternType="solid">
          <bgColor rgb="FFDCEF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Depotwert</c:v>
          </c:tx>
          <c:cat>
            <c:strRef>
              <c:f>Depotentwicklung!$B$8:$B$60</c:f>
              <c:strCache>
                <c:ptCount val="52"/>
                <c:pt idx="0">
                  <c:v>04.01.2026</c:v>
                </c:pt>
                <c:pt idx="1">
                  <c:v>11.01.2026</c:v>
                </c:pt>
                <c:pt idx="2">
                  <c:v>18.01.2026</c:v>
                </c:pt>
                <c:pt idx="3">
                  <c:v>25.01.2026</c:v>
                </c:pt>
                <c:pt idx="4">
                  <c:v>01.02.2026</c:v>
                </c:pt>
                <c:pt idx="5">
                  <c:v>08.02.2026</c:v>
                </c:pt>
                <c:pt idx="6">
                  <c:v>15.02.2026</c:v>
                </c:pt>
                <c:pt idx="7">
                  <c:v>22.02.2026</c:v>
                </c:pt>
                <c:pt idx="8">
                  <c:v>01.03.2026</c:v>
                </c:pt>
                <c:pt idx="9">
                  <c:v>08.03.2026</c:v>
                </c:pt>
                <c:pt idx="10">
                  <c:v>15.03.2026</c:v>
                </c:pt>
                <c:pt idx="11">
                  <c:v>22.03.2026</c:v>
                </c:pt>
                <c:pt idx="12">
                  <c:v>29.03.2026</c:v>
                </c:pt>
                <c:pt idx="13">
                  <c:v>05.04.2026</c:v>
                </c:pt>
                <c:pt idx="14">
                  <c:v>12.04.2026</c:v>
                </c:pt>
                <c:pt idx="15">
                  <c:v>19.04.2026</c:v>
                </c:pt>
                <c:pt idx="16">
                  <c:v>26.04.2026</c:v>
                </c:pt>
                <c:pt idx="17">
                  <c:v>03.05.2026</c:v>
                </c:pt>
                <c:pt idx="18">
                  <c:v>10.05.2026</c:v>
                </c:pt>
                <c:pt idx="19">
                  <c:v>17.05.2026</c:v>
                </c:pt>
                <c:pt idx="20">
                  <c:v>24.05.2026</c:v>
                </c:pt>
                <c:pt idx="21">
                  <c:v>31.05.2026</c:v>
                </c:pt>
                <c:pt idx="22">
                  <c:v>07.06.2026</c:v>
                </c:pt>
                <c:pt idx="23">
                  <c:v>14.06.2026</c:v>
                </c:pt>
                <c:pt idx="24">
                  <c:v>21.06.2026</c:v>
                </c:pt>
                <c:pt idx="25">
                  <c:v>28.06.2026</c:v>
                </c:pt>
                <c:pt idx="26">
                  <c:v>05.07.2026</c:v>
                </c:pt>
                <c:pt idx="27">
                  <c:v>12.07.2026</c:v>
                </c:pt>
                <c:pt idx="28">
                  <c:v>19.07.2026</c:v>
                </c:pt>
                <c:pt idx="29">
                  <c:v>26.07.2026</c:v>
                </c:pt>
                <c:pt idx="30">
                  <c:v>02.08.2026</c:v>
                </c:pt>
                <c:pt idx="31">
                  <c:v>09.08.2026</c:v>
                </c:pt>
                <c:pt idx="32">
                  <c:v>16.08.2026</c:v>
                </c:pt>
                <c:pt idx="33">
                  <c:v>23.08.2026</c:v>
                </c:pt>
                <c:pt idx="34">
                  <c:v>30.08.2026</c:v>
                </c:pt>
                <c:pt idx="35">
                  <c:v>06.09.2026</c:v>
                </c:pt>
                <c:pt idx="36">
                  <c:v>13.09.2026</c:v>
                </c:pt>
                <c:pt idx="37">
                  <c:v>20.09.2026</c:v>
                </c:pt>
                <c:pt idx="38">
                  <c:v>27.09.2026</c:v>
                </c:pt>
                <c:pt idx="39">
                  <c:v>04.10.2026</c:v>
                </c:pt>
                <c:pt idx="40">
                  <c:v>11.10.2026</c:v>
                </c:pt>
                <c:pt idx="41">
                  <c:v>18.10.2026</c:v>
                </c:pt>
                <c:pt idx="42">
                  <c:v>25.10.2026</c:v>
                </c:pt>
                <c:pt idx="43">
                  <c:v>01.11.2026</c:v>
                </c:pt>
                <c:pt idx="44">
                  <c:v>08.11.2026</c:v>
                </c:pt>
                <c:pt idx="45">
                  <c:v>15.11.2026</c:v>
                </c:pt>
                <c:pt idx="46">
                  <c:v>22.11.2026</c:v>
                </c:pt>
                <c:pt idx="47">
                  <c:v>29.11.2026</c:v>
                </c:pt>
                <c:pt idx="48">
                  <c:v>06.12.2026</c:v>
                </c:pt>
                <c:pt idx="49">
                  <c:v>13.12.2026</c:v>
                </c:pt>
                <c:pt idx="50">
                  <c:v>20.12.2026</c:v>
                </c:pt>
                <c:pt idx="51">
                  <c:v>27.12.2026</c:v>
                </c:pt>
              </c:strCache>
            </c:strRef>
          </c:cat>
          <c:val>
            <c:numRef>
              <c:f>Depotentwicklung!$C$8:$C$60</c:f>
              <c:numCache>
                <c:formatCode>\€\ #,##0.00</c:formatCode>
                <c:ptCount val="53"/>
                <c:pt idx="0">
                  <c:v>9300</c:v>
                </c:pt>
                <c:pt idx="1">
                  <c:v>9450</c:v>
                </c:pt>
                <c:pt idx="2">
                  <c:v>9380</c:v>
                </c:pt>
                <c:pt idx="3">
                  <c:v>9700</c:v>
                </c:pt>
                <c:pt idx="4">
                  <c:v>9900</c:v>
                </c:pt>
                <c:pt idx="5">
                  <c:v>10080</c:v>
                </c:pt>
                <c:pt idx="6">
                  <c:v>10120</c:v>
                </c:pt>
                <c:pt idx="7">
                  <c:v>10450</c:v>
                </c:pt>
                <c:pt idx="8">
                  <c:v>10820</c:v>
                </c:pt>
                <c:pt idx="9">
                  <c:v>10690</c:v>
                </c:pt>
                <c:pt idx="10">
                  <c:v>11140</c:v>
                </c:pt>
                <c:pt idx="11">
                  <c:v>11495.1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7-4CFF-B5E4-BBC1D2C1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dd\.mm\.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day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v>Aktueller Wert</c:v>
          </c:tx>
          <c:cat>
            <c:strRef>
              <c:f>'Aktien-Depot'!$A$9:$A$33</c:f>
              <c:strCache>
                <c:ptCount val="5"/>
                <c:pt idx="0">
                  <c:v>Apple</c:v>
                </c:pt>
                <c:pt idx="1">
                  <c:v>Microsoft</c:v>
                </c:pt>
                <c:pt idx="2">
                  <c:v>NVIDIA</c:v>
                </c:pt>
                <c:pt idx="3">
                  <c:v>Allianz</c:v>
                </c:pt>
                <c:pt idx="4">
                  <c:v>SAP</c:v>
                </c:pt>
              </c:strCache>
            </c:strRef>
          </c:cat>
          <c:val>
            <c:numRef>
              <c:f>'Aktien-Depot'!$N$9:$N$33</c:f>
              <c:numCache>
                <c:formatCode>\€\ #,##0.00</c:formatCode>
                <c:ptCount val="25"/>
                <c:pt idx="0">
                  <c:v>2272.8000000000002</c:v>
                </c:pt>
                <c:pt idx="1">
                  <c:v>3121.6</c:v>
                </c:pt>
                <c:pt idx="2">
                  <c:v>1774.5</c:v>
                </c:pt>
                <c:pt idx="3">
                  <c:v>2726</c:v>
                </c:pt>
                <c:pt idx="4">
                  <c:v>1600.2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1-4AE2-822D-DD8265D8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Gewinn / Verlust</c:v>
          </c:tx>
          <c:invertIfNegative val="1"/>
          <c:cat>
            <c:strRef>
              <c:f>'Aktien-Depot'!$A$9:$A$33</c:f>
              <c:strCache>
                <c:ptCount val="5"/>
                <c:pt idx="0">
                  <c:v>Apple</c:v>
                </c:pt>
                <c:pt idx="1">
                  <c:v>Microsoft</c:v>
                </c:pt>
                <c:pt idx="2">
                  <c:v>NVIDIA</c:v>
                </c:pt>
                <c:pt idx="3">
                  <c:v>Allianz</c:v>
                </c:pt>
                <c:pt idx="4">
                  <c:v>SAP</c:v>
                </c:pt>
              </c:strCache>
            </c:strRef>
          </c:cat>
          <c:val>
            <c:numRef>
              <c:f>'Aktien-Depot'!$O$9:$O$33</c:f>
              <c:numCache>
                <c:formatCode>\€\ #,##0.00</c:formatCode>
                <c:ptCount val="25"/>
                <c:pt idx="0">
                  <c:v>281.90000000000009</c:v>
                </c:pt>
                <c:pt idx="1">
                  <c:v>676.69999999999982</c:v>
                </c:pt>
                <c:pt idx="2">
                  <c:v>389.59999999999991</c:v>
                </c:pt>
                <c:pt idx="3">
                  <c:v>539.5</c:v>
                </c:pt>
                <c:pt idx="4">
                  <c:v>388.29999999999995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9-4444-98C2-DB7D34E9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12</xdr:col>
      <xdr:colOff>0</xdr:colOff>
      <xdr:row>28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10</xdr:col>
      <xdr:colOff>0</xdr:colOff>
      <xdr:row>62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44</xdr:row>
      <xdr:rowOff>0</xdr:rowOff>
    </xdr:from>
    <xdr:to>
      <xdr:col>20</xdr:col>
      <xdr:colOff>0</xdr:colOff>
      <xdr:row>62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epotentwicklung" displayName="tblDepotentwicklung" ref="A7:E60">
  <tableColumns count="5">
    <tableColumn id="1" xr3:uid="{00000000-0010-0000-0000-000001000000}" name="Woche"/>
    <tableColumn id="2" xr3:uid="{00000000-0010-0000-0000-000002000000}" name="Sonntag"/>
    <tableColumn id="3" xr3:uid="{00000000-0010-0000-0000-000003000000}" name="Depotwert"/>
    <tableColumn id="4" xr3:uid="{00000000-0010-0000-0000-000004000000}" name="Veränderung zur Vorwoche"/>
    <tableColumn id="5" xr3:uid="{00000000-0010-0000-0000-000005000000}" name="Veränderung %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AktienDepot" displayName="tblAktienDepot" ref="A8:T33">
  <tableColumns count="20">
    <tableColumn id="1" xr3:uid="{00000000-0010-0000-0100-000001000000}" name="Titel"/>
    <tableColumn id="2" xr3:uid="{00000000-0010-0000-0100-000002000000}" name="WKN / ISIN"/>
    <tableColumn id="3" xr3:uid="{00000000-0010-0000-0100-000003000000}" name="Ticker / Börse"/>
    <tableColumn id="4" xr3:uid="{00000000-0010-0000-0100-000004000000}" name="Stückzahl"/>
    <tableColumn id="5" xr3:uid="{00000000-0010-0000-0100-000005000000}" name="Kaufkurs"/>
    <tableColumn id="6" xr3:uid="{00000000-0010-0000-0100-000006000000}" name="Kaufdatum"/>
    <tableColumn id="7" xr3:uid="{00000000-0010-0000-0100-000007000000}" name="Kaufgebühren"/>
    <tableColumn id="8" xr3:uid="{00000000-0010-0000-0100-000008000000}" name="Kaufpreis inkl._x000a_Gebühren"/>
    <tableColumn id="9" xr3:uid="{00000000-0010-0000-0100-000009000000}" name="Dividende_x000a_je Aktie"/>
    <tableColumn id="10" xr3:uid="{00000000-0010-0000-0100-00000A000000}" name="Dividenden_x000a_brutto"/>
    <tableColumn id="11" xr3:uid="{00000000-0010-0000-0100-00000B000000}" name="Steuern / Quellensteuer"/>
    <tableColumn id="12" xr3:uid="{00000000-0010-0000-0100-00000C000000}" name="Dividenden_x000a_netto"/>
    <tableColumn id="13" xr3:uid="{00000000-0010-0000-0100-00000D000000}" name="Aktueller_x000a_Kurs"/>
    <tableColumn id="14" xr3:uid="{00000000-0010-0000-0100-00000E000000}" name="Aktueller_x000a_Wert"/>
    <tableColumn id="15" xr3:uid="{00000000-0010-0000-0100-00000F000000}" name="Gewinn / Verlust"/>
    <tableColumn id="16" xr3:uid="{00000000-0010-0000-0100-000010000000}" name="Rendite %"/>
    <tableColumn id="17" xr3:uid="{00000000-0010-0000-0100-000011000000}" name="Gesamtgewinn inkl. Dividenden"/>
    <tableColumn id="18" xr3:uid="{00000000-0010-0000-0100-000012000000}" name="Gesamtrendite %"/>
    <tableColumn id="19" xr3:uid="{00000000-0010-0000-0100-000013000000}" name="Depotanteil %"/>
    <tableColumn id="20" xr3:uid="{00000000-0010-0000-0100-000014000000}" name="Notiz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workbookViewId="0">
      <selection sqref="A1:L1"/>
    </sheetView>
  </sheetViews>
  <sheetFormatPr baseColWidth="10" defaultColWidth="9" defaultRowHeight="15" x14ac:dyDescent="0.25"/>
  <cols>
    <col min="1" max="1" width="10" customWidth="1"/>
    <col min="2" max="2" width="14" customWidth="1"/>
    <col min="3" max="3" width="16" customWidth="1"/>
    <col min="4" max="4" width="24" customWidth="1"/>
    <col min="5" max="5" width="16" customWidth="1"/>
  </cols>
  <sheetData>
    <row r="1" spans="1:12" ht="33.950000000000003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9" t="s">
        <v>1</v>
      </c>
      <c r="B2" s="19"/>
      <c r="C2" s="2">
        <v>2026</v>
      </c>
      <c r="D2" s="20" t="s">
        <v>2</v>
      </c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5">
      <c r="A4" s="22" t="s">
        <v>4</v>
      </c>
      <c r="B4" s="22"/>
      <c r="C4" s="22" t="s">
        <v>5</v>
      </c>
      <c r="D4" s="22"/>
      <c r="E4" s="22" t="s">
        <v>6</v>
      </c>
      <c r="F4" s="22"/>
      <c r="G4" s="22" t="s">
        <v>7</v>
      </c>
      <c r="H4" s="22"/>
      <c r="I4" s="22" t="s">
        <v>8</v>
      </c>
      <c r="J4" s="22"/>
      <c r="K4" s="22" t="s">
        <v>9</v>
      </c>
      <c r="L4" s="22"/>
    </row>
    <row r="5" spans="1:12" ht="15.75" x14ac:dyDescent="0.25">
      <c r="A5" s="23">
        <f>IFERROR(LOOKUP(2,1/($C$8:$C$60&lt;&gt;""),$C$8:$C$60),0)</f>
        <v>11495.1</v>
      </c>
      <c r="B5" s="23"/>
      <c r="C5" s="23">
        <f>'Aktien-Depot'!C5</f>
        <v>9219.1</v>
      </c>
      <c r="D5" s="23"/>
      <c r="E5" s="23">
        <f>A5-C5</f>
        <v>2276</v>
      </c>
      <c r="F5" s="23"/>
      <c r="G5" s="24">
        <f>IF(C5=0,"",E5/C5)</f>
        <v>0.24687876256901431</v>
      </c>
      <c r="H5" s="24"/>
      <c r="I5" s="23">
        <f>MAX($C$8:$C$60)</f>
        <v>11495.1</v>
      </c>
      <c r="J5" s="23"/>
      <c r="K5" s="23">
        <f>MIN($C$8:$C$60)</f>
        <v>9300</v>
      </c>
      <c r="L5" s="23"/>
    </row>
    <row r="6" spans="1:12" x14ac:dyDescent="0.25">
      <c r="A6" s="19" t="s">
        <v>10</v>
      </c>
      <c r="B6" s="19"/>
      <c r="C6" s="3">
        <f>IFERROR(LOOKUP(2,1/($C$8:$C$60&lt;&gt;""),$B$8:$B$60),"")</f>
        <v>46103</v>
      </c>
    </row>
    <row r="7" spans="1:12" ht="27.95" customHeight="1" x14ac:dyDescent="0.25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</row>
    <row r="8" spans="1:12" ht="21.95" customHeight="1" x14ac:dyDescent="0.25">
      <c r="A8" s="6">
        <f t="shared" ref="A8:A39" si="0">IF(B8="","",WEEKNUM(B8,2))</f>
        <v>1</v>
      </c>
      <c r="B8" s="7">
        <f>DATE($C$2,1,1)+MOD(7-WEEKDAY(DATE($C$2,1,1),2),7)</f>
        <v>46026</v>
      </c>
      <c r="C8" s="8">
        <v>9300</v>
      </c>
      <c r="D8" s="9" t="str">
        <f>""</f>
        <v/>
      </c>
      <c r="E8" s="10" t="str">
        <f>""</f>
        <v/>
      </c>
    </row>
    <row r="9" spans="1:12" ht="21.95" customHeight="1" x14ac:dyDescent="0.25">
      <c r="A9" s="6">
        <f t="shared" si="0"/>
        <v>2</v>
      </c>
      <c r="B9" s="7">
        <f t="shared" ref="B9:B40" si="1">IF(B8+7&lt;=DATE($C$2,12,31),B8+7,"")</f>
        <v>46033</v>
      </c>
      <c r="C9" s="8">
        <v>9450</v>
      </c>
      <c r="D9" s="9">
        <f t="shared" ref="D9:D40" si="2">IF(OR(C9="",C8=""),"",C9-C8)</f>
        <v>150</v>
      </c>
      <c r="E9" s="10">
        <f t="shared" ref="E9:E40" si="3">IF(OR(C9="",C8="",C8=0),"",C9/C8-1)</f>
        <v>1.6129032258064502E-2</v>
      </c>
    </row>
    <row r="10" spans="1:12" ht="21.95" customHeight="1" x14ac:dyDescent="0.25">
      <c r="A10" s="6">
        <f t="shared" si="0"/>
        <v>3</v>
      </c>
      <c r="B10" s="7">
        <f t="shared" si="1"/>
        <v>46040</v>
      </c>
      <c r="C10" s="8">
        <v>9380</v>
      </c>
      <c r="D10" s="9">
        <f t="shared" si="2"/>
        <v>-70</v>
      </c>
      <c r="E10" s="10">
        <f t="shared" si="3"/>
        <v>-7.4074074074074181E-3</v>
      </c>
    </row>
    <row r="11" spans="1:12" ht="21.95" customHeight="1" x14ac:dyDescent="0.25">
      <c r="A11" s="6">
        <f t="shared" si="0"/>
        <v>4</v>
      </c>
      <c r="B11" s="7">
        <f t="shared" si="1"/>
        <v>46047</v>
      </c>
      <c r="C11" s="8">
        <v>9700</v>
      </c>
      <c r="D11" s="9">
        <f t="shared" si="2"/>
        <v>320</v>
      </c>
      <c r="E11" s="10">
        <f t="shared" si="3"/>
        <v>3.4115138592750505E-2</v>
      </c>
    </row>
    <row r="12" spans="1:12" ht="21.95" customHeight="1" x14ac:dyDescent="0.25">
      <c r="A12" s="6">
        <f t="shared" si="0"/>
        <v>5</v>
      </c>
      <c r="B12" s="7">
        <f t="shared" si="1"/>
        <v>46054</v>
      </c>
      <c r="C12" s="8">
        <v>9900</v>
      </c>
      <c r="D12" s="9">
        <f t="shared" si="2"/>
        <v>200</v>
      </c>
      <c r="E12" s="10">
        <f t="shared" si="3"/>
        <v>2.0618556701030855E-2</v>
      </c>
    </row>
    <row r="13" spans="1:12" ht="21.95" customHeight="1" x14ac:dyDescent="0.25">
      <c r="A13" s="6">
        <f t="shared" si="0"/>
        <v>6</v>
      </c>
      <c r="B13" s="7">
        <f t="shared" si="1"/>
        <v>46061</v>
      </c>
      <c r="C13" s="8">
        <v>10080</v>
      </c>
      <c r="D13" s="9">
        <f t="shared" si="2"/>
        <v>180</v>
      </c>
      <c r="E13" s="10">
        <f t="shared" si="3"/>
        <v>1.8181818181818077E-2</v>
      </c>
    </row>
    <row r="14" spans="1:12" ht="21.95" customHeight="1" x14ac:dyDescent="0.25">
      <c r="A14" s="6">
        <f t="shared" si="0"/>
        <v>7</v>
      </c>
      <c r="B14" s="7">
        <f t="shared" si="1"/>
        <v>46068</v>
      </c>
      <c r="C14" s="8">
        <v>10120</v>
      </c>
      <c r="D14" s="9">
        <f t="shared" si="2"/>
        <v>40</v>
      </c>
      <c r="E14" s="10">
        <f t="shared" si="3"/>
        <v>3.9682539682539542E-3</v>
      </c>
    </row>
    <row r="15" spans="1:12" ht="21.95" customHeight="1" x14ac:dyDescent="0.25">
      <c r="A15" s="6">
        <f t="shared" si="0"/>
        <v>8</v>
      </c>
      <c r="B15" s="7">
        <f t="shared" si="1"/>
        <v>46075</v>
      </c>
      <c r="C15" s="8">
        <v>10450</v>
      </c>
      <c r="D15" s="9">
        <f t="shared" si="2"/>
        <v>330</v>
      </c>
      <c r="E15" s="10">
        <f t="shared" si="3"/>
        <v>3.2608695652173836E-2</v>
      </c>
    </row>
    <row r="16" spans="1:12" ht="21.95" customHeight="1" x14ac:dyDescent="0.25">
      <c r="A16" s="6">
        <f t="shared" si="0"/>
        <v>9</v>
      </c>
      <c r="B16" s="7">
        <f t="shared" si="1"/>
        <v>46082</v>
      </c>
      <c r="C16" s="8">
        <v>10820</v>
      </c>
      <c r="D16" s="9">
        <f t="shared" si="2"/>
        <v>370</v>
      </c>
      <c r="E16" s="10">
        <f t="shared" si="3"/>
        <v>3.5406698564593331E-2</v>
      </c>
    </row>
    <row r="17" spans="1:5" ht="21.95" customHeight="1" x14ac:dyDescent="0.25">
      <c r="A17" s="6">
        <f t="shared" si="0"/>
        <v>10</v>
      </c>
      <c r="B17" s="7">
        <f t="shared" si="1"/>
        <v>46089</v>
      </c>
      <c r="C17" s="8">
        <v>10690</v>
      </c>
      <c r="D17" s="9">
        <f t="shared" si="2"/>
        <v>-130</v>
      </c>
      <c r="E17" s="10">
        <f t="shared" si="3"/>
        <v>-1.201478743068396E-2</v>
      </c>
    </row>
    <row r="18" spans="1:5" ht="21.95" customHeight="1" x14ac:dyDescent="0.25">
      <c r="A18" s="6">
        <f t="shared" si="0"/>
        <v>11</v>
      </c>
      <c r="B18" s="7">
        <f t="shared" si="1"/>
        <v>46096</v>
      </c>
      <c r="C18" s="8">
        <v>11140</v>
      </c>
      <c r="D18" s="9">
        <f t="shared" si="2"/>
        <v>450</v>
      </c>
      <c r="E18" s="10">
        <f t="shared" si="3"/>
        <v>4.2095416276894282E-2</v>
      </c>
    </row>
    <row r="19" spans="1:5" ht="21.95" customHeight="1" x14ac:dyDescent="0.25">
      <c r="A19" s="6">
        <f t="shared" si="0"/>
        <v>12</v>
      </c>
      <c r="B19" s="7">
        <f t="shared" si="1"/>
        <v>46103</v>
      </c>
      <c r="C19" s="8">
        <v>11495.1</v>
      </c>
      <c r="D19" s="9">
        <f t="shared" si="2"/>
        <v>355.10000000000036</v>
      </c>
      <c r="E19" s="10">
        <f t="shared" si="3"/>
        <v>3.187612208258539E-2</v>
      </c>
    </row>
    <row r="20" spans="1:5" ht="21.95" customHeight="1" x14ac:dyDescent="0.25">
      <c r="A20" s="6">
        <f t="shared" si="0"/>
        <v>13</v>
      </c>
      <c r="B20" s="7">
        <f t="shared" si="1"/>
        <v>46110</v>
      </c>
      <c r="C20" s="8"/>
      <c r="D20" s="9" t="str">
        <f t="shared" si="2"/>
        <v/>
      </c>
      <c r="E20" s="10" t="str">
        <f t="shared" si="3"/>
        <v/>
      </c>
    </row>
    <row r="21" spans="1:5" ht="21.95" customHeight="1" x14ac:dyDescent="0.25">
      <c r="A21" s="6">
        <f t="shared" si="0"/>
        <v>14</v>
      </c>
      <c r="B21" s="7">
        <f t="shared" si="1"/>
        <v>46117</v>
      </c>
      <c r="C21" s="8"/>
      <c r="D21" s="9" t="str">
        <f t="shared" si="2"/>
        <v/>
      </c>
      <c r="E21" s="10" t="str">
        <f t="shared" si="3"/>
        <v/>
      </c>
    </row>
    <row r="22" spans="1:5" ht="21.95" customHeight="1" x14ac:dyDescent="0.25">
      <c r="A22" s="6">
        <f t="shared" si="0"/>
        <v>15</v>
      </c>
      <c r="B22" s="7">
        <f t="shared" si="1"/>
        <v>46124</v>
      </c>
      <c r="C22" s="8"/>
      <c r="D22" s="9" t="str">
        <f t="shared" si="2"/>
        <v/>
      </c>
      <c r="E22" s="10" t="str">
        <f t="shared" si="3"/>
        <v/>
      </c>
    </row>
    <row r="23" spans="1:5" ht="21.95" customHeight="1" x14ac:dyDescent="0.25">
      <c r="A23" s="6">
        <f t="shared" si="0"/>
        <v>16</v>
      </c>
      <c r="B23" s="7">
        <f t="shared" si="1"/>
        <v>46131</v>
      </c>
      <c r="C23" s="8"/>
      <c r="D23" s="9" t="str">
        <f t="shared" si="2"/>
        <v/>
      </c>
      <c r="E23" s="10" t="str">
        <f t="shared" si="3"/>
        <v/>
      </c>
    </row>
    <row r="24" spans="1:5" ht="21.95" customHeight="1" x14ac:dyDescent="0.25">
      <c r="A24" s="6">
        <f t="shared" si="0"/>
        <v>17</v>
      </c>
      <c r="B24" s="7">
        <f t="shared" si="1"/>
        <v>46138</v>
      </c>
      <c r="C24" s="8"/>
      <c r="D24" s="9" t="str">
        <f t="shared" si="2"/>
        <v/>
      </c>
      <c r="E24" s="10" t="str">
        <f t="shared" si="3"/>
        <v/>
      </c>
    </row>
    <row r="25" spans="1:5" ht="21.95" customHeight="1" x14ac:dyDescent="0.25">
      <c r="A25" s="6">
        <f t="shared" si="0"/>
        <v>18</v>
      </c>
      <c r="B25" s="7">
        <f t="shared" si="1"/>
        <v>46145</v>
      </c>
      <c r="C25" s="8"/>
      <c r="D25" s="9" t="str">
        <f t="shared" si="2"/>
        <v/>
      </c>
      <c r="E25" s="10" t="str">
        <f t="shared" si="3"/>
        <v/>
      </c>
    </row>
    <row r="26" spans="1:5" ht="21.95" customHeight="1" x14ac:dyDescent="0.25">
      <c r="A26" s="6">
        <f t="shared" si="0"/>
        <v>19</v>
      </c>
      <c r="B26" s="7">
        <f t="shared" si="1"/>
        <v>46152</v>
      </c>
      <c r="C26" s="8"/>
      <c r="D26" s="9" t="str">
        <f t="shared" si="2"/>
        <v/>
      </c>
      <c r="E26" s="10" t="str">
        <f t="shared" si="3"/>
        <v/>
      </c>
    </row>
    <row r="27" spans="1:5" ht="21.95" customHeight="1" x14ac:dyDescent="0.25">
      <c r="A27" s="6">
        <f t="shared" si="0"/>
        <v>20</v>
      </c>
      <c r="B27" s="7">
        <f t="shared" si="1"/>
        <v>46159</v>
      </c>
      <c r="C27" s="8"/>
      <c r="D27" s="9" t="str">
        <f t="shared" si="2"/>
        <v/>
      </c>
      <c r="E27" s="10" t="str">
        <f t="shared" si="3"/>
        <v/>
      </c>
    </row>
    <row r="28" spans="1:5" ht="21.95" customHeight="1" x14ac:dyDescent="0.25">
      <c r="A28" s="6">
        <f t="shared" si="0"/>
        <v>21</v>
      </c>
      <c r="B28" s="7">
        <f t="shared" si="1"/>
        <v>46166</v>
      </c>
      <c r="C28" s="8"/>
      <c r="D28" s="9" t="str">
        <f t="shared" si="2"/>
        <v/>
      </c>
      <c r="E28" s="10" t="str">
        <f t="shared" si="3"/>
        <v/>
      </c>
    </row>
    <row r="29" spans="1:5" ht="21.95" customHeight="1" x14ac:dyDescent="0.25">
      <c r="A29" s="6">
        <f t="shared" si="0"/>
        <v>22</v>
      </c>
      <c r="B29" s="7">
        <f t="shared" si="1"/>
        <v>46173</v>
      </c>
      <c r="C29" s="8"/>
      <c r="D29" s="9" t="str">
        <f t="shared" si="2"/>
        <v/>
      </c>
      <c r="E29" s="10" t="str">
        <f t="shared" si="3"/>
        <v/>
      </c>
    </row>
    <row r="30" spans="1:5" ht="21.95" customHeight="1" x14ac:dyDescent="0.25">
      <c r="A30" s="6">
        <f t="shared" si="0"/>
        <v>23</v>
      </c>
      <c r="B30" s="7">
        <f t="shared" si="1"/>
        <v>46180</v>
      </c>
      <c r="C30" s="8"/>
      <c r="D30" s="9" t="str">
        <f t="shared" si="2"/>
        <v/>
      </c>
      <c r="E30" s="10" t="str">
        <f t="shared" si="3"/>
        <v/>
      </c>
    </row>
    <row r="31" spans="1:5" ht="21.95" customHeight="1" x14ac:dyDescent="0.25">
      <c r="A31" s="6">
        <f t="shared" si="0"/>
        <v>24</v>
      </c>
      <c r="B31" s="7">
        <f t="shared" si="1"/>
        <v>46187</v>
      </c>
      <c r="C31" s="8"/>
      <c r="D31" s="9" t="str">
        <f t="shared" si="2"/>
        <v/>
      </c>
      <c r="E31" s="10" t="str">
        <f t="shared" si="3"/>
        <v/>
      </c>
    </row>
    <row r="32" spans="1:5" ht="21.95" customHeight="1" x14ac:dyDescent="0.25">
      <c r="A32" s="6">
        <f t="shared" si="0"/>
        <v>25</v>
      </c>
      <c r="B32" s="7">
        <f t="shared" si="1"/>
        <v>46194</v>
      </c>
      <c r="C32" s="8"/>
      <c r="D32" s="9" t="str">
        <f t="shared" si="2"/>
        <v/>
      </c>
      <c r="E32" s="10" t="str">
        <f t="shared" si="3"/>
        <v/>
      </c>
    </row>
    <row r="33" spans="1:5" ht="21.95" customHeight="1" x14ac:dyDescent="0.25">
      <c r="A33" s="6">
        <f t="shared" si="0"/>
        <v>26</v>
      </c>
      <c r="B33" s="7">
        <f t="shared" si="1"/>
        <v>46201</v>
      </c>
      <c r="C33" s="8"/>
      <c r="D33" s="9" t="str">
        <f t="shared" si="2"/>
        <v/>
      </c>
      <c r="E33" s="10" t="str">
        <f t="shared" si="3"/>
        <v/>
      </c>
    </row>
    <row r="34" spans="1:5" ht="21.95" customHeight="1" x14ac:dyDescent="0.25">
      <c r="A34" s="6">
        <f t="shared" si="0"/>
        <v>27</v>
      </c>
      <c r="B34" s="7">
        <f t="shared" si="1"/>
        <v>46208</v>
      </c>
      <c r="C34" s="8"/>
      <c r="D34" s="9" t="str">
        <f t="shared" si="2"/>
        <v/>
      </c>
      <c r="E34" s="10" t="str">
        <f t="shared" si="3"/>
        <v/>
      </c>
    </row>
    <row r="35" spans="1:5" ht="21.95" customHeight="1" x14ac:dyDescent="0.25">
      <c r="A35" s="6">
        <f t="shared" si="0"/>
        <v>28</v>
      </c>
      <c r="B35" s="7">
        <f t="shared" si="1"/>
        <v>46215</v>
      </c>
      <c r="C35" s="8"/>
      <c r="D35" s="9" t="str">
        <f t="shared" si="2"/>
        <v/>
      </c>
      <c r="E35" s="10" t="str">
        <f t="shared" si="3"/>
        <v/>
      </c>
    </row>
    <row r="36" spans="1:5" ht="21.95" customHeight="1" x14ac:dyDescent="0.25">
      <c r="A36" s="6">
        <f t="shared" si="0"/>
        <v>29</v>
      </c>
      <c r="B36" s="7">
        <f t="shared" si="1"/>
        <v>46222</v>
      </c>
      <c r="C36" s="8"/>
      <c r="D36" s="9" t="str">
        <f t="shared" si="2"/>
        <v/>
      </c>
      <c r="E36" s="10" t="str">
        <f t="shared" si="3"/>
        <v/>
      </c>
    </row>
    <row r="37" spans="1:5" ht="21.95" customHeight="1" x14ac:dyDescent="0.25">
      <c r="A37" s="6">
        <f t="shared" si="0"/>
        <v>30</v>
      </c>
      <c r="B37" s="7">
        <f t="shared" si="1"/>
        <v>46229</v>
      </c>
      <c r="C37" s="8"/>
      <c r="D37" s="9" t="str">
        <f t="shared" si="2"/>
        <v/>
      </c>
      <c r="E37" s="10" t="str">
        <f t="shared" si="3"/>
        <v/>
      </c>
    </row>
    <row r="38" spans="1:5" ht="21.95" customHeight="1" x14ac:dyDescent="0.25">
      <c r="A38" s="6">
        <f t="shared" si="0"/>
        <v>31</v>
      </c>
      <c r="B38" s="7">
        <f t="shared" si="1"/>
        <v>46236</v>
      </c>
      <c r="C38" s="8"/>
      <c r="D38" s="9" t="str">
        <f t="shared" si="2"/>
        <v/>
      </c>
      <c r="E38" s="10" t="str">
        <f t="shared" si="3"/>
        <v/>
      </c>
    </row>
    <row r="39" spans="1:5" ht="21.95" customHeight="1" x14ac:dyDescent="0.25">
      <c r="A39" s="6">
        <f t="shared" si="0"/>
        <v>32</v>
      </c>
      <c r="B39" s="7">
        <f t="shared" si="1"/>
        <v>46243</v>
      </c>
      <c r="C39" s="8"/>
      <c r="D39" s="9" t="str">
        <f t="shared" si="2"/>
        <v/>
      </c>
      <c r="E39" s="10" t="str">
        <f t="shared" si="3"/>
        <v/>
      </c>
    </row>
    <row r="40" spans="1:5" ht="21.95" customHeight="1" x14ac:dyDescent="0.25">
      <c r="A40" s="6">
        <f t="shared" ref="A40:A71" si="4">IF(B40="","",WEEKNUM(B40,2))</f>
        <v>33</v>
      </c>
      <c r="B40" s="7">
        <f t="shared" si="1"/>
        <v>46250</v>
      </c>
      <c r="C40" s="8"/>
      <c r="D40" s="9" t="str">
        <f t="shared" si="2"/>
        <v/>
      </c>
      <c r="E40" s="10" t="str">
        <f t="shared" si="3"/>
        <v/>
      </c>
    </row>
    <row r="41" spans="1:5" ht="21.95" customHeight="1" x14ac:dyDescent="0.25">
      <c r="A41" s="6">
        <f t="shared" si="4"/>
        <v>34</v>
      </c>
      <c r="B41" s="7">
        <f t="shared" ref="B41:B60" si="5">IF(B40+7&lt;=DATE($C$2,12,31),B40+7,"")</f>
        <v>46257</v>
      </c>
      <c r="C41" s="8"/>
      <c r="D41" s="9" t="str">
        <f t="shared" ref="D41:D72" si="6">IF(OR(C41="",C40=""),"",C41-C40)</f>
        <v/>
      </c>
      <c r="E41" s="10" t="str">
        <f t="shared" ref="E41:E60" si="7">IF(OR(C41="",C40="",C40=0),"",C41/C40-1)</f>
        <v/>
      </c>
    </row>
    <row r="42" spans="1:5" ht="21.95" customHeight="1" x14ac:dyDescent="0.25">
      <c r="A42" s="6">
        <f t="shared" si="4"/>
        <v>35</v>
      </c>
      <c r="B42" s="7">
        <f t="shared" si="5"/>
        <v>46264</v>
      </c>
      <c r="C42" s="8"/>
      <c r="D42" s="9" t="str">
        <f t="shared" si="6"/>
        <v/>
      </c>
      <c r="E42" s="10" t="str">
        <f t="shared" si="7"/>
        <v/>
      </c>
    </row>
    <row r="43" spans="1:5" ht="21.95" customHeight="1" x14ac:dyDescent="0.25">
      <c r="A43" s="6">
        <f t="shared" si="4"/>
        <v>36</v>
      </c>
      <c r="B43" s="7">
        <f t="shared" si="5"/>
        <v>46271</v>
      </c>
      <c r="C43" s="8"/>
      <c r="D43" s="9" t="str">
        <f t="shared" si="6"/>
        <v/>
      </c>
      <c r="E43" s="10" t="str">
        <f t="shared" si="7"/>
        <v/>
      </c>
    </row>
    <row r="44" spans="1:5" ht="21.95" customHeight="1" x14ac:dyDescent="0.25">
      <c r="A44" s="6">
        <f t="shared" si="4"/>
        <v>37</v>
      </c>
      <c r="B44" s="7">
        <f t="shared" si="5"/>
        <v>46278</v>
      </c>
      <c r="C44" s="8"/>
      <c r="D44" s="9" t="str">
        <f t="shared" si="6"/>
        <v/>
      </c>
      <c r="E44" s="10" t="str">
        <f t="shared" si="7"/>
        <v/>
      </c>
    </row>
    <row r="45" spans="1:5" ht="21.95" customHeight="1" x14ac:dyDescent="0.25">
      <c r="A45" s="6">
        <f t="shared" si="4"/>
        <v>38</v>
      </c>
      <c r="B45" s="7">
        <f t="shared" si="5"/>
        <v>46285</v>
      </c>
      <c r="C45" s="8"/>
      <c r="D45" s="9" t="str">
        <f t="shared" si="6"/>
        <v/>
      </c>
      <c r="E45" s="10" t="str">
        <f t="shared" si="7"/>
        <v/>
      </c>
    </row>
    <row r="46" spans="1:5" ht="21.95" customHeight="1" x14ac:dyDescent="0.25">
      <c r="A46" s="6">
        <f t="shared" si="4"/>
        <v>39</v>
      </c>
      <c r="B46" s="7">
        <f t="shared" si="5"/>
        <v>46292</v>
      </c>
      <c r="C46" s="8"/>
      <c r="D46" s="9" t="str">
        <f t="shared" si="6"/>
        <v/>
      </c>
      <c r="E46" s="10" t="str">
        <f t="shared" si="7"/>
        <v/>
      </c>
    </row>
    <row r="47" spans="1:5" ht="21.95" customHeight="1" x14ac:dyDescent="0.25">
      <c r="A47" s="6">
        <f t="shared" si="4"/>
        <v>40</v>
      </c>
      <c r="B47" s="7">
        <f t="shared" si="5"/>
        <v>46299</v>
      </c>
      <c r="C47" s="8"/>
      <c r="D47" s="9" t="str">
        <f t="shared" si="6"/>
        <v/>
      </c>
      <c r="E47" s="10" t="str">
        <f t="shared" si="7"/>
        <v/>
      </c>
    </row>
    <row r="48" spans="1:5" ht="21.95" customHeight="1" x14ac:dyDescent="0.25">
      <c r="A48" s="6">
        <f t="shared" si="4"/>
        <v>41</v>
      </c>
      <c r="B48" s="7">
        <f t="shared" si="5"/>
        <v>46306</v>
      </c>
      <c r="C48" s="8"/>
      <c r="D48" s="9" t="str">
        <f t="shared" si="6"/>
        <v/>
      </c>
      <c r="E48" s="10" t="str">
        <f t="shared" si="7"/>
        <v/>
      </c>
    </row>
    <row r="49" spans="1:5" ht="21.95" customHeight="1" x14ac:dyDescent="0.25">
      <c r="A49" s="6">
        <f t="shared" si="4"/>
        <v>42</v>
      </c>
      <c r="B49" s="7">
        <f t="shared" si="5"/>
        <v>46313</v>
      </c>
      <c r="C49" s="8"/>
      <c r="D49" s="9" t="str">
        <f t="shared" si="6"/>
        <v/>
      </c>
      <c r="E49" s="10" t="str">
        <f t="shared" si="7"/>
        <v/>
      </c>
    </row>
    <row r="50" spans="1:5" ht="21.95" customHeight="1" x14ac:dyDescent="0.25">
      <c r="A50" s="6">
        <f t="shared" si="4"/>
        <v>43</v>
      </c>
      <c r="B50" s="7">
        <f t="shared" si="5"/>
        <v>46320</v>
      </c>
      <c r="C50" s="8"/>
      <c r="D50" s="9" t="str">
        <f t="shared" si="6"/>
        <v/>
      </c>
      <c r="E50" s="10" t="str">
        <f t="shared" si="7"/>
        <v/>
      </c>
    </row>
    <row r="51" spans="1:5" ht="21.95" customHeight="1" x14ac:dyDescent="0.25">
      <c r="A51" s="6">
        <f t="shared" si="4"/>
        <v>44</v>
      </c>
      <c r="B51" s="7">
        <f t="shared" si="5"/>
        <v>46327</v>
      </c>
      <c r="C51" s="8"/>
      <c r="D51" s="9" t="str">
        <f t="shared" si="6"/>
        <v/>
      </c>
      <c r="E51" s="10" t="str">
        <f t="shared" si="7"/>
        <v/>
      </c>
    </row>
    <row r="52" spans="1:5" ht="21.95" customHeight="1" x14ac:dyDescent="0.25">
      <c r="A52" s="6">
        <f t="shared" si="4"/>
        <v>45</v>
      </c>
      <c r="B52" s="7">
        <f t="shared" si="5"/>
        <v>46334</v>
      </c>
      <c r="C52" s="8"/>
      <c r="D52" s="9" t="str">
        <f t="shared" si="6"/>
        <v/>
      </c>
      <c r="E52" s="10" t="str">
        <f t="shared" si="7"/>
        <v/>
      </c>
    </row>
    <row r="53" spans="1:5" ht="21.95" customHeight="1" x14ac:dyDescent="0.25">
      <c r="A53" s="6">
        <f t="shared" si="4"/>
        <v>46</v>
      </c>
      <c r="B53" s="7">
        <f t="shared" si="5"/>
        <v>46341</v>
      </c>
      <c r="C53" s="8"/>
      <c r="D53" s="9" t="str">
        <f t="shared" si="6"/>
        <v/>
      </c>
      <c r="E53" s="10" t="str">
        <f t="shared" si="7"/>
        <v/>
      </c>
    </row>
    <row r="54" spans="1:5" ht="21.95" customHeight="1" x14ac:dyDescent="0.25">
      <c r="A54" s="6">
        <f t="shared" si="4"/>
        <v>47</v>
      </c>
      <c r="B54" s="7">
        <f t="shared" si="5"/>
        <v>46348</v>
      </c>
      <c r="C54" s="8"/>
      <c r="D54" s="9" t="str">
        <f t="shared" si="6"/>
        <v/>
      </c>
      <c r="E54" s="10" t="str">
        <f t="shared" si="7"/>
        <v/>
      </c>
    </row>
    <row r="55" spans="1:5" ht="21.95" customHeight="1" x14ac:dyDescent="0.25">
      <c r="A55" s="6">
        <f t="shared" si="4"/>
        <v>48</v>
      </c>
      <c r="B55" s="7">
        <f t="shared" si="5"/>
        <v>46355</v>
      </c>
      <c r="C55" s="8"/>
      <c r="D55" s="9" t="str">
        <f t="shared" si="6"/>
        <v/>
      </c>
      <c r="E55" s="10" t="str">
        <f t="shared" si="7"/>
        <v/>
      </c>
    </row>
    <row r="56" spans="1:5" ht="21.95" customHeight="1" x14ac:dyDescent="0.25">
      <c r="A56" s="6">
        <f t="shared" si="4"/>
        <v>49</v>
      </c>
      <c r="B56" s="7">
        <f t="shared" si="5"/>
        <v>46362</v>
      </c>
      <c r="C56" s="8"/>
      <c r="D56" s="9" t="str">
        <f t="shared" si="6"/>
        <v/>
      </c>
      <c r="E56" s="10" t="str">
        <f t="shared" si="7"/>
        <v/>
      </c>
    </row>
    <row r="57" spans="1:5" ht="21.95" customHeight="1" x14ac:dyDescent="0.25">
      <c r="A57" s="6">
        <f t="shared" si="4"/>
        <v>50</v>
      </c>
      <c r="B57" s="7">
        <f t="shared" si="5"/>
        <v>46369</v>
      </c>
      <c r="C57" s="8"/>
      <c r="D57" s="9" t="str">
        <f t="shared" si="6"/>
        <v/>
      </c>
      <c r="E57" s="10" t="str">
        <f t="shared" si="7"/>
        <v/>
      </c>
    </row>
    <row r="58" spans="1:5" ht="21.95" customHeight="1" x14ac:dyDescent="0.25">
      <c r="A58" s="6">
        <f t="shared" si="4"/>
        <v>51</v>
      </c>
      <c r="B58" s="7">
        <f t="shared" si="5"/>
        <v>46376</v>
      </c>
      <c r="C58" s="8"/>
      <c r="D58" s="9" t="str">
        <f t="shared" si="6"/>
        <v/>
      </c>
      <c r="E58" s="10" t="str">
        <f t="shared" si="7"/>
        <v/>
      </c>
    </row>
    <row r="59" spans="1:5" ht="21.95" customHeight="1" x14ac:dyDescent="0.25">
      <c r="A59" s="6">
        <f t="shared" si="4"/>
        <v>52</v>
      </c>
      <c r="B59" s="7">
        <f t="shared" si="5"/>
        <v>46383</v>
      </c>
      <c r="C59" s="8"/>
      <c r="D59" s="9" t="str">
        <f t="shared" si="6"/>
        <v/>
      </c>
      <c r="E59" s="10" t="str">
        <f t="shared" si="7"/>
        <v/>
      </c>
    </row>
    <row r="60" spans="1:5" ht="21.95" customHeight="1" x14ac:dyDescent="0.25">
      <c r="A60" s="6" t="str">
        <f t="shared" si="4"/>
        <v/>
      </c>
      <c r="B60" s="7" t="str">
        <f t="shared" si="5"/>
        <v/>
      </c>
      <c r="C60" s="8"/>
      <c r="D60" s="9" t="str">
        <f t="shared" si="6"/>
        <v/>
      </c>
      <c r="E60" s="10" t="str">
        <f t="shared" si="7"/>
        <v/>
      </c>
    </row>
  </sheetData>
  <mergeCells count="17">
    <mergeCell ref="A6:B6"/>
    <mergeCell ref="G5:H5"/>
    <mergeCell ref="I4:J4"/>
    <mergeCell ref="I5:J5"/>
    <mergeCell ref="K4:L4"/>
    <mergeCell ref="K5:L5"/>
    <mergeCell ref="A5:B5"/>
    <mergeCell ref="C4:D4"/>
    <mergeCell ref="C5:D5"/>
    <mergeCell ref="E4:F4"/>
    <mergeCell ref="E5:F5"/>
    <mergeCell ref="A1:L1"/>
    <mergeCell ref="A2:B2"/>
    <mergeCell ref="D2:L2"/>
    <mergeCell ref="A3:L3"/>
    <mergeCell ref="A4:B4"/>
    <mergeCell ref="G4:H4"/>
  </mergeCells>
  <conditionalFormatting sqref="D8:D60">
    <cfRule type="cellIs" dxfId="11" priority="1" operator="greaterThan">
      <formula>0</formula>
    </cfRule>
    <cfRule type="cellIs" dxfId="10" priority="2" operator="lessThan">
      <formula>0</formula>
    </cfRule>
  </conditionalFormatting>
  <conditionalFormatting sqref="E8:E60">
    <cfRule type="cellIs" dxfId="9" priority="3" operator="greaterThan">
      <formula>0</formula>
    </cfRule>
    <cfRule type="cellIs" dxfId="8" priority="4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workbookViewId="0">
      <selection activeCell="T6" sqref="T6"/>
    </sheetView>
  </sheetViews>
  <sheetFormatPr baseColWidth="10" defaultColWidth="9" defaultRowHeight="15" x14ac:dyDescent="0.25"/>
  <cols>
    <col min="1" max="1" width="8.25" bestFit="1" customWidth="1"/>
    <col min="2" max="2" width="18.25" bestFit="1" customWidth="1"/>
    <col min="3" max="3" width="11.375" bestFit="1" customWidth="1"/>
    <col min="4" max="4" width="8.125" bestFit="1" customWidth="1"/>
    <col min="5" max="5" width="7.75" bestFit="1" customWidth="1"/>
    <col min="6" max="6" width="9.875" bestFit="1" customWidth="1"/>
    <col min="7" max="7" width="11.875" bestFit="1" customWidth="1"/>
    <col min="8" max="8" width="12" bestFit="1" customWidth="1"/>
    <col min="9" max="9" width="8.875" bestFit="1" customWidth="1"/>
    <col min="10" max="10" width="9.875" bestFit="1" customWidth="1"/>
    <col min="11" max="11" width="12.125" bestFit="1" customWidth="1"/>
    <col min="12" max="12" width="9.875" bestFit="1" customWidth="1"/>
    <col min="13" max="13" width="8.125" bestFit="1" customWidth="1"/>
    <col min="14" max="14" width="9.25" bestFit="1" customWidth="1"/>
    <col min="15" max="15" width="14.125" bestFit="1" customWidth="1"/>
    <col min="16" max="16" width="8.75" bestFit="1" customWidth="1"/>
    <col min="17" max="17" width="16.5" bestFit="1" customWidth="1"/>
    <col min="18" max="18" width="14.375" bestFit="1" customWidth="1"/>
    <col min="19" max="19" width="11.875" bestFit="1" customWidth="1"/>
    <col min="20" max="20" width="10" bestFit="1" customWidth="1"/>
  </cols>
  <sheetData>
    <row r="1" spans="1:20" ht="33.950000000000003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30" customHeight="1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5">
      <c r="A4" s="22" t="s">
        <v>19</v>
      </c>
      <c r="B4" s="22"/>
      <c r="C4" s="22" t="s">
        <v>20</v>
      </c>
      <c r="D4" s="22"/>
      <c r="E4" s="22" t="s">
        <v>21</v>
      </c>
      <c r="F4" s="22"/>
      <c r="G4" s="22" t="s">
        <v>22</v>
      </c>
      <c r="H4" s="22"/>
      <c r="I4" s="22" t="s">
        <v>23</v>
      </c>
      <c r="J4" s="22"/>
      <c r="K4" s="22" t="s">
        <v>24</v>
      </c>
      <c r="L4" s="22"/>
      <c r="M4" s="22" t="s">
        <v>25</v>
      </c>
      <c r="N4" s="22"/>
      <c r="O4" s="22" t="s">
        <v>26</v>
      </c>
      <c r="P4" s="22"/>
    </row>
    <row r="5" spans="1:20" x14ac:dyDescent="0.25">
      <c r="A5" s="27">
        <f>SUM($N$9:$N$33)</f>
        <v>11495.1</v>
      </c>
      <c r="B5" s="27"/>
      <c r="C5" s="27">
        <f>SUM($H$9:$H$33)</f>
        <v>9219.1</v>
      </c>
      <c r="D5" s="27"/>
      <c r="E5" s="27">
        <f>SUM($G$9:$G$33)</f>
        <v>27.1</v>
      </c>
      <c r="F5" s="27"/>
      <c r="G5" s="27">
        <f>SUM($L$9:$L$33)</f>
        <v>143.22</v>
      </c>
      <c r="H5" s="27"/>
      <c r="I5" s="27">
        <f>SUM($O$9:$O$33)</f>
        <v>2276</v>
      </c>
      <c r="J5" s="27"/>
      <c r="K5" s="27">
        <f>SUM($Q$9:$Q$33)</f>
        <v>2419.2199999999998</v>
      </c>
      <c r="L5" s="27"/>
      <c r="M5" s="28">
        <f>IF(C5=0,"",K5/C5)</f>
        <v>0.26241390157390632</v>
      </c>
      <c r="N5" s="28"/>
      <c r="O5" s="29">
        <f>COUNTIF($D$9:$D$33,"&gt;0")</f>
        <v>5</v>
      </c>
      <c r="P5" s="29"/>
    </row>
    <row r="8" spans="1:20" ht="36" customHeight="1" x14ac:dyDescent="0.25">
      <c r="A8" s="4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33</v>
      </c>
      <c r="H8" s="4" t="s">
        <v>63</v>
      </c>
      <c r="I8" s="4" t="s">
        <v>65</v>
      </c>
      <c r="J8" s="4" t="s">
        <v>64</v>
      </c>
      <c r="K8" s="4" t="s">
        <v>34</v>
      </c>
      <c r="L8" s="4" t="s">
        <v>66</v>
      </c>
      <c r="M8" s="4" t="s">
        <v>67</v>
      </c>
      <c r="N8" s="4" t="s">
        <v>68</v>
      </c>
      <c r="O8" s="4" t="s">
        <v>6</v>
      </c>
      <c r="P8" s="4" t="s">
        <v>35</v>
      </c>
      <c r="Q8" s="4" t="s">
        <v>24</v>
      </c>
      <c r="R8" s="4" t="s">
        <v>25</v>
      </c>
      <c r="S8" s="4" t="s">
        <v>36</v>
      </c>
      <c r="T8" s="4" t="s">
        <v>37</v>
      </c>
    </row>
    <row r="9" spans="1:20" ht="24" customHeight="1" x14ac:dyDescent="0.25">
      <c r="A9" s="12" t="s">
        <v>38</v>
      </c>
      <c r="B9" s="12" t="s">
        <v>39</v>
      </c>
      <c r="C9" s="12" t="s">
        <v>40</v>
      </c>
      <c r="D9" s="13">
        <v>12</v>
      </c>
      <c r="E9" s="14">
        <v>165.5</v>
      </c>
      <c r="F9" s="17" t="s">
        <v>41</v>
      </c>
      <c r="G9" s="14">
        <v>4.9000000000000004</v>
      </c>
      <c r="H9" s="15">
        <f t="shared" ref="H9:H33" si="0">IF(OR(D9="",E9=""),"",D9*E9+G9)</f>
        <v>1990.9</v>
      </c>
      <c r="I9" s="14">
        <v>0.91</v>
      </c>
      <c r="J9" s="15">
        <f t="shared" ref="J9:J33" si="1">IF(OR(D9="",I9=""),"",D9*I9)</f>
        <v>10.92</v>
      </c>
      <c r="K9" s="14">
        <v>2.4</v>
      </c>
      <c r="L9" s="15">
        <f t="shared" ref="L9:L33" si="2">IF(J9="","",J9-K9)</f>
        <v>8.52</v>
      </c>
      <c r="M9" s="14">
        <v>189.4</v>
      </c>
      <c r="N9" s="15">
        <f t="shared" ref="N9:N33" si="3">IF(OR(D9="",M9=""),"",D9*M9)</f>
        <v>2272.8000000000002</v>
      </c>
      <c r="O9" s="15">
        <f t="shared" ref="O9:O33" si="4">IF(OR(N9="",H9=""),"",N9-H9)</f>
        <v>281.90000000000009</v>
      </c>
      <c r="P9" s="16">
        <f t="shared" ref="P9:P33" si="5">IF(OR(O9="",H9="",H9=0),"",O9/H9)</f>
        <v>0.14159425385504049</v>
      </c>
      <c r="Q9" s="15">
        <f t="shared" ref="Q9:Q33" si="6">IF(OR(O9="",L9=""),"",O9+L9)</f>
        <v>290.42000000000007</v>
      </c>
      <c r="R9" s="16">
        <f t="shared" ref="R9:R33" si="7">IF(OR(Q9="",H9="",H9=0),"",Q9/H9)</f>
        <v>0.14587372545080118</v>
      </c>
      <c r="S9" s="16">
        <f t="shared" ref="S9:S33" si="8">IF(OR(N9="",SUM($N$9:$N$33)=0),"",N9/SUM($N$9:$N$33))</f>
        <v>0.19771902810762848</v>
      </c>
      <c r="T9" s="12" t="s">
        <v>42</v>
      </c>
    </row>
    <row r="10" spans="1:20" ht="24" customHeight="1" x14ac:dyDescent="0.25">
      <c r="A10" s="12" t="s">
        <v>43</v>
      </c>
      <c r="B10" s="12" t="s">
        <v>44</v>
      </c>
      <c r="C10" s="12" t="s">
        <v>45</v>
      </c>
      <c r="D10" s="13">
        <v>8</v>
      </c>
      <c r="E10" s="14">
        <v>305</v>
      </c>
      <c r="F10" s="17" t="s">
        <v>46</v>
      </c>
      <c r="G10" s="14">
        <v>4.9000000000000004</v>
      </c>
      <c r="H10" s="15">
        <f t="shared" si="0"/>
        <v>2444.9</v>
      </c>
      <c r="I10" s="14">
        <v>2.75</v>
      </c>
      <c r="J10" s="15">
        <f t="shared" si="1"/>
        <v>22</v>
      </c>
      <c r="K10" s="14">
        <v>4.5</v>
      </c>
      <c r="L10" s="15">
        <f t="shared" si="2"/>
        <v>17.5</v>
      </c>
      <c r="M10" s="14">
        <v>390.2</v>
      </c>
      <c r="N10" s="15">
        <f t="shared" si="3"/>
        <v>3121.6</v>
      </c>
      <c r="O10" s="15">
        <f t="shared" si="4"/>
        <v>676.69999999999982</v>
      </c>
      <c r="P10" s="16">
        <f t="shared" si="5"/>
        <v>0.27678023641048705</v>
      </c>
      <c r="Q10" s="15">
        <f t="shared" si="6"/>
        <v>694.19999999999982</v>
      </c>
      <c r="R10" s="16">
        <f t="shared" si="7"/>
        <v>0.28393799337396203</v>
      </c>
      <c r="S10" s="16">
        <f t="shared" si="8"/>
        <v>0.27155918608798529</v>
      </c>
      <c r="T10" s="12" t="s">
        <v>42</v>
      </c>
    </row>
    <row r="11" spans="1:20" ht="24" customHeight="1" x14ac:dyDescent="0.25">
      <c r="A11" s="12" t="s">
        <v>47</v>
      </c>
      <c r="B11" s="12" t="s">
        <v>48</v>
      </c>
      <c r="C11" s="12" t="s">
        <v>49</v>
      </c>
      <c r="D11" s="13">
        <v>15</v>
      </c>
      <c r="E11" s="14">
        <v>92</v>
      </c>
      <c r="F11" s="17" t="s">
        <v>50</v>
      </c>
      <c r="G11" s="14">
        <v>4.9000000000000004</v>
      </c>
      <c r="H11" s="15">
        <f t="shared" si="0"/>
        <v>1384.9</v>
      </c>
      <c r="I11" s="14">
        <v>0.1</v>
      </c>
      <c r="J11" s="15">
        <f t="shared" si="1"/>
        <v>1.5</v>
      </c>
      <c r="K11" s="14">
        <v>0.4</v>
      </c>
      <c r="L11" s="15">
        <f t="shared" si="2"/>
        <v>1.1000000000000001</v>
      </c>
      <c r="M11" s="14">
        <v>118.3</v>
      </c>
      <c r="N11" s="15">
        <f t="shared" si="3"/>
        <v>1774.5</v>
      </c>
      <c r="O11" s="15">
        <f t="shared" si="4"/>
        <v>389.59999999999991</v>
      </c>
      <c r="P11" s="16">
        <f t="shared" si="5"/>
        <v>0.28131995089898182</v>
      </c>
      <c r="Q11" s="15">
        <f t="shared" si="6"/>
        <v>390.69999999999993</v>
      </c>
      <c r="R11" s="16">
        <f t="shared" si="7"/>
        <v>0.28211423207451797</v>
      </c>
      <c r="S11" s="16">
        <f t="shared" si="8"/>
        <v>0.15437012292194066</v>
      </c>
      <c r="T11" s="12" t="s">
        <v>42</v>
      </c>
    </row>
    <row r="12" spans="1:20" ht="24" customHeight="1" x14ac:dyDescent="0.25">
      <c r="A12" s="12" t="s">
        <v>51</v>
      </c>
      <c r="B12" s="12" t="s">
        <v>52</v>
      </c>
      <c r="C12" s="12" t="s">
        <v>53</v>
      </c>
      <c r="D12" s="13">
        <v>10</v>
      </c>
      <c r="E12" s="14">
        <v>218</v>
      </c>
      <c r="F12" s="17" t="s">
        <v>54</v>
      </c>
      <c r="G12" s="14">
        <v>6.5</v>
      </c>
      <c r="H12" s="15">
        <f t="shared" si="0"/>
        <v>2186.5</v>
      </c>
      <c r="I12" s="14">
        <v>13.8</v>
      </c>
      <c r="J12" s="15">
        <f t="shared" si="1"/>
        <v>138</v>
      </c>
      <c r="K12" s="14">
        <v>36.5</v>
      </c>
      <c r="L12" s="15">
        <f t="shared" si="2"/>
        <v>101.5</v>
      </c>
      <c r="M12" s="14">
        <v>272.60000000000002</v>
      </c>
      <c r="N12" s="15">
        <f t="shared" si="3"/>
        <v>2726</v>
      </c>
      <c r="O12" s="15">
        <f t="shared" si="4"/>
        <v>539.5</v>
      </c>
      <c r="P12" s="16">
        <f t="shared" si="5"/>
        <v>0.24674136748227762</v>
      </c>
      <c r="Q12" s="15">
        <f t="shared" si="6"/>
        <v>641</v>
      </c>
      <c r="R12" s="16">
        <f t="shared" si="7"/>
        <v>0.29316258861193689</v>
      </c>
      <c r="S12" s="16">
        <f t="shared" si="8"/>
        <v>0.23714452244869552</v>
      </c>
      <c r="T12" s="12" t="s">
        <v>42</v>
      </c>
    </row>
    <row r="13" spans="1:20" ht="24" customHeight="1" x14ac:dyDescent="0.25">
      <c r="A13" s="12" t="s">
        <v>55</v>
      </c>
      <c r="B13" s="12" t="s">
        <v>56</v>
      </c>
      <c r="C13" s="12" t="s">
        <v>57</v>
      </c>
      <c r="D13" s="13">
        <v>9</v>
      </c>
      <c r="E13" s="14">
        <v>134</v>
      </c>
      <c r="F13" s="17" t="s">
        <v>58</v>
      </c>
      <c r="G13" s="14">
        <v>5.9</v>
      </c>
      <c r="H13" s="15">
        <f t="shared" si="0"/>
        <v>1211.9000000000001</v>
      </c>
      <c r="I13" s="14">
        <v>2.2000000000000002</v>
      </c>
      <c r="J13" s="15">
        <f t="shared" si="1"/>
        <v>19.8</v>
      </c>
      <c r="K13" s="14">
        <v>5.2</v>
      </c>
      <c r="L13" s="15">
        <f t="shared" si="2"/>
        <v>14.600000000000001</v>
      </c>
      <c r="M13" s="14">
        <v>177.8</v>
      </c>
      <c r="N13" s="15">
        <f t="shared" si="3"/>
        <v>1600.2</v>
      </c>
      <c r="O13" s="15">
        <f t="shared" si="4"/>
        <v>388.29999999999995</v>
      </c>
      <c r="P13" s="16">
        <f t="shared" si="5"/>
        <v>0.32040597409027144</v>
      </c>
      <c r="Q13" s="15">
        <f t="shared" si="6"/>
        <v>402.9</v>
      </c>
      <c r="R13" s="16">
        <f t="shared" si="7"/>
        <v>0.33245317270401842</v>
      </c>
      <c r="S13" s="16">
        <f t="shared" si="8"/>
        <v>0.13920714043375004</v>
      </c>
      <c r="T13" s="12" t="s">
        <v>42</v>
      </c>
    </row>
    <row r="14" spans="1:20" ht="24" customHeight="1" x14ac:dyDescent="0.25">
      <c r="A14" s="12"/>
      <c r="B14" s="12"/>
      <c r="C14" s="12"/>
      <c r="D14" s="13"/>
      <c r="E14" s="14"/>
      <c r="F14" s="17"/>
      <c r="G14" s="14"/>
      <c r="H14" s="15" t="str">
        <f t="shared" si="0"/>
        <v/>
      </c>
      <c r="I14" s="14"/>
      <c r="J14" s="15" t="str">
        <f t="shared" si="1"/>
        <v/>
      </c>
      <c r="K14" s="14"/>
      <c r="L14" s="15" t="str">
        <f t="shared" si="2"/>
        <v/>
      </c>
      <c r="M14" s="14"/>
      <c r="N14" s="15" t="str">
        <f t="shared" si="3"/>
        <v/>
      </c>
      <c r="O14" s="15" t="str">
        <f t="shared" si="4"/>
        <v/>
      </c>
      <c r="P14" s="16" t="str">
        <f t="shared" si="5"/>
        <v/>
      </c>
      <c r="Q14" s="15" t="str">
        <f t="shared" si="6"/>
        <v/>
      </c>
      <c r="R14" s="16" t="str">
        <f t="shared" si="7"/>
        <v/>
      </c>
      <c r="S14" s="16" t="str">
        <f t="shared" si="8"/>
        <v/>
      </c>
      <c r="T14" s="12"/>
    </row>
    <row r="15" spans="1:20" ht="24" customHeight="1" x14ac:dyDescent="0.25">
      <c r="A15" s="12"/>
      <c r="B15" s="12"/>
      <c r="C15" s="12"/>
      <c r="D15" s="13"/>
      <c r="E15" s="14"/>
      <c r="F15" s="17"/>
      <c r="G15" s="14"/>
      <c r="H15" s="15" t="str">
        <f t="shared" si="0"/>
        <v/>
      </c>
      <c r="I15" s="14"/>
      <c r="J15" s="15" t="str">
        <f t="shared" si="1"/>
        <v/>
      </c>
      <c r="K15" s="14"/>
      <c r="L15" s="15" t="str">
        <f t="shared" si="2"/>
        <v/>
      </c>
      <c r="M15" s="14"/>
      <c r="N15" s="15" t="str">
        <f t="shared" si="3"/>
        <v/>
      </c>
      <c r="O15" s="15" t="str">
        <f t="shared" si="4"/>
        <v/>
      </c>
      <c r="P15" s="16" t="str">
        <f t="shared" si="5"/>
        <v/>
      </c>
      <c r="Q15" s="15" t="str">
        <f t="shared" si="6"/>
        <v/>
      </c>
      <c r="R15" s="16" t="str">
        <f t="shared" si="7"/>
        <v/>
      </c>
      <c r="S15" s="16" t="str">
        <f t="shared" si="8"/>
        <v/>
      </c>
      <c r="T15" s="12"/>
    </row>
    <row r="16" spans="1:20" ht="24" customHeight="1" x14ac:dyDescent="0.25">
      <c r="A16" s="12"/>
      <c r="B16" s="12"/>
      <c r="C16" s="12"/>
      <c r="D16" s="13"/>
      <c r="E16" s="14"/>
      <c r="F16" s="17"/>
      <c r="G16" s="14"/>
      <c r="H16" s="15" t="str">
        <f t="shared" si="0"/>
        <v/>
      </c>
      <c r="I16" s="14"/>
      <c r="J16" s="15" t="str">
        <f t="shared" si="1"/>
        <v/>
      </c>
      <c r="K16" s="14"/>
      <c r="L16" s="15" t="str">
        <f t="shared" si="2"/>
        <v/>
      </c>
      <c r="M16" s="14"/>
      <c r="N16" s="15" t="str">
        <f t="shared" si="3"/>
        <v/>
      </c>
      <c r="O16" s="15" t="str">
        <f t="shared" si="4"/>
        <v/>
      </c>
      <c r="P16" s="16" t="str">
        <f t="shared" si="5"/>
        <v/>
      </c>
      <c r="Q16" s="15" t="str">
        <f t="shared" si="6"/>
        <v/>
      </c>
      <c r="R16" s="16" t="str">
        <f t="shared" si="7"/>
        <v/>
      </c>
      <c r="S16" s="16" t="str">
        <f t="shared" si="8"/>
        <v/>
      </c>
      <c r="T16" s="12"/>
    </row>
    <row r="17" spans="1:20" ht="24" customHeight="1" x14ac:dyDescent="0.25">
      <c r="A17" s="12"/>
      <c r="B17" s="12"/>
      <c r="C17" s="12"/>
      <c r="D17" s="13"/>
      <c r="E17" s="14"/>
      <c r="F17" s="17"/>
      <c r="G17" s="14"/>
      <c r="H17" s="15" t="str">
        <f t="shared" si="0"/>
        <v/>
      </c>
      <c r="I17" s="14"/>
      <c r="J17" s="15" t="str">
        <f t="shared" si="1"/>
        <v/>
      </c>
      <c r="K17" s="14"/>
      <c r="L17" s="15" t="str">
        <f t="shared" si="2"/>
        <v/>
      </c>
      <c r="M17" s="14"/>
      <c r="N17" s="15" t="str">
        <f t="shared" si="3"/>
        <v/>
      </c>
      <c r="O17" s="15" t="str">
        <f t="shared" si="4"/>
        <v/>
      </c>
      <c r="P17" s="16" t="str">
        <f t="shared" si="5"/>
        <v/>
      </c>
      <c r="Q17" s="15" t="str">
        <f t="shared" si="6"/>
        <v/>
      </c>
      <c r="R17" s="16" t="str">
        <f t="shared" si="7"/>
        <v/>
      </c>
      <c r="S17" s="16" t="str">
        <f t="shared" si="8"/>
        <v/>
      </c>
      <c r="T17" s="12"/>
    </row>
    <row r="18" spans="1:20" ht="24" customHeight="1" x14ac:dyDescent="0.25">
      <c r="A18" s="12"/>
      <c r="B18" s="12"/>
      <c r="C18" s="12"/>
      <c r="D18" s="13"/>
      <c r="E18" s="14"/>
      <c r="F18" s="17"/>
      <c r="G18" s="14"/>
      <c r="H18" s="15" t="str">
        <f t="shared" si="0"/>
        <v/>
      </c>
      <c r="I18" s="14"/>
      <c r="J18" s="15" t="str">
        <f t="shared" si="1"/>
        <v/>
      </c>
      <c r="K18" s="14"/>
      <c r="L18" s="15" t="str">
        <f t="shared" si="2"/>
        <v/>
      </c>
      <c r="M18" s="14"/>
      <c r="N18" s="15" t="str">
        <f t="shared" si="3"/>
        <v/>
      </c>
      <c r="O18" s="15" t="str">
        <f t="shared" si="4"/>
        <v/>
      </c>
      <c r="P18" s="16" t="str">
        <f t="shared" si="5"/>
        <v/>
      </c>
      <c r="Q18" s="15" t="str">
        <f t="shared" si="6"/>
        <v/>
      </c>
      <c r="R18" s="16" t="str">
        <f t="shared" si="7"/>
        <v/>
      </c>
      <c r="S18" s="16" t="str">
        <f t="shared" si="8"/>
        <v/>
      </c>
      <c r="T18" s="12"/>
    </row>
    <row r="19" spans="1:20" ht="24" customHeight="1" x14ac:dyDescent="0.25">
      <c r="A19" s="12"/>
      <c r="B19" s="12"/>
      <c r="C19" s="12"/>
      <c r="D19" s="13"/>
      <c r="E19" s="14"/>
      <c r="F19" s="17"/>
      <c r="G19" s="14"/>
      <c r="H19" s="15" t="str">
        <f t="shared" si="0"/>
        <v/>
      </c>
      <c r="I19" s="14"/>
      <c r="J19" s="15" t="str">
        <f t="shared" si="1"/>
        <v/>
      </c>
      <c r="K19" s="14"/>
      <c r="L19" s="15" t="str">
        <f t="shared" si="2"/>
        <v/>
      </c>
      <c r="M19" s="14"/>
      <c r="N19" s="15" t="str">
        <f t="shared" si="3"/>
        <v/>
      </c>
      <c r="O19" s="15" t="str">
        <f t="shared" si="4"/>
        <v/>
      </c>
      <c r="P19" s="16" t="str">
        <f t="shared" si="5"/>
        <v/>
      </c>
      <c r="Q19" s="15" t="str">
        <f t="shared" si="6"/>
        <v/>
      </c>
      <c r="R19" s="16" t="str">
        <f t="shared" si="7"/>
        <v/>
      </c>
      <c r="S19" s="16" t="str">
        <f t="shared" si="8"/>
        <v/>
      </c>
      <c r="T19" s="12"/>
    </row>
    <row r="20" spans="1:20" ht="24" customHeight="1" x14ac:dyDescent="0.25">
      <c r="A20" s="12"/>
      <c r="B20" s="12"/>
      <c r="C20" s="12"/>
      <c r="D20" s="13"/>
      <c r="E20" s="14"/>
      <c r="F20" s="17"/>
      <c r="G20" s="14"/>
      <c r="H20" s="15" t="str">
        <f t="shared" si="0"/>
        <v/>
      </c>
      <c r="I20" s="14"/>
      <c r="J20" s="15" t="str">
        <f t="shared" si="1"/>
        <v/>
      </c>
      <c r="K20" s="14"/>
      <c r="L20" s="15" t="str">
        <f t="shared" si="2"/>
        <v/>
      </c>
      <c r="M20" s="14"/>
      <c r="N20" s="15" t="str">
        <f t="shared" si="3"/>
        <v/>
      </c>
      <c r="O20" s="15" t="str">
        <f t="shared" si="4"/>
        <v/>
      </c>
      <c r="P20" s="16" t="str">
        <f t="shared" si="5"/>
        <v/>
      </c>
      <c r="Q20" s="15" t="str">
        <f t="shared" si="6"/>
        <v/>
      </c>
      <c r="R20" s="16" t="str">
        <f t="shared" si="7"/>
        <v/>
      </c>
      <c r="S20" s="16" t="str">
        <f t="shared" si="8"/>
        <v/>
      </c>
      <c r="T20" s="12"/>
    </row>
    <row r="21" spans="1:20" ht="24" customHeight="1" x14ac:dyDescent="0.25">
      <c r="A21" s="12"/>
      <c r="B21" s="12"/>
      <c r="C21" s="12"/>
      <c r="D21" s="13"/>
      <c r="E21" s="14"/>
      <c r="F21" s="17"/>
      <c r="G21" s="14"/>
      <c r="H21" s="15" t="str">
        <f t="shared" si="0"/>
        <v/>
      </c>
      <c r="I21" s="14"/>
      <c r="J21" s="15" t="str">
        <f t="shared" si="1"/>
        <v/>
      </c>
      <c r="K21" s="14"/>
      <c r="L21" s="15" t="str">
        <f t="shared" si="2"/>
        <v/>
      </c>
      <c r="M21" s="14"/>
      <c r="N21" s="15" t="str">
        <f t="shared" si="3"/>
        <v/>
      </c>
      <c r="O21" s="15" t="str">
        <f t="shared" si="4"/>
        <v/>
      </c>
      <c r="P21" s="16" t="str">
        <f t="shared" si="5"/>
        <v/>
      </c>
      <c r="Q21" s="15" t="str">
        <f t="shared" si="6"/>
        <v/>
      </c>
      <c r="R21" s="16" t="str">
        <f t="shared" si="7"/>
        <v/>
      </c>
      <c r="S21" s="16" t="str">
        <f t="shared" si="8"/>
        <v/>
      </c>
      <c r="T21" s="12"/>
    </row>
    <row r="22" spans="1:20" ht="24" customHeight="1" x14ac:dyDescent="0.25">
      <c r="A22" s="12"/>
      <c r="B22" s="12"/>
      <c r="C22" s="12"/>
      <c r="D22" s="13"/>
      <c r="E22" s="14"/>
      <c r="F22" s="17"/>
      <c r="G22" s="14"/>
      <c r="H22" s="15" t="str">
        <f t="shared" si="0"/>
        <v/>
      </c>
      <c r="I22" s="14"/>
      <c r="J22" s="15" t="str">
        <f t="shared" si="1"/>
        <v/>
      </c>
      <c r="K22" s="14"/>
      <c r="L22" s="15" t="str">
        <f t="shared" si="2"/>
        <v/>
      </c>
      <c r="M22" s="14"/>
      <c r="N22" s="15" t="str">
        <f t="shared" si="3"/>
        <v/>
      </c>
      <c r="O22" s="15" t="str">
        <f t="shared" si="4"/>
        <v/>
      </c>
      <c r="P22" s="16" t="str">
        <f t="shared" si="5"/>
        <v/>
      </c>
      <c r="Q22" s="15" t="str">
        <f t="shared" si="6"/>
        <v/>
      </c>
      <c r="R22" s="16" t="str">
        <f t="shared" si="7"/>
        <v/>
      </c>
      <c r="S22" s="16" t="str">
        <f t="shared" si="8"/>
        <v/>
      </c>
      <c r="T22" s="12"/>
    </row>
    <row r="23" spans="1:20" ht="24" customHeight="1" x14ac:dyDescent="0.25">
      <c r="A23" s="12"/>
      <c r="B23" s="12"/>
      <c r="C23" s="12"/>
      <c r="D23" s="13"/>
      <c r="E23" s="14"/>
      <c r="F23" s="17"/>
      <c r="G23" s="14"/>
      <c r="H23" s="15" t="str">
        <f t="shared" si="0"/>
        <v/>
      </c>
      <c r="I23" s="14"/>
      <c r="J23" s="15" t="str">
        <f t="shared" si="1"/>
        <v/>
      </c>
      <c r="K23" s="14"/>
      <c r="L23" s="15" t="str">
        <f t="shared" si="2"/>
        <v/>
      </c>
      <c r="M23" s="14"/>
      <c r="N23" s="15" t="str">
        <f t="shared" si="3"/>
        <v/>
      </c>
      <c r="O23" s="15" t="str">
        <f t="shared" si="4"/>
        <v/>
      </c>
      <c r="P23" s="16" t="str">
        <f t="shared" si="5"/>
        <v/>
      </c>
      <c r="Q23" s="15" t="str">
        <f t="shared" si="6"/>
        <v/>
      </c>
      <c r="R23" s="16" t="str">
        <f t="shared" si="7"/>
        <v/>
      </c>
      <c r="S23" s="16" t="str">
        <f t="shared" si="8"/>
        <v/>
      </c>
      <c r="T23" s="12"/>
    </row>
    <row r="24" spans="1:20" ht="24" customHeight="1" x14ac:dyDescent="0.25">
      <c r="A24" s="12"/>
      <c r="B24" s="12"/>
      <c r="C24" s="12"/>
      <c r="D24" s="13"/>
      <c r="E24" s="14"/>
      <c r="F24" s="17"/>
      <c r="G24" s="14"/>
      <c r="H24" s="15" t="str">
        <f t="shared" si="0"/>
        <v/>
      </c>
      <c r="I24" s="14"/>
      <c r="J24" s="15" t="str">
        <f t="shared" si="1"/>
        <v/>
      </c>
      <c r="K24" s="14"/>
      <c r="L24" s="15" t="str">
        <f t="shared" si="2"/>
        <v/>
      </c>
      <c r="M24" s="14"/>
      <c r="N24" s="15" t="str">
        <f t="shared" si="3"/>
        <v/>
      </c>
      <c r="O24" s="15" t="str">
        <f t="shared" si="4"/>
        <v/>
      </c>
      <c r="P24" s="16" t="str">
        <f t="shared" si="5"/>
        <v/>
      </c>
      <c r="Q24" s="15" t="str">
        <f t="shared" si="6"/>
        <v/>
      </c>
      <c r="R24" s="16" t="str">
        <f t="shared" si="7"/>
        <v/>
      </c>
      <c r="S24" s="16" t="str">
        <f t="shared" si="8"/>
        <v/>
      </c>
      <c r="T24" s="12"/>
    </row>
    <row r="25" spans="1:20" ht="24" customHeight="1" x14ac:dyDescent="0.25">
      <c r="A25" s="12"/>
      <c r="B25" s="12"/>
      <c r="C25" s="12"/>
      <c r="D25" s="13"/>
      <c r="E25" s="14"/>
      <c r="F25" s="17"/>
      <c r="G25" s="14"/>
      <c r="H25" s="15" t="str">
        <f t="shared" si="0"/>
        <v/>
      </c>
      <c r="I25" s="14"/>
      <c r="J25" s="15" t="str">
        <f t="shared" si="1"/>
        <v/>
      </c>
      <c r="K25" s="14"/>
      <c r="L25" s="15" t="str">
        <f t="shared" si="2"/>
        <v/>
      </c>
      <c r="M25" s="14"/>
      <c r="N25" s="15" t="str">
        <f t="shared" si="3"/>
        <v/>
      </c>
      <c r="O25" s="15" t="str">
        <f t="shared" si="4"/>
        <v/>
      </c>
      <c r="P25" s="16" t="str">
        <f t="shared" si="5"/>
        <v/>
      </c>
      <c r="Q25" s="15" t="str">
        <f t="shared" si="6"/>
        <v/>
      </c>
      <c r="R25" s="16" t="str">
        <f t="shared" si="7"/>
        <v/>
      </c>
      <c r="S25" s="16" t="str">
        <f t="shared" si="8"/>
        <v/>
      </c>
      <c r="T25" s="12"/>
    </row>
    <row r="26" spans="1:20" ht="24" customHeight="1" x14ac:dyDescent="0.25">
      <c r="A26" s="12"/>
      <c r="B26" s="12"/>
      <c r="C26" s="12"/>
      <c r="D26" s="13"/>
      <c r="E26" s="14"/>
      <c r="F26" s="17"/>
      <c r="G26" s="14"/>
      <c r="H26" s="15" t="str">
        <f t="shared" si="0"/>
        <v/>
      </c>
      <c r="I26" s="14"/>
      <c r="J26" s="15" t="str">
        <f t="shared" si="1"/>
        <v/>
      </c>
      <c r="K26" s="14"/>
      <c r="L26" s="15" t="str">
        <f t="shared" si="2"/>
        <v/>
      </c>
      <c r="M26" s="14"/>
      <c r="N26" s="15" t="str">
        <f t="shared" si="3"/>
        <v/>
      </c>
      <c r="O26" s="15" t="str">
        <f t="shared" si="4"/>
        <v/>
      </c>
      <c r="P26" s="16" t="str">
        <f t="shared" si="5"/>
        <v/>
      </c>
      <c r="Q26" s="15" t="str">
        <f t="shared" si="6"/>
        <v/>
      </c>
      <c r="R26" s="16" t="str">
        <f t="shared" si="7"/>
        <v/>
      </c>
      <c r="S26" s="16" t="str">
        <f t="shared" si="8"/>
        <v/>
      </c>
      <c r="T26" s="12"/>
    </row>
    <row r="27" spans="1:20" ht="24" customHeight="1" x14ac:dyDescent="0.25">
      <c r="A27" s="12"/>
      <c r="B27" s="12"/>
      <c r="C27" s="12"/>
      <c r="D27" s="13"/>
      <c r="E27" s="14"/>
      <c r="F27" s="17"/>
      <c r="G27" s="14"/>
      <c r="H27" s="15" t="str">
        <f t="shared" si="0"/>
        <v/>
      </c>
      <c r="I27" s="14"/>
      <c r="J27" s="15" t="str">
        <f t="shared" si="1"/>
        <v/>
      </c>
      <c r="K27" s="14"/>
      <c r="L27" s="15" t="str">
        <f t="shared" si="2"/>
        <v/>
      </c>
      <c r="M27" s="14"/>
      <c r="N27" s="15" t="str">
        <f t="shared" si="3"/>
        <v/>
      </c>
      <c r="O27" s="15" t="str">
        <f t="shared" si="4"/>
        <v/>
      </c>
      <c r="P27" s="16" t="str">
        <f t="shared" si="5"/>
        <v/>
      </c>
      <c r="Q27" s="15" t="str">
        <f t="shared" si="6"/>
        <v/>
      </c>
      <c r="R27" s="16" t="str">
        <f t="shared" si="7"/>
        <v/>
      </c>
      <c r="S27" s="16" t="str">
        <f t="shared" si="8"/>
        <v/>
      </c>
      <c r="T27" s="12"/>
    </row>
    <row r="28" spans="1:20" ht="24" customHeight="1" x14ac:dyDescent="0.25">
      <c r="A28" s="12"/>
      <c r="B28" s="12"/>
      <c r="C28" s="12"/>
      <c r="D28" s="13"/>
      <c r="E28" s="14"/>
      <c r="F28" s="17"/>
      <c r="G28" s="14"/>
      <c r="H28" s="15" t="str">
        <f t="shared" si="0"/>
        <v/>
      </c>
      <c r="I28" s="14"/>
      <c r="J28" s="15" t="str">
        <f t="shared" si="1"/>
        <v/>
      </c>
      <c r="K28" s="14"/>
      <c r="L28" s="15" t="str">
        <f t="shared" si="2"/>
        <v/>
      </c>
      <c r="M28" s="14"/>
      <c r="N28" s="15" t="str">
        <f t="shared" si="3"/>
        <v/>
      </c>
      <c r="O28" s="15" t="str">
        <f t="shared" si="4"/>
        <v/>
      </c>
      <c r="P28" s="16" t="str">
        <f t="shared" si="5"/>
        <v/>
      </c>
      <c r="Q28" s="15" t="str">
        <f t="shared" si="6"/>
        <v/>
      </c>
      <c r="R28" s="16" t="str">
        <f t="shared" si="7"/>
        <v/>
      </c>
      <c r="S28" s="16" t="str">
        <f t="shared" si="8"/>
        <v/>
      </c>
      <c r="T28" s="12"/>
    </row>
    <row r="29" spans="1:20" ht="24" customHeight="1" x14ac:dyDescent="0.25">
      <c r="A29" s="12"/>
      <c r="B29" s="12"/>
      <c r="C29" s="12"/>
      <c r="D29" s="13"/>
      <c r="E29" s="14"/>
      <c r="F29" s="17"/>
      <c r="G29" s="14"/>
      <c r="H29" s="15" t="str">
        <f t="shared" si="0"/>
        <v/>
      </c>
      <c r="I29" s="14"/>
      <c r="J29" s="15" t="str">
        <f t="shared" si="1"/>
        <v/>
      </c>
      <c r="K29" s="14"/>
      <c r="L29" s="15" t="str">
        <f t="shared" si="2"/>
        <v/>
      </c>
      <c r="M29" s="14"/>
      <c r="N29" s="15" t="str">
        <f t="shared" si="3"/>
        <v/>
      </c>
      <c r="O29" s="15" t="str">
        <f t="shared" si="4"/>
        <v/>
      </c>
      <c r="P29" s="16" t="str">
        <f t="shared" si="5"/>
        <v/>
      </c>
      <c r="Q29" s="15" t="str">
        <f t="shared" si="6"/>
        <v/>
      </c>
      <c r="R29" s="16" t="str">
        <f t="shared" si="7"/>
        <v/>
      </c>
      <c r="S29" s="16" t="str">
        <f t="shared" si="8"/>
        <v/>
      </c>
      <c r="T29" s="12"/>
    </row>
    <row r="30" spans="1:20" ht="24" customHeight="1" x14ac:dyDescent="0.25">
      <c r="A30" s="12"/>
      <c r="B30" s="12"/>
      <c r="C30" s="12"/>
      <c r="D30" s="13"/>
      <c r="E30" s="14"/>
      <c r="F30" s="17"/>
      <c r="G30" s="14"/>
      <c r="H30" s="15" t="str">
        <f t="shared" si="0"/>
        <v/>
      </c>
      <c r="I30" s="14"/>
      <c r="J30" s="15" t="str">
        <f t="shared" si="1"/>
        <v/>
      </c>
      <c r="K30" s="14"/>
      <c r="L30" s="15" t="str">
        <f t="shared" si="2"/>
        <v/>
      </c>
      <c r="M30" s="14"/>
      <c r="N30" s="15" t="str">
        <f t="shared" si="3"/>
        <v/>
      </c>
      <c r="O30" s="15" t="str">
        <f t="shared" si="4"/>
        <v/>
      </c>
      <c r="P30" s="16" t="str">
        <f t="shared" si="5"/>
        <v/>
      </c>
      <c r="Q30" s="15" t="str">
        <f t="shared" si="6"/>
        <v/>
      </c>
      <c r="R30" s="16" t="str">
        <f t="shared" si="7"/>
        <v/>
      </c>
      <c r="S30" s="16" t="str">
        <f t="shared" si="8"/>
        <v/>
      </c>
      <c r="T30" s="12"/>
    </row>
    <row r="31" spans="1:20" ht="24" customHeight="1" x14ac:dyDescent="0.25">
      <c r="A31" s="12"/>
      <c r="B31" s="12"/>
      <c r="C31" s="12"/>
      <c r="D31" s="13"/>
      <c r="E31" s="14"/>
      <c r="F31" s="17"/>
      <c r="G31" s="14"/>
      <c r="H31" s="15" t="str">
        <f t="shared" si="0"/>
        <v/>
      </c>
      <c r="I31" s="14"/>
      <c r="J31" s="15" t="str">
        <f t="shared" si="1"/>
        <v/>
      </c>
      <c r="K31" s="14"/>
      <c r="L31" s="15" t="str">
        <f t="shared" si="2"/>
        <v/>
      </c>
      <c r="M31" s="14"/>
      <c r="N31" s="15" t="str">
        <f t="shared" si="3"/>
        <v/>
      </c>
      <c r="O31" s="15" t="str">
        <f t="shared" si="4"/>
        <v/>
      </c>
      <c r="P31" s="16" t="str">
        <f t="shared" si="5"/>
        <v/>
      </c>
      <c r="Q31" s="15" t="str">
        <f t="shared" si="6"/>
        <v/>
      </c>
      <c r="R31" s="16" t="str">
        <f t="shared" si="7"/>
        <v/>
      </c>
      <c r="S31" s="16" t="str">
        <f t="shared" si="8"/>
        <v/>
      </c>
      <c r="T31" s="12"/>
    </row>
    <row r="32" spans="1:20" ht="24" customHeight="1" x14ac:dyDescent="0.25">
      <c r="A32" s="12"/>
      <c r="B32" s="12"/>
      <c r="C32" s="12"/>
      <c r="D32" s="13"/>
      <c r="E32" s="14"/>
      <c r="F32" s="17"/>
      <c r="G32" s="14"/>
      <c r="H32" s="15" t="str">
        <f t="shared" si="0"/>
        <v/>
      </c>
      <c r="I32" s="14"/>
      <c r="J32" s="15" t="str">
        <f t="shared" si="1"/>
        <v/>
      </c>
      <c r="K32" s="14"/>
      <c r="L32" s="15" t="str">
        <f t="shared" si="2"/>
        <v/>
      </c>
      <c r="M32" s="14"/>
      <c r="N32" s="15" t="str">
        <f t="shared" si="3"/>
        <v/>
      </c>
      <c r="O32" s="15" t="str">
        <f t="shared" si="4"/>
        <v/>
      </c>
      <c r="P32" s="16" t="str">
        <f t="shared" si="5"/>
        <v/>
      </c>
      <c r="Q32" s="15" t="str">
        <f t="shared" si="6"/>
        <v/>
      </c>
      <c r="R32" s="16" t="str">
        <f t="shared" si="7"/>
        <v/>
      </c>
      <c r="S32" s="16" t="str">
        <f t="shared" si="8"/>
        <v/>
      </c>
      <c r="T32" s="12"/>
    </row>
    <row r="33" spans="1:20" ht="24" customHeight="1" x14ac:dyDescent="0.25">
      <c r="A33" s="12"/>
      <c r="B33" s="12"/>
      <c r="C33" s="12"/>
      <c r="D33" s="13"/>
      <c r="E33" s="14"/>
      <c r="F33" s="17"/>
      <c r="G33" s="14"/>
      <c r="H33" s="15" t="str">
        <f t="shared" si="0"/>
        <v/>
      </c>
      <c r="I33" s="14"/>
      <c r="J33" s="15" t="str">
        <f t="shared" si="1"/>
        <v/>
      </c>
      <c r="K33" s="14"/>
      <c r="L33" s="15" t="str">
        <f t="shared" si="2"/>
        <v/>
      </c>
      <c r="M33" s="14"/>
      <c r="N33" s="15" t="str">
        <f t="shared" si="3"/>
        <v/>
      </c>
      <c r="O33" s="15" t="str">
        <f t="shared" si="4"/>
        <v/>
      </c>
      <c r="P33" s="16" t="str">
        <f t="shared" si="5"/>
        <v/>
      </c>
      <c r="Q33" s="15" t="str">
        <f t="shared" si="6"/>
        <v/>
      </c>
      <c r="R33" s="16" t="str">
        <f t="shared" si="7"/>
        <v/>
      </c>
      <c r="S33" s="16" t="str">
        <f t="shared" si="8"/>
        <v/>
      </c>
      <c r="T33" s="12"/>
    </row>
    <row r="36" spans="1:20" x14ac:dyDescent="0.25">
      <c r="A36" s="19" t="s">
        <v>59</v>
      </c>
      <c r="B36" s="19"/>
      <c r="C36" s="19"/>
      <c r="D36" s="25" t="s">
        <v>60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x14ac:dyDescent="0.25">
      <c r="A37" s="11" t="s">
        <v>27</v>
      </c>
      <c r="B37" s="11" t="s">
        <v>61</v>
      </c>
      <c r="C37" s="11" t="s">
        <v>62</v>
      </c>
    </row>
    <row r="38" spans="1:20" x14ac:dyDescent="0.25">
      <c r="A38" s="1" t="s">
        <v>38</v>
      </c>
      <c r="B38" s="1"/>
      <c r="C38" s="5"/>
    </row>
    <row r="39" spans="1:20" x14ac:dyDescent="0.25">
      <c r="A39" s="1" t="s">
        <v>43</v>
      </c>
      <c r="B39" s="1"/>
      <c r="C39" s="5"/>
    </row>
    <row r="40" spans="1:20" x14ac:dyDescent="0.25">
      <c r="A40" s="1" t="s">
        <v>47</v>
      </c>
      <c r="B40" s="1"/>
      <c r="C40" s="5"/>
    </row>
    <row r="41" spans="1:20" x14ac:dyDescent="0.25">
      <c r="A41" s="1" t="s">
        <v>51</v>
      </c>
      <c r="B41" s="1"/>
      <c r="C41" s="5"/>
    </row>
    <row r="42" spans="1:20" x14ac:dyDescent="0.25">
      <c r="A42" s="1" t="s">
        <v>55</v>
      </c>
      <c r="B42" s="1"/>
      <c r="C42" s="5"/>
    </row>
  </sheetData>
  <mergeCells count="21">
    <mergeCell ref="M5:N5"/>
    <mergeCell ref="O4:P4"/>
    <mergeCell ref="O5:P5"/>
    <mergeCell ref="A36:C36"/>
    <mergeCell ref="D36:T36"/>
    <mergeCell ref="A1:T1"/>
    <mergeCell ref="A2:T2"/>
    <mergeCell ref="A3:T3"/>
    <mergeCell ref="A4:B4"/>
    <mergeCell ref="A5:B5"/>
    <mergeCell ref="C4:D4"/>
    <mergeCell ref="C5:D5"/>
    <mergeCell ref="E4:F4"/>
    <mergeCell ref="E5:F5"/>
    <mergeCell ref="G4:H4"/>
    <mergeCell ref="G5:H5"/>
    <mergeCell ref="I4:J4"/>
    <mergeCell ref="I5:J5"/>
    <mergeCell ref="K4:L4"/>
    <mergeCell ref="K5:L5"/>
    <mergeCell ref="M4:N4"/>
  </mergeCells>
  <conditionalFormatting sqref="O9:O33">
    <cfRule type="cellIs" dxfId="7" priority="1" operator="greaterThan">
      <formula>0</formula>
    </cfRule>
    <cfRule type="cellIs" dxfId="6" priority="2" operator="lessThan">
      <formula>0</formula>
    </cfRule>
  </conditionalFormatting>
  <conditionalFormatting sqref="P9:P33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Q9:Q33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R9:R33">
    <cfRule type="cellIs" dxfId="1" priority="7" operator="greaterThan">
      <formula>0</formula>
    </cfRule>
    <cfRule type="cellIs" dxfId="0" priority="8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Depotentwicklung</vt:lpstr>
      <vt:lpstr>Aktien-Depot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2026-05-07T10:52:35Z</dcterms:modified>
</cp:coreProperties>
</file>