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nutzwertanalyse\"/>
    </mc:Choice>
  </mc:AlternateContent>
  <xr:revisionPtr revIDLastSave="0" documentId="13_ncr:1_{E7493F8D-8830-4B80-ACF1-5F6EB2DAFDD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inführung" sheetId="1" r:id="rId1"/>
    <sheet name="Präferenzmatrix" sheetId="2" r:id="rId2"/>
    <sheet name="Nutzwertanalyse" sheetId="3" r:id="rId3"/>
    <sheet name="Report" sheetId="4" r:id="rId4"/>
  </sheets>
  <definedNames>
    <definedName name="_xlnm.Print_Area" localSheetId="0">Einführung!$B$1:$G$22</definedName>
    <definedName name="_xlnm.Print_Area" localSheetId="2">Nutzwertanalyse!$A$1:$AA$22</definedName>
    <definedName name="_xlnm.Print_Area" localSheetId="1">Präferenzmatrix!$A$1:$N$19</definedName>
    <definedName name="_xlnm.Print_Area" localSheetId="3">Report!$A$1:$P$40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" i="4" l="1"/>
  <c r="B4" i="4"/>
  <c r="B3" i="4"/>
  <c r="AA19" i="3"/>
  <c r="X19" i="3"/>
  <c r="U19" i="3"/>
  <c r="AG7" i="3" s="1"/>
  <c r="R19" i="3"/>
  <c r="Z18" i="3"/>
  <c r="AI6" i="3" s="1"/>
  <c r="I8" i="4" s="1"/>
  <c r="W18" i="3"/>
  <c r="AH6" i="3" s="1"/>
  <c r="H8" i="4" s="1"/>
  <c r="T18" i="3"/>
  <c r="Q18" i="3"/>
  <c r="N18" i="3"/>
  <c r="AE6" i="3" s="1"/>
  <c r="E8" i="4" s="1"/>
  <c r="K18" i="3"/>
  <c r="AD6" i="3" s="1"/>
  <c r="D8" i="4" s="1"/>
  <c r="H18" i="3"/>
  <c r="E18" i="3"/>
  <c r="AB6" i="3" s="1"/>
  <c r="B8" i="4" s="1"/>
  <c r="C17" i="3"/>
  <c r="B17" i="3"/>
  <c r="AA17" i="3" s="1"/>
  <c r="A17" i="3"/>
  <c r="AA16" i="3"/>
  <c r="X16" i="3"/>
  <c r="U16" i="3"/>
  <c r="R16" i="3"/>
  <c r="O16" i="3"/>
  <c r="L16" i="3"/>
  <c r="I16" i="3"/>
  <c r="F16" i="3"/>
  <c r="C16" i="3"/>
  <c r="B16" i="3"/>
  <c r="A16" i="3"/>
  <c r="F15" i="3"/>
  <c r="C15" i="3"/>
  <c r="B15" i="3"/>
  <c r="AA15" i="3" s="1"/>
  <c r="A15" i="3"/>
  <c r="AA14" i="3"/>
  <c r="X14" i="3"/>
  <c r="U14" i="3"/>
  <c r="R14" i="3"/>
  <c r="B14" i="3"/>
  <c r="A14" i="3"/>
  <c r="B13" i="3"/>
  <c r="AA13" i="3" s="1"/>
  <c r="A13" i="3"/>
  <c r="AA12" i="3"/>
  <c r="X12" i="3"/>
  <c r="U12" i="3"/>
  <c r="R12" i="3"/>
  <c r="B12" i="3"/>
  <c r="A12" i="3"/>
  <c r="U11" i="3"/>
  <c r="R11" i="3"/>
  <c r="B11" i="3"/>
  <c r="AA11" i="3" s="1"/>
  <c r="A11" i="3"/>
  <c r="AA10" i="3"/>
  <c r="X10" i="3"/>
  <c r="U10" i="3"/>
  <c r="B10" i="3"/>
  <c r="R10" i="3" s="1"/>
  <c r="A10" i="3"/>
  <c r="B9" i="3"/>
  <c r="AA9" i="3" s="1"/>
  <c r="A9" i="3"/>
  <c r="B8" i="3"/>
  <c r="AA8" i="3" s="1"/>
  <c r="A8" i="3"/>
  <c r="AI7" i="3"/>
  <c r="AI8" i="3" s="1"/>
  <c r="AH7" i="3"/>
  <c r="AH8" i="3" s="1"/>
  <c r="AF7" i="3"/>
  <c r="AF8" i="3" s="1"/>
  <c r="AG6" i="3"/>
  <c r="G8" i="4" s="1"/>
  <c r="AF6" i="3"/>
  <c r="F8" i="4" s="1"/>
  <c r="AC6" i="3"/>
  <c r="C8" i="4" s="1"/>
  <c r="AI5" i="3"/>
  <c r="I7" i="4" s="1"/>
  <c r="AH5" i="3"/>
  <c r="H7" i="4" s="1"/>
  <c r="AG5" i="3"/>
  <c r="G7" i="4" s="1"/>
  <c r="AF5" i="3"/>
  <c r="F7" i="4" s="1"/>
  <c r="B5" i="3"/>
  <c r="B4" i="3"/>
  <c r="B3" i="3"/>
  <c r="M17" i="2"/>
  <c r="M16" i="2"/>
  <c r="M15" i="2"/>
  <c r="M14" i="2"/>
  <c r="M13" i="2"/>
  <c r="M12" i="2"/>
  <c r="M11" i="2"/>
  <c r="M10" i="2"/>
  <c r="M9" i="2"/>
  <c r="M8" i="2"/>
  <c r="N11" i="2" s="1"/>
  <c r="C11" i="3" s="1"/>
  <c r="AG8" i="3" l="1"/>
  <c r="G9" i="4"/>
  <c r="O11" i="3"/>
  <c r="I11" i="3"/>
  <c r="L11" i="3"/>
  <c r="F11" i="3"/>
  <c r="R20" i="3"/>
  <c r="F10" i="4"/>
  <c r="H10" i="4"/>
  <c r="X20" i="3"/>
  <c r="I10" i="4"/>
  <c r="AA20" i="3"/>
  <c r="N12" i="2"/>
  <c r="C12" i="3" s="1"/>
  <c r="N14" i="2"/>
  <c r="C14" i="3" s="1"/>
  <c r="N13" i="2"/>
  <c r="C13" i="3" s="1"/>
  <c r="I9" i="3"/>
  <c r="N15" i="2"/>
  <c r="R9" i="3"/>
  <c r="R8" i="3"/>
  <c r="U9" i="3"/>
  <c r="F9" i="4"/>
  <c r="H9" i="4"/>
  <c r="N16" i="2"/>
  <c r="U8" i="3"/>
  <c r="X9" i="3"/>
  <c r="X8" i="3"/>
  <c r="I15" i="3"/>
  <c r="N17" i="2"/>
  <c r="X11" i="3"/>
  <c r="R13" i="3"/>
  <c r="L15" i="3"/>
  <c r="F17" i="3"/>
  <c r="I9" i="4"/>
  <c r="M19" i="2"/>
  <c r="U13" i="3"/>
  <c r="O15" i="3"/>
  <c r="I17" i="3"/>
  <c r="X13" i="3"/>
  <c r="R15" i="3"/>
  <c r="L17" i="3"/>
  <c r="U15" i="3"/>
  <c r="O17" i="3"/>
  <c r="X15" i="3"/>
  <c r="R17" i="3"/>
  <c r="U17" i="3"/>
  <c r="X17" i="3"/>
  <c r="N8" i="2"/>
  <c r="N9" i="2"/>
  <c r="C9" i="3" s="1"/>
  <c r="F9" i="3" s="1"/>
  <c r="N10" i="2"/>
  <c r="C10" i="3" s="1"/>
  <c r="L10" i="3" s="1"/>
  <c r="I14" i="3" l="1"/>
  <c r="F14" i="3"/>
  <c r="O14" i="3"/>
  <c r="L14" i="3"/>
  <c r="O13" i="3"/>
  <c r="L13" i="3"/>
  <c r="I13" i="3"/>
  <c r="F13" i="3"/>
  <c r="N19" i="2"/>
  <c r="C8" i="3"/>
  <c r="O12" i="3"/>
  <c r="I12" i="3"/>
  <c r="L12" i="3"/>
  <c r="L9" i="3"/>
  <c r="F12" i="3"/>
  <c r="O9" i="3"/>
  <c r="O10" i="3"/>
  <c r="I10" i="3"/>
  <c r="F10" i="3"/>
  <c r="G10" i="4"/>
  <c r="U20" i="3"/>
  <c r="L8" i="3" l="1"/>
  <c r="L19" i="3" s="1"/>
  <c r="O8" i="3"/>
  <c r="O19" i="3" s="1"/>
  <c r="F8" i="3"/>
  <c r="F19" i="3" s="1"/>
  <c r="I8" i="3"/>
  <c r="I19" i="3" s="1"/>
  <c r="AB5" i="3" l="1"/>
  <c r="B7" i="4" s="1"/>
  <c r="AB7" i="3"/>
  <c r="AE7" i="3"/>
  <c r="AE5" i="3"/>
  <c r="E7" i="4" s="1"/>
  <c r="AC5" i="3"/>
  <c r="C7" i="4" s="1"/>
  <c r="AC7" i="3"/>
  <c r="AD5" i="3"/>
  <c r="D7" i="4" s="1"/>
  <c r="AD7" i="3"/>
  <c r="AE8" i="3" l="1"/>
  <c r="E9" i="4"/>
  <c r="AB8" i="3"/>
  <c r="B9" i="4"/>
  <c r="AD8" i="3"/>
  <c r="D9" i="4"/>
  <c r="AC8" i="3"/>
  <c r="C9" i="4"/>
  <c r="L20" i="3" l="1"/>
  <c r="D10" i="4"/>
  <c r="I20" i="3"/>
  <c r="C10" i="4"/>
  <c r="L4" i="4"/>
  <c r="F20" i="3"/>
  <c r="B10" i="4"/>
  <c r="L3" i="4" s="1"/>
  <c r="O20" i="3"/>
  <c r="E10" i="4"/>
</calcChain>
</file>

<file path=xl/sharedStrings.xml><?xml version="1.0" encoding="utf-8"?>
<sst xmlns="http://schemas.openxmlformats.org/spreadsheetml/2006/main" count="121" uniqueCount="87">
  <si>
    <t>Nutzwertanalyse</t>
  </si>
  <si>
    <t>Vorlage für die strukturierte Bewertung von Varianten</t>
  </si>
  <si>
    <t>Projekt</t>
  </si>
  <si>
    <t>Fördersystem-Auswahl 2026</t>
  </si>
  <si>
    <t>Projektleiter</t>
  </si>
  <si>
    <t>Sergio</t>
  </si>
  <si>
    <t>Erstellt am</t>
  </si>
  <si>
    <t>01.04.2026</t>
  </si>
  <si>
    <t>Kurzbeschreibung</t>
  </si>
  <si>
    <t>Vergleich von Förder- und Zuführsystemen anhand gewichteter Kriterien.</t>
  </si>
  <si>
    <t>Kurzanleitung</t>
  </si>
  <si>
    <t>1. Kriterien in der Präferenzmatrix prüfen oder anpassen.</t>
  </si>
  <si>
    <t>2. In jeder Vergleichszelle die Nummer des wichtigeren Kriteriums eintragen (0 = Gleichstand).</t>
  </si>
  <si>
    <t>3. Varianten in der Nutzwertanalyse benennen.</t>
  </si>
  <si>
    <t>4. Je Kriterium eine Erfüllung von 1 bis 10 vergeben.</t>
  </si>
  <si>
    <t>5. Gewichtete Ergebnisse, Rangfolge und Diagramme im Report prüfen.</t>
  </si>
  <si>
    <t>Hinweise</t>
  </si>
  <si>
    <t>• Erfüllung: Skala 1 bis 10</t>
  </si>
  <si>
    <t>• Gewichtung: automatisch aus der Präferenzmatrix</t>
  </si>
  <si>
    <t>• Begründung: optional</t>
  </si>
  <si>
    <t>• Rangfolge: basiert auf der gewichteten Gesamtpunktzahl</t>
  </si>
  <si>
    <t>Präferenzmatrix</t>
  </si>
  <si>
    <t>Vergleichen Sie die Kriterien paarweise. Zulässig sind nur 0, die Zeilennummer oder die Spaltennummer.</t>
  </si>
  <si>
    <t>Kriterium</t>
  </si>
  <si>
    <t>Nr.</t>
  </si>
  <si>
    <t>Punkte</t>
  </si>
  <si>
    <t>Gewichtung</t>
  </si>
  <si>
    <t>Hinweis</t>
  </si>
  <si>
    <t>Kosten/Jahr</t>
  </si>
  <si>
    <t>Tragen Sie in jede aktive Vergleichszelle die Nummer des wichtigeren Kriteriums ein.</t>
  </si>
  <si>
    <t>Revolutionär</t>
  </si>
  <si>
    <t>Einfachheit</t>
  </si>
  <si>
    <t>Umrüstbarkeit</t>
  </si>
  <si>
    <t>Produktvielfalt</t>
  </si>
  <si>
    <t>Platzbedarf</t>
  </si>
  <si>
    <t>Prozessstabilität</t>
  </si>
  <si>
    <t>Summe</t>
  </si>
  <si>
    <t>Rundtisch</t>
  </si>
  <si>
    <t>Zahnriemen</t>
  </si>
  <si>
    <t>Magnetriemen</t>
  </si>
  <si>
    <t>Rollen</t>
  </si>
  <si>
    <t>Variante 5</t>
  </si>
  <si>
    <t>Variante 6</t>
  </si>
  <si>
    <t>Variante 7</t>
  </si>
  <si>
    <t>Variante 8</t>
  </si>
  <si>
    <t>Gew.</t>
  </si>
  <si>
    <t>Begründung</t>
  </si>
  <si>
    <t>Erfüllung</t>
  </si>
  <si>
    <t>E × G</t>
  </si>
  <si>
    <t>solide Betriebskosten</t>
  </si>
  <si>
    <t>günstig im Jahr</t>
  </si>
  <si>
    <t>höhere Kosten</t>
  </si>
  <si>
    <t>sehr günstig</t>
  </si>
  <si>
    <t>bewährtes Konzept</t>
  </si>
  <si>
    <t>wenig innovativ</t>
  </si>
  <si>
    <t>stark innovativ</t>
  </si>
  <si>
    <t>klassisch</t>
  </si>
  <si>
    <t>einfach zu bedienen</t>
  </si>
  <si>
    <t>gut verständlich</t>
  </si>
  <si>
    <t>etwas komplexer</t>
  </si>
  <si>
    <t>sehr einfach</t>
  </si>
  <si>
    <t>mittlere Flexibilität</t>
  </si>
  <si>
    <t>gut umrüstbar</t>
  </si>
  <si>
    <t>sehr flexibel</t>
  </si>
  <si>
    <t>ordentlich umrüstbar</t>
  </si>
  <si>
    <t>gute Variantenvielfalt</t>
  </si>
  <si>
    <t>breit einsetzbar</t>
  </si>
  <si>
    <t>sehr vielseitig</t>
  </si>
  <si>
    <t>begrenzte Vielfalt</t>
  </si>
  <si>
    <t>kompakt</t>
  </si>
  <si>
    <t>mittlerer Platzbedarf</t>
  </si>
  <si>
    <t>sehr kompakt</t>
  </si>
  <si>
    <t>mehr Fläche nötig</t>
  </si>
  <si>
    <t>sehr stabil</t>
  </si>
  <si>
    <t>stabil im Betrieb</t>
  </si>
  <si>
    <t>gute Stabilität</t>
  </si>
  <si>
    <t>solide Stabilität</t>
  </si>
  <si>
    <t>Total Erfüllung</t>
  </si>
  <si>
    <t>Gewichtete Erfüllung</t>
  </si>
  <si>
    <t>Platzierung</t>
  </si>
  <si>
    <t>Hinweis:</t>
  </si>
  <si>
    <t>Die Spalten „Begründung“ können bei Bedarf ausgeblendet werden. Gewichtet = Erfüllung × Gewichtung × 100.</t>
  </si>
  <si>
    <t>NWA Report</t>
  </si>
  <si>
    <t>Beste Variante</t>
  </si>
  <si>
    <t>Gewichtete Punkte</t>
  </si>
  <si>
    <t>Beispieldaten – alle Werte sind editierbar.</t>
  </si>
  <si>
    <t>Kennzahl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</si>
</sst>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theme="1"/>
      <name val="Calibri"/>
      <family val="2"/>
      <charset val="1"/>
    </font>
    <font>
      <b/>
      <sz val="18"/>
      <color rgb="FFFFFFFF"/>
      <name val="Cambria"/>
      <charset val="1"/>
    </font>
    <font>
      <i/>
      <sz val="11"/>
      <color rgb="FF1F415A"/>
      <name val="Cambria"/>
      <charset val="1"/>
    </font>
    <font>
      <b/>
      <sz val="11"/>
      <color rgb="FFFFFFFF"/>
      <name val="Cambria"/>
      <charset val="1"/>
    </font>
    <font>
      <sz val="11"/>
      <color rgb="FF000000"/>
      <name val="Cambria"/>
      <charset val="1"/>
    </font>
    <font>
      <b/>
      <sz val="12"/>
      <color rgb="FFFFFFFF"/>
      <name val="Cambria"/>
      <charset val="1"/>
    </font>
    <font>
      <b/>
      <sz val="16"/>
      <color rgb="FFFFFFFF"/>
      <name val="Cambria"/>
      <charset val="1"/>
    </font>
    <font>
      <i/>
      <sz val="10"/>
      <color rgb="FF1F415A"/>
      <name val="Cambria"/>
      <charset val="1"/>
    </font>
    <font>
      <b/>
      <sz val="11"/>
      <color rgb="FF000000"/>
      <name val="Cambria"/>
      <charset val="1"/>
    </font>
    <font>
      <b/>
      <sz val="11"/>
      <name val="Cambria"/>
      <charset val="1"/>
    </font>
    <font>
      <b/>
      <sz val="11"/>
      <color rgb="FF1F415A"/>
      <name val="Cambria"/>
      <charset val="1"/>
    </font>
    <font>
      <b/>
      <sz val="20"/>
      <color rgb="FFFFFFFF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1F415A"/>
        <bgColor rgb="FF00484E"/>
      </patternFill>
    </fill>
    <fill>
      <patternFill patternType="solid">
        <fgColor rgb="FF00484E"/>
        <bgColor rgb="FF1F415A"/>
      </patternFill>
    </fill>
    <fill>
      <patternFill patternType="solid">
        <fgColor rgb="FFEEF4F6"/>
        <bgColor rgb="FFEAF1F5"/>
      </patternFill>
    </fill>
    <fill>
      <patternFill patternType="solid">
        <fgColor rgb="FFEAF1F5"/>
        <bgColor rgb="FFEEF4F6"/>
      </patternFill>
    </fill>
    <fill>
      <patternFill patternType="solid">
        <fgColor rgb="FFF5F7F8"/>
        <bgColor rgb="FFF9F9F9"/>
      </patternFill>
    </fill>
    <fill>
      <patternFill patternType="solid">
        <fgColor rgb="FFE7E7E7"/>
        <bgColor rgb="FFE2F0D9"/>
      </patternFill>
    </fill>
  </fills>
  <borders count="4">
    <border>
      <left/>
      <right/>
      <top/>
      <bottom/>
      <diagonal/>
    </border>
    <border>
      <left style="thin">
        <color rgb="FFB7C4C7"/>
      </left>
      <right style="thin">
        <color rgb="FFB7C4C7"/>
      </right>
      <top style="thin">
        <color rgb="FFB7C4C7"/>
      </top>
      <bottom style="thin">
        <color rgb="FFB7C4C7"/>
      </bottom>
      <diagonal/>
    </border>
    <border>
      <left style="thin">
        <color rgb="FFB7C4C7"/>
      </left>
      <right/>
      <top style="thin">
        <color rgb="FFB7C4C7"/>
      </top>
      <bottom style="thin">
        <color rgb="FFB7C4C7"/>
      </bottom>
      <diagonal/>
    </border>
    <border>
      <left/>
      <right/>
      <top style="thin">
        <color rgb="FFB7C4C7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3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0" fillId="5" borderId="0" xfId="0" applyFill="1" applyAlignment="1">
      <alignment wrapText="1"/>
    </xf>
    <xf numFmtId="0" fontId="0" fillId="0" borderId="0" xfId="0" applyAlignment="1">
      <alignment wrapText="1"/>
    </xf>
    <xf numFmtId="0" fontId="5" fillId="2" borderId="0" xfId="0" applyFont="1" applyFill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0" fillId="5" borderId="0" xfId="0" applyFill="1" applyAlignment="1">
      <alignment wrapText="1"/>
    </xf>
    <xf numFmtId="0" fontId="7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right" vertical="center" wrapText="1"/>
    </xf>
    <xf numFmtId="164" fontId="8" fillId="6" borderId="1" xfId="0" applyNumberFormat="1" applyFont="1" applyFill="1" applyBorder="1" applyAlignment="1">
      <alignment horizontal="right" vertical="center" wrapText="1"/>
    </xf>
    <xf numFmtId="0" fontId="9" fillId="0" borderId="0" xfId="0" applyFont="1"/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right" vertical="center" wrapText="1"/>
    </xf>
    <xf numFmtId="0" fontId="10" fillId="0" borderId="0" xfId="0" applyFont="1"/>
    <xf numFmtId="0" fontId="8" fillId="6" borderId="1" xfId="0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top" wrapText="1"/>
    </xf>
    <xf numFmtId="0" fontId="0" fillId="5" borderId="0" xfId="0" applyFill="1" applyAlignment="1">
      <alignment horizontal="left" vertical="top" wrapText="1"/>
    </xf>
    <xf numFmtId="0" fontId="11" fillId="2" borderId="0" xfId="0" applyFont="1" applyFill="1" applyAlignment="1">
      <alignment horizontal="left" vertical="center"/>
    </xf>
  </cellXfs>
  <cellStyles count="1">
    <cellStyle name="Normal" xfId="0" builtinId="0"/>
  </cellStyles>
  <dxfs count="9"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63432"/>
      <rgbColor rgb="FF008000"/>
      <rgbColor rgb="FF000080"/>
      <rgbColor rgb="FF698530"/>
      <rgbColor rgb="FF6D4D95"/>
      <rgbColor rgb="FF25798F"/>
      <rgbColor rgb="FFB7C4C7"/>
      <rgbColor rgb="FF878787"/>
      <rgbColor rgb="FF85A1D2"/>
      <rgbColor rgb="FF983C3A"/>
      <rgbColor rgb="FFF9F9F9"/>
      <rgbColor rgb="FFEAF1F5"/>
      <rgbColor rgb="FF660066"/>
      <rgbColor rgb="FFD48685"/>
      <rgbColor rgb="FF295488"/>
      <rgbColor rgb="FFD9D9D9"/>
      <rgbColor rgb="FF000080"/>
      <rgbColor rgb="FFFF00FF"/>
      <rgbColor rgb="FFFFFF00"/>
      <rgbColor rgb="FF00FFFF"/>
      <rgbColor rgb="FFB74845"/>
      <rgbColor rgb="FFB73531"/>
      <rgbColor rgb="FF4F81BD"/>
      <rgbColor rgb="FF0000FF"/>
      <rgbColor rgb="FF00CCFF"/>
      <rgbColor rgb="FFEEF4F6"/>
      <rgbColor rgb="FFE2F0D9"/>
      <rgbColor rgb="FFF5F7F8"/>
      <rgbColor rgb="FF99CCFF"/>
      <rgbColor rgb="FFD7ABAB"/>
      <rgbColor rgb="FFE7E7E7"/>
      <rgbColor rgb="FFE0C2C2"/>
      <rgbColor rgb="FF336CB4"/>
      <rgbColor rgb="FF33CCCC"/>
      <rgbColor rgb="FF8BB03D"/>
      <rgbColor rgb="FFC26866"/>
      <rgbColor rgb="FFB6611C"/>
      <rgbColor rgb="FFF17E21"/>
      <rgbColor rgb="FF667DA0"/>
      <rgbColor rgb="FFCC8F8E"/>
      <rgbColor rgb="FF00484E"/>
      <rgbColor rgb="FF2D9FBE"/>
      <rgbColor rgb="FF003300"/>
      <rgbColor rgb="FFA26766"/>
      <rgbColor rgb="FF8B2926"/>
      <rgbColor rgb="FFAA433F"/>
      <rgbColor rgb="FF553C71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Gesamt-Erfüllung je Variante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Report!$B$7:$I$7</c:f>
              <c:strCache>
                <c:ptCount val="4"/>
                <c:pt idx="0">
                  <c:v>Rundtisch</c:v>
                </c:pt>
                <c:pt idx="1">
                  <c:v>Zahnriemen</c:v>
                </c:pt>
                <c:pt idx="2">
                  <c:v>Magnetriemen</c:v>
                </c:pt>
                <c:pt idx="3">
                  <c:v>Rollen</c:v>
                </c:pt>
              </c:strCache>
            </c:strRef>
          </c:cat>
          <c:val>
            <c:numRef>
              <c:f>Report!$B$8:$I$8</c:f>
              <c:numCache>
                <c:formatCode>General</c:formatCode>
                <c:ptCount val="8"/>
                <c:pt idx="0">
                  <c:v>46</c:v>
                </c:pt>
                <c:pt idx="1">
                  <c:v>47</c:v>
                </c:pt>
                <c:pt idx="2">
                  <c:v>51</c:v>
                </c:pt>
                <c:pt idx="3">
                  <c:v>43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7C-4FA5-9640-260678D39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581870"/>
        <c:axId val="99618481"/>
      </c:barChart>
      <c:catAx>
        <c:axId val="9581870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Punkte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99618481"/>
        <c:crosses val="autoZero"/>
        <c:auto val="1"/>
        <c:lblAlgn val="ctr"/>
        <c:lblOffset val="100"/>
        <c:noMultiLvlLbl val="0"/>
      </c:catAx>
      <c:valAx>
        <c:axId val="99618481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Variante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958187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Gewichtete Gesamtpunktzahl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Report!$B$7:$I$7</c:f>
              <c:strCache>
                <c:ptCount val="4"/>
                <c:pt idx="0">
                  <c:v>Rundtisch</c:v>
                </c:pt>
                <c:pt idx="1">
                  <c:v>Zahnriemen</c:v>
                </c:pt>
                <c:pt idx="2">
                  <c:v>Magnetriemen</c:v>
                </c:pt>
                <c:pt idx="3">
                  <c:v>Rollen</c:v>
                </c:pt>
              </c:strCache>
            </c:strRef>
          </c:cat>
          <c:val>
            <c:numRef>
              <c:f>Report!$B$9:$I$9</c:f>
              <c:numCache>
                <c:formatCode>General</c:formatCode>
                <c:ptCount val="8"/>
                <c:pt idx="0">
                  <c:v>716</c:v>
                </c:pt>
                <c:pt idx="1">
                  <c:v>747</c:v>
                </c:pt>
                <c:pt idx="2">
                  <c:v>661</c:v>
                </c:pt>
                <c:pt idx="3">
                  <c:v>711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88-42C4-AA95-C29EE5757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16436"/>
        <c:axId val="27735752"/>
      </c:barChart>
      <c:catAx>
        <c:axId val="2491643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Variante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27735752"/>
        <c:crosses val="autoZero"/>
        <c:auto val="1"/>
        <c:lblAlgn val="ctr"/>
        <c:lblOffset val="100"/>
        <c:noMultiLvlLbl val="0"/>
      </c:catAx>
      <c:valAx>
        <c:axId val="2773575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Punkte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2491643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es-ES" sz="1800" b="1" u="none" strike="noStrike">
                <a:solidFill>
                  <a:srgbClr val="000000"/>
                </a:solidFill>
                <a:uFillTx/>
                <a:latin typeface="Calibri"/>
              </a:rPr>
              <a:t>Erfüllung nach Kriterium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Nutzwertanalyse!$E$7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863432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Nutzwertanalyse!$E$8:$E$17</c:f>
              <c:numCache>
                <c:formatCode>General</c:formatCode>
                <c:ptCount val="10"/>
                <c:pt idx="0">
                  <c:v>6</c:v>
                </c:pt>
                <c:pt idx="1">
                  <c:v>5</c:v>
                </c:pt>
                <c:pt idx="2">
                  <c:v>8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A14-4CE2-8214-3009BFB40F47}"/>
            </c:ext>
          </c:extLst>
        </c:ser>
        <c:ser>
          <c:idx val="1"/>
          <c:order val="1"/>
          <c:tx>
            <c:strRef>
              <c:f>Nutzwertanalyse!$H$7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983C3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Nutzwertanalyse!$H$8:$H$17</c:f>
              <c:numCache>
                <c:formatCode>General</c:formatCode>
                <c:ptCount val="10"/>
                <c:pt idx="0">
                  <c:v>8</c:v>
                </c:pt>
                <c:pt idx="1">
                  <c:v>4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6</c:v>
                </c:pt>
                <c:pt idx="6">
                  <c:v>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A14-4CE2-8214-3009BFB40F47}"/>
            </c:ext>
          </c:extLst>
        </c:ser>
        <c:ser>
          <c:idx val="2"/>
          <c:order val="2"/>
          <c:tx>
            <c:strRef>
              <c:f>Nutzwertanalyse!$K$7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AA433F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Nutzwertanalyse!$K$8:$K$17</c:f>
              <c:numCache>
                <c:formatCode>General</c:formatCode>
                <c:ptCount val="10"/>
                <c:pt idx="0">
                  <c:v>5</c:v>
                </c:pt>
                <c:pt idx="1">
                  <c:v>9</c:v>
                </c:pt>
                <c:pt idx="2">
                  <c:v>6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3A14-4CE2-8214-3009BFB40F47}"/>
            </c:ext>
          </c:extLst>
        </c:ser>
        <c:ser>
          <c:idx val="3"/>
          <c:order val="3"/>
          <c:tx>
            <c:strRef>
              <c:f>Nutzwertanalyse!$N$7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B74845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Nutzwertanalyse!$N$8:$N$17</c:f>
              <c:numCache>
                <c:formatCode>General</c:formatCode>
                <c:ptCount val="10"/>
                <c:pt idx="0">
                  <c:v>9</c:v>
                </c:pt>
                <c:pt idx="1">
                  <c:v>3</c:v>
                </c:pt>
                <c:pt idx="2">
                  <c:v>9</c:v>
                </c:pt>
                <c:pt idx="3">
                  <c:v>6</c:v>
                </c:pt>
                <c:pt idx="4">
                  <c:v>5</c:v>
                </c:pt>
                <c:pt idx="5">
                  <c:v>5</c:v>
                </c:pt>
                <c:pt idx="6">
                  <c:v>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3A14-4CE2-8214-3009BFB40F47}"/>
            </c:ext>
          </c:extLst>
        </c:ser>
        <c:ser>
          <c:idx val="4"/>
          <c:order val="4"/>
          <c:tx>
            <c:strRef>
              <c:f>Nutzwertanalyse!$Q$7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C26866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Nutzwertanalyse!$Q$8:$Q$17</c:f>
              <c:numCache>
                <c:formatCode>General</c:formatCode>
                <c:ptCount val="10"/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3A14-4CE2-8214-3009BFB40F47}"/>
            </c:ext>
          </c:extLst>
        </c:ser>
        <c:ser>
          <c:idx val="5"/>
          <c:order val="5"/>
          <c:tx>
            <c:strRef>
              <c:f>Nutzwertanalyse!$T$7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CC8F8E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Nutzwertanalyse!$T$8:$T$17</c:f>
              <c:numCache>
                <c:formatCode>General</c:formatCode>
                <c:ptCount val="10"/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3A14-4CE2-8214-3009BFB40F47}"/>
            </c:ext>
          </c:extLst>
        </c:ser>
        <c:ser>
          <c:idx val="6"/>
          <c:order val="6"/>
          <c:tx>
            <c:strRef>
              <c:f>Nutzwertanalyse!$W$7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D7ABAB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Nutzwertanalyse!$W$8:$W$17</c:f>
              <c:numCache>
                <c:formatCode>General</c:formatCode>
                <c:ptCount val="10"/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3A14-4CE2-8214-3009BFB40F47}"/>
            </c:ext>
          </c:extLst>
        </c:ser>
        <c:ser>
          <c:idx val="7"/>
          <c:order val="7"/>
          <c:tx>
            <c:strRef>
              <c:f>Nutzwertanalyse!$Z$7</c:f>
              <c:strCache>
                <c:ptCount val="1"/>
                <c:pt idx="0">
                  <c:v>Erfüllung</c:v>
                </c:pt>
              </c:strCache>
            </c:strRef>
          </c:tx>
          <c:spPr>
            <a:ln w="47520">
              <a:solidFill>
                <a:srgbClr val="E0C2C2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475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Nutzwertanalyse!$Z$8:$Z$17</c:f>
              <c:numCache>
                <c:formatCode>General</c:formatCode>
                <c:ptCount val="10"/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3A14-4CE2-8214-3009BFB40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66708728"/>
        <c:axId val="14320045"/>
      </c:lineChart>
      <c:catAx>
        <c:axId val="6670872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Kriterien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14320045"/>
        <c:crosses val="autoZero"/>
        <c:auto val="1"/>
        <c:lblAlgn val="ctr"/>
        <c:lblOffset val="100"/>
        <c:noMultiLvlLbl val="0"/>
      </c:catAx>
      <c:valAx>
        <c:axId val="14320045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es-ES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Bewertung (1-10)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66708728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Gewichtete Erfüllung nach Kriterium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Nutzwertanalyse!$F$7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295488"/>
                </a:gs>
                <a:gs pos="80000">
                  <a:srgbClr val="356DB0"/>
                </a:gs>
                <a:gs pos="100000">
                  <a:srgbClr val="336CB4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Nutzwertanalyse!$F$8:$F$17</c:f>
              <c:numCache>
                <c:formatCode>General</c:formatCode>
                <c:ptCount val="10"/>
                <c:pt idx="0">
                  <c:v>143</c:v>
                </c:pt>
                <c:pt idx="1">
                  <c:v>0</c:v>
                </c:pt>
                <c:pt idx="2">
                  <c:v>152</c:v>
                </c:pt>
                <c:pt idx="3">
                  <c:v>60</c:v>
                </c:pt>
                <c:pt idx="4">
                  <c:v>71</c:v>
                </c:pt>
                <c:pt idx="5">
                  <c:v>33</c:v>
                </c:pt>
                <c:pt idx="6">
                  <c:v>257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EF-4C7D-8919-A30FF84EF6EC}"/>
            </c:ext>
          </c:extLst>
        </c:ser>
        <c:ser>
          <c:idx val="1"/>
          <c:order val="1"/>
          <c:tx>
            <c:strRef>
              <c:f>Nutzwertanalyse!$I$7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8B2926"/>
                </a:gs>
                <a:gs pos="80000">
                  <a:srgbClr val="B43632"/>
                </a:gs>
                <a:gs pos="100000">
                  <a:srgbClr val="B73531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Nutzwertanalyse!$I$8:$I$17</c:f>
              <c:numCache>
                <c:formatCode>General</c:formatCode>
                <c:ptCount val="10"/>
                <c:pt idx="0">
                  <c:v>190</c:v>
                </c:pt>
                <c:pt idx="1">
                  <c:v>0</c:v>
                </c:pt>
                <c:pt idx="2">
                  <c:v>133</c:v>
                </c:pt>
                <c:pt idx="3">
                  <c:v>83</c:v>
                </c:pt>
                <c:pt idx="4">
                  <c:v>83</c:v>
                </c:pt>
                <c:pt idx="5">
                  <c:v>29</c:v>
                </c:pt>
                <c:pt idx="6">
                  <c:v>229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EF-4C7D-8919-A30FF84EF6EC}"/>
            </c:ext>
          </c:extLst>
        </c:ser>
        <c:ser>
          <c:idx val="2"/>
          <c:order val="2"/>
          <c:tx>
            <c:strRef>
              <c:f>Nutzwertanalyse!$L$7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698530"/>
                </a:gs>
                <a:gs pos="80000">
                  <a:srgbClr val="8AAD3F"/>
                </a:gs>
                <a:gs pos="100000">
                  <a:srgbClr val="8BB03D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Nutzwertanalyse!$L$8:$L$17</c:f>
              <c:numCache>
                <c:formatCode>General</c:formatCode>
                <c:ptCount val="10"/>
                <c:pt idx="0">
                  <c:v>119</c:v>
                </c:pt>
                <c:pt idx="1">
                  <c:v>0</c:v>
                </c:pt>
                <c:pt idx="2">
                  <c:v>114</c:v>
                </c:pt>
                <c:pt idx="3">
                  <c:v>95</c:v>
                </c:pt>
                <c:pt idx="4">
                  <c:v>95</c:v>
                </c:pt>
                <c:pt idx="5">
                  <c:v>38</c:v>
                </c:pt>
                <c:pt idx="6">
                  <c:v>200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0EF-4C7D-8919-A30FF84EF6EC}"/>
            </c:ext>
          </c:extLst>
        </c:ser>
        <c:ser>
          <c:idx val="3"/>
          <c:order val="3"/>
          <c:tx>
            <c:strRef>
              <c:f>Nutzwertanalyse!$O$7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553C71"/>
                </a:gs>
                <a:gs pos="80000">
                  <a:srgbClr val="6D4E93"/>
                </a:gs>
                <a:gs pos="100000">
                  <a:srgbClr val="6D4D95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Nutzwertanalyse!$O$8:$O$17</c:f>
              <c:numCache>
                <c:formatCode>General</c:formatCode>
                <c:ptCount val="10"/>
                <c:pt idx="0">
                  <c:v>214</c:v>
                </c:pt>
                <c:pt idx="1">
                  <c:v>0</c:v>
                </c:pt>
                <c:pt idx="2">
                  <c:v>171</c:v>
                </c:pt>
                <c:pt idx="3">
                  <c:v>71</c:v>
                </c:pt>
                <c:pt idx="4">
                  <c:v>60</c:v>
                </c:pt>
                <c:pt idx="5">
                  <c:v>24</c:v>
                </c:pt>
                <c:pt idx="6">
                  <c:v>171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0EF-4C7D-8919-A30FF84EF6EC}"/>
            </c:ext>
          </c:extLst>
        </c:ser>
        <c:ser>
          <c:idx val="4"/>
          <c:order val="4"/>
          <c:tx>
            <c:strRef>
              <c:f>Nutzwertanalyse!$R$7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25798F"/>
                </a:gs>
                <a:gs pos="80000">
                  <a:srgbClr val="2F9DBA"/>
                </a:gs>
                <a:gs pos="100000">
                  <a:srgbClr val="2D9FBE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Nutzwertanalyse!$R$8:$R$17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EF-4C7D-8919-A30FF84EF6EC}"/>
            </c:ext>
          </c:extLst>
        </c:ser>
        <c:ser>
          <c:idx val="5"/>
          <c:order val="5"/>
          <c:tx>
            <c:strRef>
              <c:f>Nutzwertanalyse!$U$7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B6611C"/>
                </a:gs>
                <a:gs pos="80000">
                  <a:srgbClr val="EC7D25"/>
                </a:gs>
                <a:gs pos="100000">
                  <a:srgbClr val="F17E21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Nutzwertanalyse!$U$8:$U$17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0EF-4C7D-8919-A30FF84EF6EC}"/>
            </c:ext>
          </c:extLst>
        </c:ser>
        <c:ser>
          <c:idx val="6"/>
          <c:order val="6"/>
          <c:tx>
            <c:strRef>
              <c:f>Nutzwertanalyse!$X$7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667DA0"/>
                </a:gs>
                <a:gs pos="80000">
                  <a:srgbClr val="85A1D0"/>
                </a:gs>
                <a:gs pos="100000">
                  <a:srgbClr val="85A1D2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Nutzwertanalyse!$X$8:$X$17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0EF-4C7D-8919-A30FF84EF6EC}"/>
            </c:ext>
          </c:extLst>
        </c:ser>
        <c:ser>
          <c:idx val="7"/>
          <c:order val="7"/>
          <c:tx>
            <c:strRef>
              <c:f>Nutzwertanalyse!$AA$7</c:f>
              <c:strCache>
                <c:ptCount val="1"/>
                <c:pt idx="0">
                  <c:v>E × G</c:v>
                </c:pt>
              </c:strCache>
            </c:strRef>
          </c:tx>
          <c:spPr>
            <a:gradFill>
              <a:gsLst>
                <a:gs pos="0">
                  <a:srgbClr val="A26766"/>
                </a:gs>
                <a:gs pos="80000">
                  <a:srgbClr val="D28685"/>
                </a:gs>
                <a:gs pos="100000">
                  <a:srgbClr val="D48685"/>
                </a:gs>
              </a:gsLst>
              <a:lin ang="16200000"/>
            </a:gradFill>
            <a:ln w="0">
              <a:noFill/>
            </a:ln>
          </c:spP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Nutzwertanalyse!$B$8:$B$17</c:f>
              <c:strCache>
                <c:ptCount val="7"/>
                <c:pt idx="0">
                  <c:v>Kosten/Jahr</c:v>
                </c:pt>
                <c:pt idx="1">
                  <c:v>Revolutionär</c:v>
                </c:pt>
                <c:pt idx="2">
                  <c:v>Einfachheit</c:v>
                </c:pt>
                <c:pt idx="3">
                  <c:v>Umrüstbarkeit</c:v>
                </c:pt>
                <c:pt idx="4">
                  <c:v>Produktvielfalt</c:v>
                </c:pt>
                <c:pt idx="5">
                  <c:v>Platzbedarf</c:v>
                </c:pt>
                <c:pt idx="6">
                  <c:v>Prozessstabilität</c:v>
                </c:pt>
              </c:strCache>
            </c:strRef>
          </c:cat>
          <c:val>
            <c:numRef>
              <c:f>Nutzwertanalyse!$AA$8:$AA$17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0EF-4C7D-8919-A30FF84EF6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79287"/>
        <c:axId val="32606020"/>
      </c:radarChart>
      <c:catAx>
        <c:axId val="14879287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noFill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32606020"/>
        <c:crosses val="autoZero"/>
        <c:auto val="1"/>
        <c:lblAlgn val="ctr"/>
        <c:lblOffset val="100"/>
        <c:noMultiLvlLbl val="0"/>
      </c:catAx>
      <c:valAx>
        <c:axId val="3260602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14879287"/>
        <c:crosses val="autoZero"/>
        <c:crossBetween val="midCat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es-E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13</xdr:col>
      <xdr:colOff>98640</xdr:colOff>
      <xdr:row>15</xdr:row>
      <xdr:rowOff>129240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0</xdr:colOff>
      <xdr:row>21</xdr:row>
      <xdr:rowOff>0</xdr:rowOff>
    </xdr:from>
    <xdr:to>
      <xdr:col>13</xdr:col>
      <xdr:colOff>98640</xdr:colOff>
      <xdr:row>29</xdr:row>
      <xdr:rowOff>129240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12</xdr:row>
      <xdr:rowOff>0</xdr:rowOff>
    </xdr:from>
    <xdr:to>
      <xdr:col>6</xdr:col>
      <xdr:colOff>609600</xdr:colOff>
      <xdr:row>21</xdr:row>
      <xdr:rowOff>213120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28</xdr:row>
      <xdr:rowOff>0</xdr:rowOff>
    </xdr:from>
    <xdr:to>
      <xdr:col>3</xdr:col>
      <xdr:colOff>818640</xdr:colOff>
      <xdr:row>39</xdr:row>
      <xdr:rowOff>200520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B1:H22"/>
  <sheetViews>
    <sheetView showGridLines="0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1" sqref="B1:H1"/>
    </sheetView>
  </sheetViews>
  <sheetFormatPr baseColWidth="10" defaultColWidth="8.7109375" defaultRowHeight="15" customHeight="1" x14ac:dyDescent="0.25"/>
  <cols>
    <col min="1" max="1" width="3" customWidth="1"/>
    <col min="2" max="2" width="20" customWidth="1"/>
    <col min="3" max="3" width="26" customWidth="1"/>
    <col min="4" max="4" width="16" customWidth="1"/>
    <col min="5" max="8" width="18" customWidth="1"/>
  </cols>
  <sheetData>
    <row r="1" spans="2:8" ht="19.5" customHeight="1" x14ac:dyDescent="0.25">
      <c r="B1" s="7" t="s">
        <v>0</v>
      </c>
      <c r="C1" s="7"/>
      <c r="D1" s="7"/>
      <c r="E1" s="7"/>
      <c r="F1" s="7"/>
      <c r="G1" s="7"/>
      <c r="H1" s="7"/>
    </row>
    <row r="2" spans="2:8" ht="19.5" customHeight="1" x14ac:dyDescent="0.25">
      <c r="B2" s="8" t="s">
        <v>1</v>
      </c>
    </row>
    <row r="3" spans="2:8" ht="19.5" customHeight="1" x14ac:dyDescent="0.25"/>
    <row r="4" spans="2:8" ht="19.5" customHeight="1" x14ac:dyDescent="0.25">
      <c r="B4" s="9" t="s">
        <v>2</v>
      </c>
      <c r="C4" s="10" t="s">
        <v>3</v>
      </c>
    </row>
    <row r="5" spans="2:8" ht="19.5" customHeight="1" x14ac:dyDescent="0.25">
      <c r="B5" s="9" t="s">
        <v>4</v>
      </c>
      <c r="C5" s="10" t="s">
        <v>5</v>
      </c>
    </row>
    <row r="6" spans="2:8" ht="19.5" customHeight="1" x14ac:dyDescent="0.25">
      <c r="B6" s="9" t="s">
        <v>6</v>
      </c>
      <c r="C6" s="10" t="s">
        <v>7</v>
      </c>
    </row>
    <row r="7" spans="2:8" ht="19.5" customHeight="1" x14ac:dyDescent="0.25">
      <c r="B7" s="9" t="s">
        <v>8</v>
      </c>
      <c r="C7" s="6" t="s">
        <v>9</v>
      </c>
      <c r="D7" s="6"/>
      <c r="E7" s="6"/>
      <c r="F7" s="6"/>
      <c r="G7" s="6"/>
    </row>
    <row r="8" spans="2:8" ht="19.5" customHeight="1" x14ac:dyDescent="0.25"/>
    <row r="9" spans="2:8" ht="19.5" customHeight="1" x14ac:dyDescent="0.25">
      <c r="B9" s="5" t="s">
        <v>10</v>
      </c>
      <c r="C9" s="5"/>
      <c r="D9" s="5"/>
      <c r="E9" s="5"/>
      <c r="F9" s="5"/>
      <c r="G9" s="5"/>
      <c r="H9" s="5"/>
    </row>
    <row r="10" spans="2:8" ht="19.5" customHeight="1" x14ac:dyDescent="0.25">
      <c r="B10" s="4" t="s">
        <v>11</v>
      </c>
      <c r="C10" s="4"/>
      <c r="D10" s="4"/>
      <c r="E10" s="4"/>
      <c r="F10" s="4"/>
      <c r="G10" s="4"/>
    </row>
    <row r="11" spans="2:8" ht="19.5" customHeight="1" x14ac:dyDescent="0.25">
      <c r="B11" s="4" t="s">
        <v>12</v>
      </c>
      <c r="C11" s="4"/>
      <c r="D11" s="4"/>
      <c r="E11" s="4"/>
      <c r="F11" s="4"/>
      <c r="G11" s="4"/>
    </row>
    <row r="12" spans="2:8" ht="19.5" customHeight="1" x14ac:dyDescent="0.25">
      <c r="B12" s="4" t="s">
        <v>13</v>
      </c>
      <c r="C12" s="4"/>
      <c r="D12" s="4"/>
      <c r="E12" s="4"/>
      <c r="F12" s="4"/>
      <c r="G12" s="4"/>
    </row>
    <row r="13" spans="2:8" ht="19.5" customHeight="1" x14ac:dyDescent="0.25">
      <c r="B13" s="4" t="s">
        <v>14</v>
      </c>
      <c r="C13" s="4"/>
      <c r="D13" s="4"/>
      <c r="E13" s="4"/>
      <c r="F13" s="4"/>
      <c r="G13" s="4"/>
    </row>
    <row r="14" spans="2:8" ht="19.5" customHeight="1" x14ac:dyDescent="0.25">
      <c r="B14" s="4" t="s">
        <v>15</v>
      </c>
      <c r="C14" s="4"/>
      <c r="D14" s="4"/>
      <c r="E14" s="4"/>
      <c r="F14" s="4"/>
      <c r="G14" s="4"/>
    </row>
    <row r="15" spans="2:8" ht="19.5" customHeight="1" x14ac:dyDescent="0.25"/>
    <row r="16" spans="2:8" ht="19.5" customHeight="1" x14ac:dyDescent="0.25"/>
    <row r="17" spans="2:8" ht="19.5" customHeight="1" x14ac:dyDescent="0.25">
      <c r="B17" s="5" t="s">
        <v>16</v>
      </c>
      <c r="C17" s="5"/>
      <c r="D17" s="5"/>
      <c r="E17" s="5"/>
      <c r="F17" s="5"/>
      <c r="G17" s="5"/>
      <c r="H17" s="5"/>
    </row>
    <row r="18" spans="2:8" ht="19.5" customHeight="1" x14ac:dyDescent="0.25">
      <c r="B18" s="3" t="s">
        <v>17</v>
      </c>
      <c r="C18" s="3"/>
      <c r="D18" s="3"/>
      <c r="E18" s="3"/>
      <c r="F18" s="3"/>
    </row>
    <row r="19" spans="2:8" ht="19.5" customHeight="1" x14ac:dyDescent="0.25">
      <c r="B19" s="3" t="s">
        <v>18</v>
      </c>
      <c r="C19" s="3"/>
      <c r="D19" s="3"/>
      <c r="E19" s="3"/>
      <c r="F19" s="3"/>
    </row>
    <row r="20" spans="2:8" ht="19.5" customHeight="1" x14ac:dyDescent="0.25">
      <c r="B20" s="3" t="s">
        <v>19</v>
      </c>
      <c r="C20" s="3"/>
      <c r="D20" s="3"/>
      <c r="E20" s="3"/>
      <c r="F20" s="3"/>
    </row>
    <row r="21" spans="2:8" ht="19.5" customHeight="1" x14ac:dyDescent="0.25">
      <c r="B21" s="3" t="s">
        <v>20</v>
      </c>
      <c r="C21" s="3"/>
      <c r="D21" s="3"/>
      <c r="E21" s="3"/>
      <c r="F21" s="3"/>
    </row>
    <row r="22" spans="2:8" ht="19.5" customHeight="1" x14ac:dyDescent="0.25"/>
  </sheetData>
  <mergeCells count="13">
    <mergeCell ref="B19:F19"/>
    <mergeCell ref="B20:F20"/>
    <mergeCell ref="B21:F21"/>
    <mergeCell ref="B12:G12"/>
    <mergeCell ref="B13:G13"/>
    <mergeCell ref="B14:G14"/>
    <mergeCell ref="B17:H17"/>
    <mergeCell ref="B18:F18"/>
    <mergeCell ref="B1:H1"/>
    <mergeCell ref="C7:G7"/>
    <mergeCell ref="B9:H9"/>
    <mergeCell ref="B10:G10"/>
    <mergeCell ref="B11:G11"/>
  </mergeCells>
  <pageMargins left="0.35" right="0.35" top="0.5" bottom="0.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P19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sqref="A1:N1"/>
    </sheetView>
  </sheetViews>
  <sheetFormatPr baseColWidth="10" defaultColWidth="8.7109375" defaultRowHeight="15" x14ac:dyDescent="0.25"/>
  <cols>
    <col min="1" max="1" width="24" customWidth="1"/>
    <col min="2" max="12" width="7" customWidth="1"/>
    <col min="13" max="13" width="10" customWidth="1"/>
    <col min="14" max="14" width="12" customWidth="1"/>
    <col min="15" max="15" width="2" customWidth="1"/>
    <col min="16" max="16" width="34" customWidth="1"/>
  </cols>
  <sheetData>
    <row r="1" spans="1:16" ht="20.25" x14ac:dyDescent="0.25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6" x14ac:dyDescent="0.25">
      <c r="A2" s="12" t="s">
        <v>22</v>
      </c>
    </row>
    <row r="7" spans="1:16" ht="28.5" x14ac:dyDescent="0.25">
      <c r="A7" s="9" t="s">
        <v>23</v>
      </c>
      <c r="B7" s="13" t="s">
        <v>24</v>
      </c>
      <c r="C7" s="13">
        <v>1</v>
      </c>
      <c r="D7" s="13">
        <v>2</v>
      </c>
      <c r="E7" s="13">
        <v>3</v>
      </c>
      <c r="F7" s="13">
        <v>4</v>
      </c>
      <c r="G7" s="13">
        <v>5</v>
      </c>
      <c r="H7" s="13">
        <v>6</v>
      </c>
      <c r="I7" s="13">
        <v>7</v>
      </c>
      <c r="J7" s="13">
        <v>8</v>
      </c>
      <c r="K7" s="13">
        <v>9</v>
      </c>
      <c r="L7" s="13">
        <v>10</v>
      </c>
      <c r="M7" s="13" t="s">
        <v>25</v>
      </c>
      <c r="N7" s="13" t="s">
        <v>26</v>
      </c>
      <c r="P7" s="9" t="s">
        <v>27</v>
      </c>
    </row>
    <row r="8" spans="1:16" ht="17.25" customHeight="1" x14ac:dyDescent="0.25">
      <c r="A8" s="10" t="s">
        <v>28</v>
      </c>
      <c r="B8" s="14">
        <v>1</v>
      </c>
      <c r="C8" s="15"/>
      <c r="D8" s="16">
        <v>1</v>
      </c>
      <c r="E8" s="16">
        <v>1</v>
      </c>
      <c r="F8" s="16">
        <v>1</v>
      </c>
      <c r="G8" s="16">
        <v>1</v>
      </c>
      <c r="H8" s="16">
        <v>1</v>
      </c>
      <c r="I8" s="16">
        <v>7</v>
      </c>
      <c r="J8" s="15"/>
      <c r="K8" s="15"/>
      <c r="L8" s="15"/>
      <c r="M8" s="17">
        <f>IF($A8="","",COUNTIF($C$8:$L$17,$B8)+0.5*(COUNTIF($C8:$L8,0)+COUNTIF(C$8:C$17,0)))</f>
        <v>5</v>
      </c>
      <c r="N8" s="18">
        <f t="shared" ref="N8:N17" si="0">IF(OR($A8="",SUM($M$8:$M$17)=0),"",$M8/SUM($M$8:$M$17))</f>
        <v>0.23809523809523808</v>
      </c>
      <c r="P8" s="24" t="s">
        <v>29</v>
      </c>
    </row>
    <row r="9" spans="1:16" ht="17.25" customHeight="1" x14ac:dyDescent="0.25">
      <c r="A9" s="10" t="s">
        <v>30</v>
      </c>
      <c r="B9" s="14">
        <v>2</v>
      </c>
      <c r="C9" s="15"/>
      <c r="D9" s="15"/>
      <c r="E9" s="16">
        <v>3</v>
      </c>
      <c r="F9" s="16">
        <v>4</v>
      </c>
      <c r="G9" s="16">
        <v>5</v>
      </c>
      <c r="H9" s="16">
        <v>6</v>
      </c>
      <c r="I9" s="16">
        <v>7</v>
      </c>
      <c r="J9" s="15"/>
      <c r="K9" s="15"/>
      <c r="L9" s="15"/>
      <c r="M9" s="17">
        <f>IF($A9="","",COUNTIF($C$8:$L$17,$B9)+0.5*(COUNTIF($C9:$L9,0)+COUNTIF(D$8:D$17,0)))</f>
        <v>0</v>
      </c>
      <c r="N9" s="18">
        <f t="shared" si="0"/>
        <v>0</v>
      </c>
      <c r="P9" s="25"/>
    </row>
    <row r="10" spans="1:16" ht="17.25" customHeight="1" x14ac:dyDescent="0.25">
      <c r="A10" s="10" t="s">
        <v>31</v>
      </c>
      <c r="B10" s="14">
        <v>3</v>
      </c>
      <c r="C10" s="15"/>
      <c r="D10" s="15"/>
      <c r="E10" s="15"/>
      <c r="F10" s="16">
        <v>3</v>
      </c>
      <c r="G10" s="16">
        <v>3</v>
      </c>
      <c r="H10" s="16">
        <v>3</v>
      </c>
      <c r="I10" s="16">
        <v>7</v>
      </c>
      <c r="J10" s="15"/>
      <c r="K10" s="15"/>
      <c r="L10" s="15"/>
      <c r="M10" s="17">
        <f>IF($A10="","",COUNTIF($C$8:$L$17,$B10)+0.5*(COUNTIF($C10:$L10,0)+COUNTIF(E$8:E$17,0)))</f>
        <v>4</v>
      </c>
      <c r="N10" s="18">
        <f t="shared" si="0"/>
        <v>0.19047619047619047</v>
      </c>
      <c r="P10" s="25"/>
    </row>
    <row r="11" spans="1:16" x14ac:dyDescent="0.25">
      <c r="A11" s="10" t="s">
        <v>32</v>
      </c>
      <c r="B11" s="14">
        <v>4</v>
      </c>
      <c r="C11" s="15"/>
      <c r="D11" s="15"/>
      <c r="E11" s="15"/>
      <c r="F11" s="15"/>
      <c r="G11" s="16">
        <v>0</v>
      </c>
      <c r="H11" s="16">
        <v>4</v>
      </c>
      <c r="I11" s="16">
        <v>7</v>
      </c>
      <c r="J11" s="15"/>
      <c r="K11" s="15"/>
      <c r="L11" s="15"/>
      <c r="M11" s="17">
        <f>IF($A11="","",COUNTIF($C$8:$L$17,$B11)+0.5*(COUNTIF($C11:$L11,0)+COUNTIF(F$8:F$17,0)))</f>
        <v>2.5</v>
      </c>
      <c r="N11" s="18">
        <f t="shared" si="0"/>
        <v>0.11904761904761904</v>
      </c>
      <c r="P11" s="25"/>
    </row>
    <row r="12" spans="1:16" x14ac:dyDescent="0.25">
      <c r="A12" s="10" t="s">
        <v>33</v>
      </c>
      <c r="B12" s="14">
        <v>5</v>
      </c>
      <c r="C12" s="15"/>
      <c r="D12" s="15"/>
      <c r="E12" s="15"/>
      <c r="F12" s="15"/>
      <c r="G12" s="15"/>
      <c r="H12" s="16">
        <v>5</v>
      </c>
      <c r="I12" s="16">
        <v>7</v>
      </c>
      <c r="J12" s="15"/>
      <c r="K12" s="15"/>
      <c r="L12" s="15"/>
      <c r="M12" s="17">
        <f>IF($A12="","",COUNTIF($C$8:$L$17,$B12)+0.5*(COUNTIF($C12:$L12,0)+COUNTIF(G$8:G$17,0)))</f>
        <v>2.5</v>
      </c>
      <c r="N12" s="18">
        <f t="shared" si="0"/>
        <v>0.11904761904761904</v>
      </c>
      <c r="P12" s="25"/>
    </row>
    <row r="13" spans="1:16" x14ac:dyDescent="0.25">
      <c r="A13" s="10" t="s">
        <v>34</v>
      </c>
      <c r="B13" s="14">
        <v>6</v>
      </c>
      <c r="C13" s="15"/>
      <c r="D13" s="15"/>
      <c r="E13" s="15"/>
      <c r="F13" s="15"/>
      <c r="G13" s="15"/>
      <c r="H13" s="15"/>
      <c r="I13" s="16">
        <v>7</v>
      </c>
      <c r="J13" s="15"/>
      <c r="K13" s="15"/>
      <c r="L13" s="15"/>
      <c r="M13" s="17">
        <f>IF($A13="","",COUNTIF($C$8:$L$17,$B13)+0.5*(COUNTIF($C13:$L13,0)+COUNTIF(H$8:H$17,0)))</f>
        <v>1</v>
      </c>
      <c r="N13" s="18">
        <f t="shared" si="0"/>
        <v>4.7619047619047616E-2</v>
      </c>
      <c r="P13" s="25"/>
    </row>
    <row r="14" spans="1:16" x14ac:dyDescent="0.25">
      <c r="A14" s="10" t="s">
        <v>35</v>
      </c>
      <c r="B14" s="14">
        <v>7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7">
        <f>IF($A14="","",COUNTIF($C$8:$L$17,$B14)+0.5*(COUNTIF($C14:$L14,0)+COUNTIF(I$8:I$17,0)))</f>
        <v>6</v>
      </c>
      <c r="N14" s="18">
        <f t="shared" si="0"/>
        <v>0.2857142857142857</v>
      </c>
      <c r="P14" s="25"/>
    </row>
    <row r="15" spans="1:16" x14ac:dyDescent="0.25">
      <c r="A15" s="10"/>
      <c r="B15" s="14">
        <v>8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7" t="str">
        <f>IF($A15="","",COUNTIF($C$8:$L$17,$B15)+0.5*(COUNTIF($C15:$L15,0)+COUNTIF(J$8:J$17,0)))</f>
        <v/>
      </c>
      <c r="N15" s="18" t="str">
        <f t="shared" si="0"/>
        <v/>
      </c>
      <c r="P15" s="25"/>
    </row>
    <row r="16" spans="1:16" x14ac:dyDescent="0.25">
      <c r="A16" s="10"/>
      <c r="B16" s="14">
        <v>9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7" t="str">
        <f>IF($A16="","",COUNTIF($C$8:$L$17,$B16)+0.5*(COUNTIF($C16:$L16,0)+COUNTIF(K$8:K$17,0)))</f>
        <v/>
      </c>
      <c r="N16" s="18" t="str">
        <f t="shared" si="0"/>
        <v/>
      </c>
      <c r="P16" s="25"/>
    </row>
    <row r="17" spans="1:16" x14ac:dyDescent="0.25">
      <c r="A17" s="10"/>
      <c r="B17" s="14">
        <v>10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7" t="str">
        <f>IF($A17="","",COUNTIF($C$8:$L$17,$B17)+0.5*(COUNTIF($C17:$L17,0)+COUNTIF(L$8:L$17,0)))</f>
        <v/>
      </c>
      <c r="N17" s="18" t="str">
        <f t="shared" si="0"/>
        <v/>
      </c>
      <c r="P17" s="25"/>
    </row>
    <row r="19" spans="1:16" x14ac:dyDescent="0.25">
      <c r="A19" s="19" t="s">
        <v>36</v>
      </c>
      <c r="M19" s="17">
        <f>SUM(M8:M17)</f>
        <v>21</v>
      </c>
      <c r="N19" s="18">
        <f>SUM(N8:N17)</f>
        <v>0.99999999999999989</v>
      </c>
    </row>
  </sheetData>
  <mergeCells count="2">
    <mergeCell ref="A1:N1"/>
    <mergeCell ref="P8:P17"/>
  </mergeCells>
  <conditionalFormatting sqref="N8:N17">
    <cfRule type="dataBar" priority="2">
      <dataBar>
        <cfvo type="num" val="0"/>
        <cfvo type="num" val="0.35"/>
        <color rgb="FF5B9BD5"/>
      </dataBar>
      <extLst>
        <ext xmlns:x14="http://schemas.microsoft.com/office/spreadsheetml/2009/9/main" uri="{B025F937-C7B1-47D3-B67F-A62EFF666E3E}">
          <x14:id>{90F89E4E-9445-456E-A39A-2880EC928D12}</x14:id>
        </ext>
      </extLst>
    </cfRule>
  </conditionalFormatting>
  <dataValidations count="21">
    <dataValidation type="custom" allowBlank="1" errorTitle="Ungültige Eingabe" error="Geben Sie nur 0, 1 oder 2 ein." promptTitle="Vergleich" prompt="Zulässig: 0, 1 oder 2" sqref="D8" xr:uid="{00000000-0002-0000-0100-000000000000}">
      <formula1>OR(D8="",D8=0,D8=$B8,D8=D$7)</formula1>
      <formula2>0</formula2>
    </dataValidation>
    <dataValidation type="custom" allowBlank="1" errorTitle="Ungültige Eingabe" error="Geben Sie nur 0, 1 oder 3 ein." promptTitle="Vergleich" prompt="Zulässig: 0, 1 oder 3" sqref="E8" xr:uid="{00000000-0002-0000-0100-000001000000}">
      <formula1>OR(E8="",E8=0,E8=$B8,E8=E$7)</formula1>
      <formula2>0</formula2>
    </dataValidation>
    <dataValidation type="custom" allowBlank="1" errorTitle="Ungültige Eingabe" error="Geben Sie nur 0, 1 oder 4 ein." promptTitle="Vergleich" prompt="Zulässig: 0, 1 oder 4" sqref="F8" xr:uid="{00000000-0002-0000-0100-000002000000}">
      <formula1>OR(F8="",F8=0,F8=$B8,F8=F$7)</formula1>
      <formula2>0</formula2>
    </dataValidation>
    <dataValidation type="custom" allowBlank="1" errorTitle="Ungültige Eingabe" error="Geben Sie nur 0, 1 oder 5 ein." promptTitle="Vergleich" prompt="Zulässig: 0, 1 oder 5" sqref="G8" xr:uid="{00000000-0002-0000-0100-000003000000}">
      <formula1>OR(G8="",G8=0,G8=$B8,G8=G$7)</formula1>
      <formula2>0</formula2>
    </dataValidation>
    <dataValidation type="custom" allowBlank="1" errorTitle="Ungültige Eingabe" error="Geben Sie nur 0, 1 oder 6 ein." promptTitle="Vergleich" prompt="Zulässig: 0, 1 oder 6" sqref="H8" xr:uid="{00000000-0002-0000-0100-000004000000}">
      <formula1>OR(H8="",H8=0,H8=$B8,H8=H$7)</formula1>
      <formula2>0</formula2>
    </dataValidation>
    <dataValidation type="custom" allowBlank="1" errorTitle="Ungültige Eingabe" error="Geben Sie nur 0, 1 oder 7 ein." promptTitle="Vergleich" prompt="Zulässig: 0, 1 oder 7" sqref="I8" xr:uid="{00000000-0002-0000-0100-000005000000}">
      <formula1>OR(I8="",I8=0,I8=$B8,I8=I$7)</formula1>
      <formula2>0</formula2>
    </dataValidation>
    <dataValidation type="custom" allowBlank="1" errorTitle="Ungültige Eingabe" error="Geben Sie nur 0, 2 oder 3 ein." promptTitle="Vergleich" prompt="Zulässig: 0, 2 oder 3" sqref="E9" xr:uid="{00000000-0002-0000-0100-000006000000}">
      <formula1>OR(E9="",E9=0,E9=$B9,E9=E$7)</formula1>
      <formula2>0</formula2>
    </dataValidation>
    <dataValidation type="custom" allowBlank="1" errorTitle="Ungültige Eingabe" error="Geben Sie nur 0, 2 oder 4 ein." promptTitle="Vergleich" prompt="Zulässig: 0, 2 oder 4" sqref="F9" xr:uid="{00000000-0002-0000-0100-000007000000}">
      <formula1>OR(F9="",F9=0,F9=$B9,F9=F$7)</formula1>
      <formula2>0</formula2>
    </dataValidation>
    <dataValidation type="custom" allowBlank="1" errorTitle="Ungültige Eingabe" error="Geben Sie nur 0, 2 oder 5 ein." promptTitle="Vergleich" prompt="Zulässig: 0, 2 oder 5" sqref="G9" xr:uid="{00000000-0002-0000-0100-000008000000}">
      <formula1>OR(G9="",G9=0,G9=$B9,G9=G$7)</formula1>
      <formula2>0</formula2>
    </dataValidation>
    <dataValidation type="custom" allowBlank="1" errorTitle="Ungültige Eingabe" error="Geben Sie nur 0, 2 oder 6 ein." promptTitle="Vergleich" prompt="Zulässig: 0, 2 oder 6" sqref="H9" xr:uid="{00000000-0002-0000-0100-000009000000}">
      <formula1>OR(H9="",H9=0,H9=$B9,H9=H$7)</formula1>
      <formula2>0</formula2>
    </dataValidation>
    <dataValidation type="custom" allowBlank="1" errorTitle="Ungültige Eingabe" error="Geben Sie nur 0, 2 oder 7 ein." promptTitle="Vergleich" prompt="Zulässig: 0, 2 oder 7" sqref="I9" xr:uid="{00000000-0002-0000-0100-00000A000000}">
      <formula1>OR(I9="",I9=0,I9=$B9,I9=I$7)</formula1>
      <formula2>0</formula2>
    </dataValidation>
    <dataValidation type="custom" allowBlank="1" errorTitle="Ungültige Eingabe" error="Geben Sie nur 0, 3 oder 4 ein." promptTitle="Vergleich" prompt="Zulässig: 0, 3 oder 4" sqref="F10" xr:uid="{00000000-0002-0000-0100-00000B000000}">
      <formula1>OR(F10="",F10=0,F10=$B10,F10=F$7)</formula1>
      <formula2>0</formula2>
    </dataValidation>
    <dataValidation type="custom" allowBlank="1" errorTitle="Ungültige Eingabe" error="Geben Sie nur 0, 3 oder 5 ein." promptTitle="Vergleich" prompt="Zulässig: 0, 3 oder 5" sqref="G10" xr:uid="{00000000-0002-0000-0100-00000C000000}">
      <formula1>OR(G10="",G10=0,G10=$B10,G10=G$7)</formula1>
      <formula2>0</formula2>
    </dataValidation>
    <dataValidation type="custom" allowBlank="1" errorTitle="Ungültige Eingabe" error="Geben Sie nur 0, 3 oder 6 ein." promptTitle="Vergleich" prompt="Zulässig: 0, 3 oder 6" sqref="H10" xr:uid="{00000000-0002-0000-0100-00000D000000}">
      <formula1>OR(H10="",H10=0,H10=$B10,H10=H$7)</formula1>
      <formula2>0</formula2>
    </dataValidation>
    <dataValidation type="custom" allowBlank="1" errorTitle="Ungültige Eingabe" error="Geben Sie nur 0, 3 oder 7 ein." promptTitle="Vergleich" prompt="Zulässig: 0, 3 oder 7" sqref="I10" xr:uid="{00000000-0002-0000-0100-00000E000000}">
      <formula1>OR(I10="",I10=0,I10=$B10,I10=I$7)</formula1>
      <formula2>0</formula2>
    </dataValidation>
    <dataValidation type="custom" allowBlank="1" errorTitle="Ungültige Eingabe" error="Geben Sie nur 0, 4 oder 5 ein." promptTitle="Vergleich" prompt="Zulässig: 0, 4 oder 5" sqref="G11" xr:uid="{00000000-0002-0000-0100-00000F000000}">
      <formula1>OR(G11="",G11=0,G11=$B11,G11=G$7)</formula1>
      <formula2>0</formula2>
    </dataValidation>
    <dataValidation type="custom" allowBlank="1" errorTitle="Ungültige Eingabe" error="Geben Sie nur 0, 4 oder 6 ein." promptTitle="Vergleich" prompt="Zulässig: 0, 4 oder 6" sqref="H11" xr:uid="{00000000-0002-0000-0100-000010000000}">
      <formula1>OR(H11="",H11=0,H11=$B11,H11=H$7)</formula1>
      <formula2>0</formula2>
    </dataValidation>
    <dataValidation type="custom" allowBlank="1" errorTitle="Ungültige Eingabe" error="Geben Sie nur 0, 4 oder 7 ein." promptTitle="Vergleich" prompt="Zulässig: 0, 4 oder 7" sqref="I11" xr:uid="{00000000-0002-0000-0100-000011000000}">
      <formula1>OR(I11="",I11=0,I11=$B11,I11=I$7)</formula1>
      <formula2>0</formula2>
    </dataValidation>
    <dataValidation type="custom" allowBlank="1" errorTitle="Ungültige Eingabe" error="Geben Sie nur 0, 5 oder 6 ein." promptTitle="Vergleich" prompt="Zulässig: 0, 5 oder 6" sqref="H12" xr:uid="{00000000-0002-0000-0100-000012000000}">
      <formula1>OR(H12="",H12=0,H12=$B12,H12=H$7)</formula1>
      <formula2>0</formula2>
    </dataValidation>
    <dataValidation type="custom" allowBlank="1" errorTitle="Ungültige Eingabe" error="Geben Sie nur 0, 5 oder 7 ein." promptTitle="Vergleich" prompt="Zulässig: 0, 5 oder 7" sqref="I12" xr:uid="{00000000-0002-0000-0100-000013000000}">
      <formula1>OR(I12="",I12=0,I12=$B12,I12=I$7)</formula1>
      <formula2>0</formula2>
    </dataValidation>
    <dataValidation type="custom" allowBlank="1" errorTitle="Ungültige Eingabe" error="Geben Sie nur 0, 6 oder 7 ein." promptTitle="Vergleich" prompt="Zulässig: 0, 6 oder 7" sqref="I13" xr:uid="{00000000-0002-0000-0100-000014000000}">
      <formula1>OR(I13="",I13=0,I13=$B13,I13=I$7)</formula1>
      <formula2>0</formula2>
    </dataValidation>
  </dataValidations>
  <pageMargins left="0.35" right="0.35" top="0.5" bottom="0.5" header="0.511811023622047" footer="0.511811023622047"/>
  <pageSetup orientation="landscape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0F89E4E-9445-456E-A39A-2880EC928D12}">
            <x14:dataBar axisPosition="none">
              <x14:cfvo type="num">
                <xm:f>0</xm:f>
              </x14:cfvo>
              <x14:cfvo type="num">
                <xm:f>0.35</xm:f>
              </x14:cfvo>
              <x14:negativeFillColor rgb="FF5B9BD5"/>
            </x14:dataBar>
          </x14:cfRule>
          <xm:sqref>N8:N17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AI22"/>
  <sheetViews>
    <sheetView showGridLines="0" tabSelected="1" zoomScaleNormal="100" workbookViewId="0">
      <pane xSplit="3" ySplit="7" topLeftCell="D9" activePane="bottomRight" state="frozen"/>
      <selection pane="topRight" activeCell="D1" sqref="D1"/>
      <selection pane="bottomLeft" activeCell="A8" sqref="A8"/>
      <selection pane="bottomRight" activeCell="S23" sqref="S23"/>
    </sheetView>
  </sheetViews>
  <sheetFormatPr baseColWidth="10" defaultColWidth="8.7109375" defaultRowHeight="15" customHeight="1" outlineLevelCol="1" x14ac:dyDescent="0.25"/>
  <cols>
    <col min="1" max="1" width="22.42578125" bestFit="1" customWidth="1"/>
    <col min="2" max="2" width="15.85546875" bestFit="1" customWidth="1"/>
    <col min="3" max="3" width="7.7109375" bestFit="1" customWidth="1"/>
    <col min="4" max="4" width="20.42578125" bestFit="1" customWidth="1" outlineLevel="1"/>
    <col min="5" max="5" width="10.7109375" bestFit="1" customWidth="1"/>
    <col min="6" max="6" width="6.140625" bestFit="1" customWidth="1"/>
    <col min="7" max="7" width="20" bestFit="1" customWidth="1" outlineLevel="1"/>
    <col min="8" max="8" width="10.7109375" bestFit="1" customWidth="1"/>
    <col min="9" max="9" width="6.140625" bestFit="1" customWidth="1"/>
    <col min="10" max="10" width="16.42578125" bestFit="1" customWidth="1" outlineLevel="1"/>
    <col min="11" max="11" width="10.7109375" bestFit="1" customWidth="1"/>
    <col min="12" max="12" width="6.140625" bestFit="1" customWidth="1"/>
    <col min="13" max="13" width="20.28515625" bestFit="1" customWidth="1" outlineLevel="1"/>
    <col min="14" max="14" width="10.7109375" bestFit="1" customWidth="1"/>
    <col min="15" max="15" width="6.140625" bestFit="1" customWidth="1"/>
    <col min="16" max="16" width="13.5703125" bestFit="1" customWidth="1" outlineLevel="1"/>
    <col min="17" max="17" width="10.7109375" bestFit="1" customWidth="1"/>
    <col min="18" max="18" width="6.140625" bestFit="1" customWidth="1"/>
    <col min="19" max="19" width="13.5703125" bestFit="1" customWidth="1" outlineLevel="1"/>
    <col min="20" max="20" width="10.7109375" bestFit="1" customWidth="1"/>
    <col min="21" max="21" width="6.140625" bestFit="1" customWidth="1"/>
    <col min="22" max="22" width="13.5703125" bestFit="1" customWidth="1" outlineLevel="1"/>
    <col min="23" max="23" width="10.7109375" bestFit="1" customWidth="1"/>
    <col min="24" max="24" width="6.140625" bestFit="1" customWidth="1"/>
    <col min="25" max="25" width="13.5703125" bestFit="1" customWidth="1" outlineLevel="1"/>
    <col min="26" max="26" width="10.7109375" bestFit="1" customWidth="1"/>
    <col min="27" max="27" width="6.140625" bestFit="1" customWidth="1"/>
    <col min="28" max="28" width="9.7109375" bestFit="1" customWidth="1"/>
    <col min="29" max="29" width="11.7109375" bestFit="1" customWidth="1"/>
    <col min="30" max="30" width="14.140625" bestFit="1" customWidth="1"/>
    <col min="31" max="31" width="6.7109375" bestFit="1" customWidth="1"/>
    <col min="32" max="35" width="13" hidden="1" customWidth="1"/>
  </cols>
  <sheetData>
    <row r="1" spans="1:35" ht="25.5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</row>
    <row r="2" spans="1:35" ht="21.75" customHeight="1" x14ac:dyDescent="0.25"/>
    <row r="3" spans="1:35" ht="21.75" customHeight="1" x14ac:dyDescent="0.25">
      <c r="A3" s="9" t="s">
        <v>2</v>
      </c>
      <c r="B3" s="6" t="str">
        <f>Einführung!C4</f>
        <v>Fördersystem-Auswahl 2026</v>
      </c>
      <c r="C3" s="6"/>
    </row>
    <row r="4" spans="1:35" ht="21.75" customHeight="1" x14ac:dyDescent="0.25">
      <c r="A4" s="9" t="s">
        <v>4</v>
      </c>
      <c r="B4" s="6" t="str">
        <f>Einführung!C5</f>
        <v>Sergio</v>
      </c>
      <c r="C4" s="6"/>
    </row>
    <row r="5" spans="1:35" ht="21.75" customHeight="1" x14ac:dyDescent="0.25">
      <c r="A5" s="9" t="s">
        <v>6</v>
      </c>
      <c r="B5" s="6" t="str">
        <f>Einführung!C6</f>
        <v>01.04.2026</v>
      </c>
      <c r="C5" s="6"/>
      <c r="D5" s="1" t="s">
        <v>37</v>
      </c>
      <c r="E5" s="1"/>
      <c r="F5" s="1"/>
      <c r="G5" s="1" t="s">
        <v>38</v>
      </c>
      <c r="H5" s="1"/>
      <c r="I5" s="1"/>
      <c r="J5" s="1" t="s">
        <v>39</v>
      </c>
      <c r="K5" s="1"/>
      <c r="L5" s="1"/>
      <c r="M5" s="1" t="s">
        <v>40</v>
      </c>
      <c r="N5" s="1"/>
      <c r="O5" s="1"/>
      <c r="P5" s="1" t="s">
        <v>41</v>
      </c>
      <c r="Q5" s="1"/>
      <c r="R5" s="1"/>
      <c r="S5" s="1" t="s">
        <v>42</v>
      </c>
      <c r="T5" s="1"/>
      <c r="U5" s="1"/>
      <c r="V5" s="1" t="s">
        <v>43</v>
      </c>
      <c r="W5" s="1"/>
      <c r="X5" s="1"/>
      <c r="Y5" s="1" t="s">
        <v>44</v>
      </c>
      <c r="Z5" s="1"/>
      <c r="AA5" s="1"/>
      <c r="AB5" t="str">
        <f>IF(F19="","",D5)</f>
        <v>Rundtisch</v>
      </c>
      <c r="AC5" t="str">
        <f>IF(I19="","",G5)</f>
        <v>Zahnriemen</v>
      </c>
      <c r="AD5" t="str">
        <f>IF(L19="","",J5)</f>
        <v>Magnetriemen</v>
      </c>
      <c r="AE5" t="str">
        <f>IF(O19="","",M5)</f>
        <v>Rollen</v>
      </c>
      <c r="AF5" t="str">
        <f>IF(R19="","",P5)</f>
        <v/>
      </c>
      <c r="AG5" t="str">
        <f>IF(U19="","",S5)</f>
        <v/>
      </c>
      <c r="AH5" t="str">
        <f>IF(X19="","",V5)</f>
        <v/>
      </c>
      <c r="AI5" t="str">
        <f>IF(AA19="","",Y5)</f>
        <v/>
      </c>
    </row>
    <row r="6" spans="1:35" ht="21.75" customHeight="1" x14ac:dyDescent="0.25">
      <c r="AB6">
        <f>E18</f>
        <v>46</v>
      </c>
      <c r="AC6">
        <f>H18</f>
        <v>47</v>
      </c>
      <c r="AD6">
        <f>K18</f>
        <v>51</v>
      </c>
      <c r="AE6">
        <f>N18</f>
        <v>43</v>
      </c>
      <c r="AF6" t="str">
        <f>Q18</f>
        <v/>
      </c>
      <c r="AG6" t="str">
        <f>T18</f>
        <v/>
      </c>
      <c r="AH6" t="str">
        <f>W18</f>
        <v/>
      </c>
      <c r="AI6" t="str">
        <f>Z18</f>
        <v/>
      </c>
    </row>
    <row r="7" spans="1:35" ht="21.75" customHeight="1" x14ac:dyDescent="0.25">
      <c r="A7" s="13" t="s">
        <v>24</v>
      </c>
      <c r="B7" s="9" t="s">
        <v>23</v>
      </c>
      <c r="C7" s="13" t="s">
        <v>45</v>
      </c>
      <c r="D7" s="13" t="s">
        <v>46</v>
      </c>
      <c r="E7" s="13" t="s">
        <v>47</v>
      </c>
      <c r="F7" s="13" t="s">
        <v>48</v>
      </c>
      <c r="G7" s="13" t="s">
        <v>46</v>
      </c>
      <c r="H7" s="13" t="s">
        <v>47</v>
      </c>
      <c r="I7" s="13" t="s">
        <v>48</v>
      </c>
      <c r="J7" s="13" t="s">
        <v>46</v>
      </c>
      <c r="K7" s="13" t="s">
        <v>47</v>
      </c>
      <c r="L7" s="13" t="s">
        <v>48</v>
      </c>
      <c r="M7" s="13" t="s">
        <v>46</v>
      </c>
      <c r="N7" s="13" t="s">
        <v>47</v>
      </c>
      <c r="O7" s="13" t="s">
        <v>48</v>
      </c>
      <c r="P7" s="13" t="s">
        <v>46</v>
      </c>
      <c r="Q7" s="13" t="s">
        <v>47</v>
      </c>
      <c r="R7" s="13" t="s">
        <v>48</v>
      </c>
      <c r="S7" s="13" t="s">
        <v>46</v>
      </c>
      <c r="T7" s="13" t="s">
        <v>47</v>
      </c>
      <c r="U7" s="13" t="s">
        <v>48</v>
      </c>
      <c r="V7" s="13" t="s">
        <v>46</v>
      </c>
      <c r="W7" s="13" t="s">
        <v>47</v>
      </c>
      <c r="X7" s="13" t="s">
        <v>48</v>
      </c>
      <c r="Y7" s="13" t="s">
        <v>46</v>
      </c>
      <c r="Z7" s="13" t="s">
        <v>47</v>
      </c>
      <c r="AA7" s="13" t="s">
        <v>48</v>
      </c>
      <c r="AB7">
        <f>F19</f>
        <v>716</v>
      </c>
      <c r="AC7">
        <f>I19</f>
        <v>747</v>
      </c>
      <c r="AD7">
        <f>L19</f>
        <v>661</v>
      </c>
      <c r="AE7">
        <f>O19</f>
        <v>711</v>
      </c>
      <c r="AF7" t="str">
        <f>R19</f>
        <v/>
      </c>
      <c r="AG7" t="str">
        <f>U19</f>
        <v/>
      </c>
      <c r="AH7" t="str">
        <f>X19</f>
        <v/>
      </c>
      <c r="AI7" t="str">
        <f>AA19</f>
        <v/>
      </c>
    </row>
    <row r="8" spans="1:35" ht="21.75" customHeight="1" x14ac:dyDescent="0.25">
      <c r="A8" s="14">
        <f>IF(Präferenzmatrix!A8="","",Präferenzmatrix!B8)</f>
        <v>1</v>
      </c>
      <c r="B8" s="20" t="str">
        <f>IF(Präferenzmatrix!A8="","",Präferenzmatrix!A8)</f>
        <v>Kosten/Jahr</v>
      </c>
      <c r="C8" s="18">
        <f>IF(Präferenzmatrix!A8="","",Präferenzmatrix!N8)</f>
        <v>0.23809523809523808</v>
      </c>
      <c r="D8" s="10" t="s">
        <v>49</v>
      </c>
      <c r="E8" s="16">
        <v>6</v>
      </c>
      <c r="F8" s="21">
        <f t="shared" ref="F8:F17" si="0">IF(OR($B8="",E8=""),"",ROUND(E8*$C8*100,0))</f>
        <v>143</v>
      </c>
      <c r="G8" s="10" t="s">
        <v>50</v>
      </c>
      <c r="H8" s="16">
        <v>8</v>
      </c>
      <c r="I8" s="21">
        <f t="shared" ref="I8:I17" si="1">IF(OR($B8="",H8=""),"",ROUND(H8*$C8*100,0))</f>
        <v>190</v>
      </c>
      <c r="J8" s="10" t="s">
        <v>51</v>
      </c>
      <c r="K8" s="16">
        <v>5</v>
      </c>
      <c r="L8" s="21">
        <f t="shared" ref="L8:L17" si="2">IF(OR($B8="",K8=""),"",ROUND(K8*$C8*100,0))</f>
        <v>119</v>
      </c>
      <c r="M8" s="10" t="s">
        <v>52</v>
      </c>
      <c r="N8" s="16">
        <v>9</v>
      </c>
      <c r="O8" s="21">
        <f t="shared" ref="O8:O17" si="3">IF(OR($B8="",N8=""),"",ROUND(N8*$C8*100,0))</f>
        <v>214</v>
      </c>
      <c r="P8" s="10"/>
      <c r="Q8" s="16"/>
      <c r="R8" s="21" t="str">
        <f t="shared" ref="R8:R17" si="4">IF(OR($B8="",Q8=""),"",ROUND(Q8*$C8*100,0))</f>
        <v/>
      </c>
      <c r="S8" s="10"/>
      <c r="T8" s="16"/>
      <c r="U8" s="21" t="str">
        <f t="shared" ref="U8:U17" si="5">IF(OR($B8="",T8=""),"",ROUND(T8*$C8*100,0))</f>
        <v/>
      </c>
      <c r="V8" s="10"/>
      <c r="W8" s="16"/>
      <c r="X8" s="21" t="str">
        <f t="shared" ref="X8:X17" si="6">IF(OR($B8="",W8=""),"",ROUND(W8*$C8*100,0))</f>
        <v/>
      </c>
      <c r="Y8" s="10"/>
      <c r="Z8" s="16"/>
      <c r="AA8" s="21" t="str">
        <f t="shared" ref="AA8:AA17" si="7">IF(OR($B8="",Z8=""),"",ROUND(Z8*$C8*100,0))</f>
        <v/>
      </c>
      <c r="AB8">
        <f t="shared" ref="AB8:AI8" si="8">IF(AB7="","",RANK(AB7,$AB$7:$AI$7,0))</f>
        <v>2</v>
      </c>
      <c r="AC8">
        <f t="shared" si="8"/>
        <v>1</v>
      </c>
      <c r="AD8">
        <f t="shared" si="8"/>
        <v>4</v>
      </c>
      <c r="AE8">
        <f t="shared" si="8"/>
        <v>3</v>
      </c>
      <c r="AF8" t="str">
        <f t="shared" si="8"/>
        <v/>
      </c>
      <c r="AG8" t="str">
        <f t="shared" si="8"/>
        <v/>
      </c>
      <c r="AH8" t="str">
        <f t="shared" si="8"/>
        <v/>
      </c>
      <c r="AI8" t="str">
        <f t="shared" si="8"/>
        <v/>
      </c>
    </row>
    <row r="9" spans="1:35" ht="21.75" customHeight="1" x14ac:dyDescent="0.25">
      <c r="A9" s="14">
        <f>IF(Präferenzmatrix!A9="","",Präferenzmatrix!B9)</f>
        <v>2</v>
      </c>
      <c r="B9" s="20" t="str">
        <f>IF(Präferenzmatrix!A9="","",Präferenzmatrix!A9)</f>
        <v>Revolutionär</v>
      </c>
      <c r="C9" s="18">
        <f>IF(Präferenzmatrix!A9="","",Präferenzmatrix!N9)</f>
        <v>0</v>
      </c>
      <c r="D9" s="10" t="s">
        <v>53</v>
      </c>
      <c r="E9" s="16">
        <v>5</v>
      </c>
      <c r="F9" s="21">
        <f t="shared" si="0"/>
        <v>0</v>
      </c>
      <c r="G9" s="10" t="s">
        <v>54</v>
      </c>
      <c r="H9" s="16">
        <v>4</v>
      </c>
      <c r="I9" s="21">
        <f t="shared" si="1"/>
        <v>0</v>
      </c>
      <c r="J9" s="10" t="s">
        <v>55</v>
      </c>
      <c r="K9" s="16">
        <v>9</v>
      </c>
      <c r="L9" s="21">
        <f t="shared" si="2"/>
        <v>0</v>
      </c>
      <c r="M9" s="10" t="s">
        <v>56</v>
      </c>
      <c r="N9" s="16">
        <v>3</v>
      </c>
      <c r="O9" s="21">
        <f t="shared" si="3"/>
        <v>0</v>
      </c>
      <c r="P9" s="10"/>
      <c r="Q9" s="16"/>
      <c r="R9" s="21" t="str">
        <f t="shared" si="4"/>
        <v/>
      </c>
      <c r="S9" s="10"/>
      <c r="T9" s="16"/>
      <c r="U9" s="21" t="str">
        <f t="shared" si="5"/>
        <v/>
      </c>
      <c r="V9" s="10"/>
      <c r="W9" s="16"/>
      <c r="X9" s="21" t="str">
        <f t="shared" si="6"/>
        <v/>
      </c>
      <c r="Y9" s="10"/>
      <c r="Z9" s="16"/>
      <c r="AA9" s="21" t="str">
        <f t="shared" si="7"/>
        <v/>
      </c>
    </row>
    <row r="10" spans="1:35" ht="21.75" customHeight="1" x14ac:dyDescent="0.25">
      <c r="A10" s="14">
        <f>IF(Präferenzmatrix!A10="","",Präferenzmatrix!B10)</f>
        <v>3</v>
      </c>
      <c r="B10" s="20" t="str">
        <f>IF(Präferenzmatrix!A10="","",Präferenzmatrix!A10)</f>
        <v>Einfachheit</v>
      </c>
      <c r="C10" s="18">
        <f>IF(Präferenzmatrix!A10="","",Präferenzmatrix!N10)</f>
        <v>0.19047619047619047</v>
      </c>
      <c r="D10" s="10" t="s">
        <v>57</v>
      </c>
      <c r="E10" s="16">
        <v>8</v>
      </c>
      <c r="F10" s="21">
        <f t="shared" si="0"/>
        <v>152</v>
      </c>
      <c r="G10" s="10" t="s">
        <v>58</v>
      </c>
      <c r="H10" s="16">
        <v>7</v>
      </c>
      <c r="I10" s="21">
        <f t="shared" si="1"/>
        <v>133</v>
      </c>
      <c r="J10" s="10" t="s">
        <v>59</v>
      </c>
      <c r="K10" s="16">
        <v>6</v>
      </c>
      <c r="L10" s="21">
        <f t="shared" si="2"/>
        <v>114</v>
      </c>
      <c r="M10" s="10" t="s">
        <v>60</v>
      </c>
      <c r="N10" s="16">
        <v>9</v>
      </c>
      <c r="O10" s="21">
        <f t="shared" si="3"/>
        <v>171</v>
      </c>
      <c r="P10" s="10"/>
      <c r="Q10" s="16"/>
      <c r="R10" s="21" t="str">
        <f t="shared" si="4"/>
        <v/>
      </c>
      <c r="S10" s="10"/>
      <c r="T10" s="16"/>
      <c r="U10" s="21" t="str">
        <f t="shared" si="5"/>
        <v/>
      </c>
      <c r="V10" s="10"/>
      <c r="W10" s="16"/>
      <c r="X10" s="21" t="str">
        <f t="shared" si="6"/>
        <v/>
      </c>
      <c r="Y10" s="10"/>
      <c r="Z10" s="16"/>
      <c r="AA10" s="21" t="str">
        <f t="shared" si="7"/>
        <v/>
      </c>
    </row>
    <row r="11" spans="1:35" ht="21.75" customHeight="1" x14ac:dyDescent="0.25">
      <c r="A11" s="14">
        <f>IF(Präferenzmatrix!A11="","",Präferenzmatrix!B11)</f>
        <v>4</v>
      </c>
      <c r="B11" s="20" t="str">
        <f>IF(Präferenzmatrix!A11="","",Präferenzmatrix!A11)</f>
        <v>Umrüstbarkeit</v>
      </c>
      <c r="C11" s="18">
        <f>IF(Präferenzmatrix!A11="","",Präferenzmatrix!N11)</f>
        <v>0.11904761904761904</v>
      </c>
      <c r="D11" s="10" t="s">
        <v>61</v>
      </c>
      <c r="E11" s="16">
        <v>5</v>
      </c>
      <c r="F11" s="21">
        <f t="shared" si="0"/>
        <v>60</v>
      </c>
      <c r="G11" s="10" t="s">
        <v>62</v>
      </c>
      <c r="H11" s="16">
        <v>7</v>
      </c>
      <c r="I11" s="21">
        <f t="shared" si="1"/>
        <v>83</v>
      </c>
      <c r="J11" s="10" t="s">
        <v>63</v>
      </c>
      <c r="K11" s="16">
        <v>8</v>
      </c>
      <c r="L11" s="21">
        <f t="shared" si="2"/>
        <v>95</v>
      </c>
      <c r="M11" s="10" t="s">
        <v>64</v>
      </c>
      <c r="N11" s="16">
        <v>6</v>
      </c>
      <c r="O11" s="21">
        <f t="shared" si="3"/>
        <v>71</v>
      </c>
      <c r="P11" s="10"/>
      <c r="Q11" s="16"/>
      <c r="R11" s="21" t="str">
        <f t="shared" si="4"/>
        <v/>
      </c>
      <c r="S11" s="10"/>
      <c r="T11" s="16"/>
      <c r="U11" s="21" t="str">
        <f t="shared" si="5"/>
        <v/>
      </c>
      <c r="V11" s="10"/>
      <c r="W11" s="16"/>
      <c r="X11" s="21" t="str">
        <f t="shared" si="6"/>
        <v/>
      </c>
      <c r="Y11" s="10"/>
      <c r="Z11" s="16"/>
      <c r="AA11" s="21" t="str">
        <f t="shared" si="7"/>
        <v/>
      </c>
    </row>
    <row r="12" spans="1:35" ht="21.75" customHeight="1" x14ac:dyDescent="0.25">
      <c r="A12" s="14">
        <f>IF(Präferenzmatrix!A12="","",Präferenzmatrix!B12)</f>
        <v>5</v>
      </c>
      <c r="B12" s="20" t="str">
        <f>IF(Präferenzmatrix!A12="","",Präferenzmatrix!A12)</f>
        <v>Produktvielfalt</v>
      </c>
      <c r="C12" s="18">
        <f>IF(Präferenzmatrix!A12="","",Präferenzmatrix!N12)</f>
        <v>0.11904761904761904</v>
      </c>
      <c r="D12" s="10" t="s">
        <v>65</v>
      </c>
      <c r="E12" s="16">
        <v>6</v>
      </c>
      <c r="F12" s="21">
        <f t="shared" si="0"/>
        <v>71</v>
      </c>
      <c r="G12" s="10" t="s">
        <v>66</v>
      </c>
      <c r="H12" s="16">
        <v>7</v>
      </c>
      <c r="I12" s="21">
        <f t="shared" si="1"/>
        <v>83</v>
      </c>
      <c r="J12" s="10" t="s">
        <v>67</v>
      </c>
      <c r="K12" s="16">
        <v>8</v>
      </c>
      <c r="L12" s="21">
        <f t="shared" si="2"/>
        <v>95</v>
      </c>
      <c r="M12" s="10" t="s">
        <v>68</v>
      </c>
      <c r="N12" s="16">
        <v>5</v>
      </c>
      <c r="O12" s="21">
        <f t="shared" si="3"/>
        <v>60</v>
      </c>
      <c r="P12" s="10"/>
      <c r="Q12" s="16"/>
      <c r="R12" s="21" t="str">
        <f t="shared" si="4"/>
        <v/>
      </c>
      <c r="S12" s="10"/>
      <c r="T12" s="16"/>
      <c r="U12" s="21" t="str">
        <f t="shared" si="5"/>
        <v/>
      </c>
      <c r="V12" s="10"/>
      <c r="W12" s="16"/>
      <c r="X12" s="21" t="str">
        <f t="shared" si="6"/>
        <v/>
      </c>
      <c r="Y12" s="10"/>
      <c r="Z12" s="16"/>
      <c r="AA12" s="21" t="str">
        <f t="shared" si="7"/>
        <v/>
      </c>
    </row>
    <row r="13" spans="1:35" ht="21.75" customHeight="1" x14ac:dyDescent="0.25">
      <c r="A13" s="14">
        <f>IF(Präferenzmatrix!A13="","",Präferenzmatrix!B13)</f>
        <v>6</v>
      </c>
      <c r="B13" s="20" t="str">
        <f>IF(Präferenzmatrix!A13="","",Präferenzmatrix!A13)</f>
        <v>Platzbedarf</v>
      </c>
      <c r="C13" s="18">
        <f>IF(Präferenzmatrix!A13="","",Präferenzmatrix!N13)</f>
        <v>4.7619047619047616E-2</v>
      </c>
      <c r="D13" s="10" t="s">
        <v>69</v>
      </c>
      <c r="E13" s="16">
        <v>7</v>
      </c>
      <c r="F13" s="21">
        <f t="shared" si="0"/>
        <v>33</v>
      </c>
      <c r="G13" s="10" t="s">
        <v>70</v>
      </c>
      <c r="H13" s="16">
        <v>6</v>
      </c>
      <c r="I13" s="21">
        <f t="shared" si="1"/>
        <v>29</v>
      </c>
      <c r="J13" s="10" t="s">
        <v>71</v>
      </c>
      <c r="K13" s="16">
        <v>8</v>
      </c>
      <c r="L13" s="21">
        <f t="shared" si="2"/>
        <v>38</v>
      </c>
      <c r="M13" s="10" t="s">
        <v>72</v>
      </c>
      <c r="N13" s="16">
        <v>5</v>
      </c>
      <c r="O13" s="21">
        <f t="shared" si="3"/>
        <v>24</v>
      </c>
      <c r="P13" s="10"/>
      <c r="Q13" s="16"/>
      <c r="R13" s="21" t="str">
        <f t="shared" si="4"/>
        <v/>
      </c>
      <c r="S13" s="10"/>
      <c r="T13" s="16"/>
      <c r="U13" s="21" t="str">
        <f t="shared" si="5"/>
        <v/>
      </c>
      <c r="V13" s="10"/>
      <c r="W13" s="16"/>
      <c r="X13" s="21" t="str">
        <f t="shared" si="6"/>
        <v/>
      </c>
      <c r="Y13" s="10"/>
      <c r="Z13" s="16"/>
      <c r="AA13" s="21" t="str">
        <f t="shared" si="7"/>
        <v/>
      </c>
    </row>
    <row r="14" spans="1:35" ht="21.75" customHeight="1" x14ac:dyDescent="0.25">
      <c r="A14" s="14">
        <f>IF(Präferenzmatrix!A14="","",Präferenzmatrix!B14)</f>
        <v>7</v>
      </c>
      <c r="B14" s="20" t="str">
        <f>IF(Präferenzmatrix!A14="","",Präferenzmatrix!A14)</f>
        <v>Prozessstabilität</v>
      </c>
      <c r="C14" s="18">
        <f>IF(Präferenzmatrix!A14="","",Präferenzmatrix!N14)</f>
        <v>0.2857142857142857</v>
      </c>
      <c r="D14" s="10" t="s">
        <v>73</v>
      </c>
      <c r="E14" s="16">
        <v>9</v>
      </c>
      <c r="F14" s="21">
        <f t="shared" si="0"/>
        <v>257</v>
      </c>
      <c r="G14" s="10" t="s">
        <v>74</v>
      </c>
      <c r="H14" s="16">
        <v>8</v>
      </c>
      <c r="I14" s="21">
        <f t="shared" si="1"/>
        <v>229</v>
      </c>
      <c r="J14" s="10" t="s">
        <v>75</v>
      </c>
      <c r="K14" s="16">
        <v>7</v>
      </c>
      <c r="L14" s="21">
        <f t="shared" si="2"/>
        <v>200</v>
      </c>
      <c r="M14" s="10" t="s">
        <v>76</v>
      </c>
      <c r="N14" s="16">
        <v>6</v>
      </c>
      <c r="O14" s="21">
        <f t="shared" si="3"/>
        <v>171</v>
      </c>
      <c r="P14" s="10"/>
      <c r="Q14" s="16"/>
      <c r="R14" s="21" t="str">
        <f t="shared" si="4"/>
        <v/>
      </c>
      <c r="S14" s="10"/>
      <c r="T14" s="16"/>
      <c r="U14" s="21" t="str">
        <f t="shared" si="5"/>
        <v/>
      </c>
      <c r="V14" s="10"/>
      <c r="W14" s="16"/>
      <c r="X14" s="21" t="str">
        <f t="shared" si="6"/>
        <v/>
      </c>
      <c r="Y14" s="10"/>
      <c r="Z14" s="16"/>
      <c r="AA14" s="21" t="str">
        <f t="shared" si="7"/>
        <v/>
      </c>
    </row>
    <row r="15" spans="1:35" ht="21.75" customHeight="1" x14ac:dyDescent="0.25">
      <c r="A15" s="14" t="str">
        <f>IF(Präferenzmatrix!A15="","",Präferenzmatrix!B15)</f>
        <v/>
      </c>
      <c r="B15" s="20" t="str">
        <f>IF(Präferenzmatrix!A15="","",Präferenzmatrix!A15)</f>
        <v/>
      </c>
      <c r="C15" s="18" t="str">
        <f>IF(Präferenzmatrix!A15="","",Präferenzmatrix!N15)</f>
        <v/>
      </c>
      <c r="D15" s="10"/>
      <c r="E15" s="16"/>
      <c r="F15" s="21" t="str">
        <f t="shared" si="0"/>
        <v/>
      </c>
      <c r="G15" s="10"/>
      <c r="H15" s="16"/>
      <c r="I15" s="21" t="str">
        <f t="shared" si="1"/>
        <v/>
      </c>
      <c r="J15" s="10"/>
      <c r="K15" s="16"/>
      <c r="L15" s="21" t="str">
        <f t="shared" si="2"/>
        <v/>
      </c>
      <c r="M15" s="10"/>
      <c r="N15" s="16"/>
      <c r="O15" s="21" t="str">
        <f t="shared" si="3"/>
        <v/>
      </c>
      <c r="P15" s="10"/>
      <c r="Q15" s="16"/>
      <c r="R15" s="21" t="str">
        <f t="shared" si="4"/>
        <v/>
      </c>
      <c r="S15" s="10"/>
      <c r="T15" s="16"/>
      <c r="U15" s="21" t="str">
        <f t="shared" si="5"/>
        <v/>
      </c>
      <c r="V15" s="10"/>
      <c r="W15" s="16"/>
      <c r="X15" s="21" t="str">
        <f t="shared" si="6"/>
        <v/>
      </c>
      <c r="Y15" s="10"/>
      <c r="Z15" s="16"/>
      <c r="AA15" s="21" t="str">
        <f t="shared" si="7"/>
        <v/>
      </c>
    </row>
    <row r="16" spans="1:35" ht="21.75" customHeight="1" x14ac:dyDescent="0.25">
      <c r="A16" s="14" t="str">
        <f>IF(Präferenzmatrix!A16="","",Präferenzmatrix!B16)</f>
        <v/>
      </c>
      <c r="B16" s="20" t="str">
        <f>IF(Präferenzmatrix!A16="","",Präferenzmatrix!A16)</f>
        <v/>
      </c>
      <c r="C16" s="18" t="str">
        <f>IF(Präferenzmatrix!A16="","",Präferenzmatrix!N16)</f>
        <v/>
      </c>
      <c r="D16" s="10"/>
      <c r="E16" s="16"/>
      <c r="F16" s="21" t="str">
        <f t="shared" si="0"/>
        <v/>
      </c>
      <c r="G16" s="10"/>
      <c r="H16" s="16"/>
      <c r="I16" s="21" t="str">
        <f t="shared" si="1"/>
        <v/>
      </c>
      <c r="J16" s="10"/>
      <c r="K16" s="16"/>
      <c r="L16" s="21" t="str">
        <f t="shared" si="2"/>
        <v/>
      </c>
      <c r="M16" s="10"/>
      <c r="N16" s="16"/>
      <c r="O16" s="21" t="str">
        <f t="shared" si="3"/>
        <v/>
      </c>
      <c r="P16" s="10"/>
      <c r="Q16" s="16"/>
      <c r="R16" s="21" t="str">
        <f t="shared" si="4"/>
        <v/>
      </c>
      <c r="S16" s="10"/>
      <c r="T16" s="16"/>
      <c r="U16" s="21" t="str">
        <f t="shared" si="5"/>
        <v/>
      </c>
      <c r="V16" s="10"/>
      <c r="W16" s="16"/>
      <c r="X16" s="21" t="str">
        <f t="shared" si="6"/>
        <v/>
      </c>
      <c r="Y16" s="10"/>
      <c r="Z16" s="16"/>
      <c r="AA16" s="21" t="str">
        <f t="shared" si="7"/>
        <v/>
      </c>
    </row>
    <row r="17" spans="1:27" ht="21.75" customHeight="1" x14ac:dyDescent="0.25">
      <c r="A17" s="14" t="str">
        <f>IF(Präferenzmatrix!A17="","",Präferenzmatrix!B17)</f>
        <v/>
      </c>
      <c r="B17" s="20" t="str">
        <f>IF(Präferenzmatrix!A17="","",Präferenzmatrix!A17)</f>
        <v/>
      </c>
      <c r="C17" s="18" t="str">
        <f>IF(Präferenzmatrix!A17="","",Präferenzmatrix!N17)</f>
        <v/>
      </c>
      <c r="D17" s="10"/>
      <c r="E17" s="16"/>
      <c r="F17" s="21" t="str">
        <f t="shared" si="0"/>
        <v/>
      </c>
      <c r="G17" s="10"/>
      <c r="H17" s="16"/>
      <c r="I17" s="21" t="str">
        <f t="shared" si="1"/>
        <v/>
      </c>
      <c r="J17" s="10"/>
      <c r="K17" s="16"/>
      <c r="L17" s="21" t="str">
        <f t="shared" si="2"/>
        <v/>
      </c>
      <c r="M17" s="10"/>
      <c r="N17" s="16"/>
      <c r="O17" s="21" t="str">
        <f t="shared" si="3"/>
        <v/>
      </c>
      <c r="P17" s="10"/>
      <c r="Q17" s="16"/>
      <c r="R17" s="21" t="str">
        <f t="shared" si="4"/>
        <v/>
      </c>
      <c r="S17" s="10"/>
      <c r="T17" s="16"/>
      <c r="U17" s="21" t="str">
        <f t="shared" si="5"/>
        <v/>
      </c>
      <c r="V17" s="10"/>
      <c r="W17" s="16"/>
      <c r="X17" s="21" t="str">
        <f t="shared" si="6"/>
        <v/>
      </c>
      <c r="Y17" s="10"/>
      <c r="Z17" s="16"/>
      <c r="AA17" s="21" t="str">
        <f t="shared" si="7"/>
        <v/>
      </c>
    </row>
    <row r="18" spans="1:27" ht="21.75" customHeight="1" x14ac:dyDescent="0.25">
      <c r="A18" s="19" t="s">
        <v>77</v>
      </c>
      <c r="E18" s="17">
        <f>IF(COUNTA(E8:E17)=0,"",SUM(E8:E17))</f>
        <v>46</v>
      </c>
      <c r="H18" s="17">
        <f>IF(COUNTA(H8:H17)=0,"",SUM(H8:H17))</f>
        <v>47</v>
      </c>
      <c r="K18" s="17">
        <f>IF(COUNTA(K8:K17)=0,"",SUM(K8:K17))</f>
        <v>51</v>
      </c>
      <c r="N18" s="17">
        <f>IF(COUNTA(N8:N17)=0,"",SUM(N8:N17))</f>
        <v>43</v>
      </c>
      <c r="Q18" s="17" t="str">
        <f>IF(COUNTA(Q8:Q17)=0,"",SUM(Q8:Q17))</f>
        <v/>
      </c>
      <c r="T18" s="17" t="str">
        <f>IF(COUNTA(T8:T17)=0,"",SUM(T8:T17))</f>
        <v/>
      </c>
      <c r="W18" s="17" t="str">
        <f>IF(COUNTA(W8:W17)=0,"",SUM(W8:W17))</f>
        <v/>
      </c>
      <c r="Z18" s="17" t="str">
        <f>IF(COUNTA(Z8:Z17)=0,"",SUM(Z8:Z17))</f>
        <v/>
      </c>
    </row>
    <row r="19" spans="1:27" ht="21.75" customHeight="1" x14ac:dyDescent="0.25">
      <c r="A19" s="19" t="s">
        <v>78</v>
      </c>
      <c r="F19" s="17">
        <f>IF(COUNTA(E8:E17)=0,"",SUM(F8:F17))</f>
        <v>716</v>
      </c>
      <c r="I19" s="17">
        <f>IF(COUNTA(H8:H17)=0,"",SUM(I8:I17))</f>
        <v>747</v>
      </c>
      <c r="L19" s="17">
        <f>IF(COUNTA(K8:K17)=0,"",SUM(L8:L17))</f>
        <v>661</v>
      </c>
      <c r="O19" s="17">
        <f>IF(COUNTA(N8:N17)=0,"",SUM(O8:O17))</f>
        <v>711</v>
      </c>
      <c r="R19" s="17" t="str">
        <f>IF(COUNTA(Q8:Q17)=0,"",SUM(R8:R17))</f>
        <v/>
      </c>
      <c r="U19" s="17" t="str">
        <f>IF(COUNTA(T8:T17)=0,"",SUM(U8:U17))</f>
        <v/>
      </c>
      <c r="X19" s="17" t="str">
        <f>IF(COUNTA(W8:W17)=0,"",SUM(X8:X17))</f>
        <v/>
      </c>
      <c r="AA19" s="17" t="str">
        <f>IF(COUNTA(Z8:Z17)=0,"",SUM(AA8:AA17))</f>
        <v/>
      </c>
    </row>
    <row r="20" spans="1:27" ht="21.75" customHeight="1" x14ac:dyDescent="0.25">
      <c r="A20" s="19" t="s">
        <v>79</v>
      </c>
      <c r="F20" s="17">
        <f>AB8</f>
        <v>2</v>
      </c>
      <c r="I20" s="17">
        <f>AC8</f>
        <v>1</v>
      </c>
      <c r="L20" s="17">
        <f>AD8</f>
        <v>4</v>
      </c>
      <c r="O20" s="17">
        <f>AE8</f>
        <v>3</v>
      </c>
      <c r="R20" s="17" t="str">
        <f>AF8</f>
        <v/>
      </c>
      <c r="U20" s="17" t="str">
        <f>AG8</f>
        <v/>
      </c>
      <c r="X20" s="17" t="str">
        <f>AH8</f>
        <v/>
      </c>
      <c r="AA20" s="17" t="str">
        <f>AI8</f>
        <v/>
      </c>
    </row>
    <row r="21" spans="1:27" ht="21.75" customHeight="1" x14ac:dyDescent="0.25"/>
    <row r="22" spans="1:27" ht="21.75" customHeight="1" x14ac:dyDescent="0.25">
      <c r="A22" s="22" t="s">
        <v>80</v>
      </c>
      <c r="B22" s="3" t="s">
        <v>81</v>
      </c>
      <c r="C22" s="3"/>
      <c r="D22" s="3"/>
      <c r="E22" s="3"/>
      <c r="F22" s="3"/>
      <c r="G22" s="3"/>
      <c r="H22" s="3"/>
    </row>
  </sheetData>
  <mergeCells count="13">
    <mergeCell ref="B22:H22"/>
    <mergeCell ref="A1:AA1"/>
    <mergeCell ref="B3:C3"/>
    <mergeCell ref="B4:C4"/>
    <mergeCell ref="B5:C5"/>
    <mergeCell ref="D5:F5"/>
    <mergeCell ref="G5:I5"/>
    <mergeCell ref="J5:L5"/>
    <mergeCell ref="M5:O5"/>
    <mergeCell ref="P5:R5"/>
    <mergeCell ref="S5:U5"/>
    <mergeCell ref="V5:X5"/>
    <mergeCell ref="Y5:AA5"/>
  </mergeCells>
  <conditionalFormatting sqref="F20">
    <cfRule type="expression" dxfId="8" priority="2">
      <formula>F20=1</formula>
    </cfRule>
  </conditionalFormatting>
  <conditionalFormatting sqref="I20">
    <cfRule type="expression" dxfId="7" priority="3">
      <formula>I20=1</formula>
    </cfRule>
  </conditionalFormatting>
  <conditionalFormatting sqref="L20">
    <cfRule type="expression" dxfId="6" priority="4">
      <formula>L20=1</formula>
    </cfRule>
  </conditionalFormatting>
  <conditionalFormatting sqref="O20">
    <cfRule type="expression" dxfId="5" priority="5">
      <formula>O20=1</formula>
    </cfRule>
  </conditionalFormatting>
  <conditionalFormatting sqref="R20">
    <cfRule type="expression" dxfId="4" priority="6">
      <formula>R20=1</formula>
    </cfRule>
  </conditionalFormatting>
  <conditionalFormatting sqref="U20">
    <cfRule type="expression" dxfId="3" priority="7">
      <formula>U20=1</formula>
    </cfRule>
  </conditionalFormatting>
  <conditionalFormatting sqref="X20">
    <cfRule type="expression" dxfId="2" priority="8">
      <formula>X20=1</formula>
    </cfRule>
  </conditionalFormatting>
  <conditionalFormatting sqref="AA20">
    <cfRule type="expression" dxfId="1" priority="9">
      <formula>AA20=1</formula>
    </cfRule>
  </conditionalFormatting>
  <conditionalFormatting sqref="AB7:AI7">
    <cfRule type="dataBar" priority="10">
      <dataBar>
        <cfvo type="min"/>
        <cfvo type="max"/>
        <color rgb="FF5B9BD5"/>
      </dataBar>
      <extLst>
        <ext xmlns:x14="http://schemas.microsoft.com/office/spreadsheetml/2009/9/main" uri="{B025F937-C7B1-47D3-B67F-A62EFF666E3E}">
          <x14:id>{619539A7-975D-44F7-B325-ECFE41713A32}</x14:id>
        </ext>
      </extLst>
    </cfRule>
  </conditionalFormatting>
  <dataValidations count="1">
    <dataValidation type="whole" allowBlank="1" errorTitle="Ungültige Bewertung" error="Bitte nur ganze Zahlen von 1 bis 10 eingeben." promptTitle="Erfüllung" prompt="Bitte eine Bewertung zwischen 1 und 10 eingeben." sqref="E8:E17 H8:H17 K8:K17 N8:N17 Q8:Q17 T8:T17 W8:W17 Z8:Z17" xr:uid="{00000000-0002-0000-0200-000000000000}">
      <formula1>1</formula1>
      <formula2>10</formula2>
    </dataValidation>
  </dataValidations>
  <pageMargins left="0.35" right="0.35" top="0.5" bottom="0.5" header="0.511811023622047" footer="0.511811023622047"/>
  <pageSetup orientation="landscape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19539A7-975D-44F7-B325-ECFE41713A32}">
            <x14:dataBar axisPosition="none">
              <x14:cfvo type="min"/>
              <x14:cfvo type="max"/>
              <x14:negativeFillColor rgb="FF5B9BD5"/>
            </x14:dataBar>
          </x14:cfRule>
          <xm:sqref>AB7:AI7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40"/>
  <sheetViews>
    <sheetView showGridLines="0" zoomScaleNormal="100" workbookViewId="0">
      <pane ySplit="6" topLeftCell="A7" activePane="bottomLeft" state="frozen"/>
      <selection pane="bottomLeft" sqref="A1:P1"/>
    </sheetView>
  </sheetViews>
  <sheetFormatPr baseColWidth="10" defaultColWidth="8.7109375" defaultRowHeight="15" customHeight="1" x14ac:dyDescent="0.25"/>
  <cols>
    <col min="1" max="1" width="18" customWidth="1"/>
    <col min="2" max="9" width="12" customWidth="1"/>
    <col min="10" max="10" width="3" customWidth="1"/>
    <col min="11" max="16" width="14" customWidth="1"/>
  </cols>
  <sheetData>
    <row r="1" spans="1:16" ht="21.75" customHeight="1" x14ac:dyDescent="0.25">
      <c r="A1" s="2" t="s">
        <v>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21.75" customHeight="1" x14ac:dyDescent="0.25"/>
    <row r="3" spans="1:16" ht="21.75" customHeight="1" x14ac:dyDescent="0.25">
      <c r="A3" s="9" t="s">
        <v>2</v>
      </c>
      <c r="B3" s="6" t="str">
        <f>Einführung!C4</f>
        <v>Fördersystem-Auswahl 2026</v>
      </c>
      <c r="C3" s="6"/>
      <c r="D3" s="6"/>
      <c r="E3" s="6"/>
      <c r="K3" s="9" t="s">
        <v>83</v>
      </c>
      <c r="L3" s="23" t="str">
        <f>INDEX(B7:I7,MATCH(1,B10:I10,0))</f>
        <v>Zahnriemen</v>
      </c>
    </row>
    <row r="4" spans="1:16" ht="21.75" customHeight="1" x14ac:dyDescent="0.25">
      <c r="A4" s="9" t="s">
        <v>4</v>
      </c>
      <c r="B4" s="6" t="str">
        <f>Einführung!C5</f>
        <v>Sergio</v>
      </c>
      <c r="C4" s="6"/>
      <c r="D4" s="6"/>
      <c r="E4" s="6"/>
      <c r="K4" s="9" t="s">
        <v>84</v>
      </c>
      <c r="L4" s="17">
        <f>MAX(B9:I9)</f>
        <v>747</v>
      </c>
    </row>
    <row r="5" spans="1:16" ht="21.75" customHeight="1" x14ac:dyDescent="0.25">
      <c r="A5" s="9" t="s">
        <v>6</v>
      </c>
      <c r="B5" s="6" t="str">
        <f>Einführung!C6</f>
        <v>01.04.2026</v>
      </c>
      <c r="C5" s="6"/>
      <c r="D5" s="6"/>
      <c r="E5" s="6"/>
      <c r="K5" s="9" t="s">
        <v>27</v>
      </c>
      <c r="L5" s="11" t="s">
        <v>85</v>
      </c>
    </row>
    <row r="6" spans="1:16" ht="21.75" customHeight="1" x14ac:dyDescent="0.25"/>
    <row r="7" spans="1:16" ht="21.75" customHeight="1" x14ac:dyDescent="0.25">
      <c r="A7" s="9" t="s">
        <v>86</v>
      </c>
      <c r="B7" s="13" t="str">
        <f>Nutzwertanalyse!AB5</f>
        <v>Rundtisch</v>
      </c>
      <c r="C7" s="13" t="str">
        <f>Nutzwertanalyse!AC5</f>
        <v>Zahnriemen</v>
      </c>
      <c r="D7" s="13" t="str">
        <f>Nutzwertanalyse!AD5</f>
        <v>Magnetriemen</v>
      </c>
      <c r="E7" s="13" t="str">
        <f>Nutzwertanalyse!AE5</f>
        <v>Rollen</v>
      </c>
      <c r="F7" s="13" t="str">
        <f>Nutzwertanalyse!AF5</f>
        <v/>
      </c>
      <c r="G7" s="13" t="str">
        <f>Nutzwertanalyse!AG5</f>
        <v/>
      </c>
      <c r="H7" s="13" t="str">
        <f>Nutzwertanalyse!AH5</f>
        <v/>
      </c>
      <c r="I7" s="13" t="str">
        <f>Nutzwertanalyse!AI5</f>
        <v/>
      </c>
    </row>
    <row r="8" spans="1:16" ht="21.75" customHeight="1" x14ac:dyDescent="0.25">
      <c r="A8" s="9" t="s">
        <v>47</v>
      </c>
      <c r="B8" s="17">
        <f>Nutzwertanalyse!AB6</f>
        <v>46</v>
      </c>
      <c r="C8" s="17">
        <f>Nutzwertanalyse!AC6</f>
        <v>47</v>
      </c>
      <c r="D8" s="17">
        <f>Nutzwertanalyse!AD6</f>
        <v>51</v>
      </c>
      <c r="E8" s="17">
        <f>Nutzwertanalyse!AE6</f>
        <v>43</v>
      </c>
      <c r="F8" s="17" t="str">
        <f>Nutzwertanalyse!AF6</f>
        <v/>
      </c>
      <c r="G8" s="17" t="str">
        <f>Nutzwertanalyse!AG6</f>
        <v/>
      </c>
      <c r="H8" s="17" t="str">
        <f>Nutzwertanalyse!AH6</f>
        <v/>
      </c>
      <c r="I8" s="17" t="str">
        <f>Nutzwertanalyse!AI6</f>
        <v/>
      </c>
    </row>
    <row r="9" spans="1:16" ht="21.75" customHeight="1" x14ac:dyDescent="0.25">
      <c r="A9" s="9" t="s">
        <v>78</v>
      </c>
      <c r="B9" s="17">
        <f>Nutzwertanalyse!AB7</f>
        <v>716</v>
      </c>
      <c r="C9" s="17">
        <f>Nutzwertanalyse!AC7</f>
        <v>747</v>
      </c>
      <c r="D9" s="17">
        <f>Nutzwertanalyse!AD7</f>
        <v>661</v>
      </c>
      <c r="E9" s="17">
        <f>Nutzwertanalyse!AE7</f>
        <v>711</v>
      </c>
      <c r="F9" s="17" t="str">
        <f>Nutzwertanalyse!AF7</f>
        <v/>
      </c>
      <c r="G9" s="17" t="str">
        <f>Nutzwertanalyse!AG7</f>
        <v/>
      </c>
      <c r="H9" s="17" t="str">
        <f>Nutzwertanalyse!AH7</f>
        <v/>
      </c>
      <c r="I9" s="17" t="str">
        <f>Nutzwertanalyse!AI7</f>
        <v/>
      </c>
    </row>
    <row r="10" spans="1:16" ht="21.75" customHeight="1" x14ac:dyDescent="0.25">
      <c r="A10" s="9" t="s">
        <v>79</v>
      </c>
      <c r="B10" s="17">
        <f>Nutzwertanalyse!AB8</f>
        <v>2</v>
      </c>
      <c r="C10" s="17">
        <f>Nutzwertanalyse!AC8</f>
        <v>1</v>
      </c>
      <c r="D10" s="17">
        <f>Nutzwertanalyse!AD8</f>
        <v>4</v>
      </c>
      <c r="E10" s="17">
        <f>Nutzwertanalyse!AE8</f>
        <v>3</v>
      </c>
      <c r="F10" s="17" t="str">
        <f>Nutzwertanalyse!AF8</f>
        <v/>
      </c>
      <c r="G10" s="17" t="str">
        <f>Nutzwertanalyse!AG8</f>
        <v/>
      </c>
      <c r="H10" s="17" t="str">
        <f>Nutzwertanalyse!AH8</f>
        <v/>
      </c>
      <c r="I10" s="17" t="str">
        <f>Nutzwertanalyse!AI8</f>
        <v/>
      </c>
    </row>
    <row r="11" spans="1:16" ht="21.75" customHeight="1" x14ac:dyDescent="0.25"/>
    <row r="12" spans="1:16" ht="21.75" customHeight="1" x14ac:dyDescent="0.25"/>
    <row r="13" spans="1:16" ht="21.75" customHeight="1" x14ac:dyDescent="0.25"/>
    <row r="14" spans="1:16" ht="21.75" customHeight="1" x14ac:dyDescent="0.25"/>
    <row r="15" spans="1:16" ht="21.75" customHeight="1" x14ac:dyDescent="0.25"/>
    <row r="16" spans="1:16" ht="21.75" customHeight="1" x14ac:dyDescent="0.25"/>
    <row r="17" ht="21.75" customHeight="1" x14ac:dyDescent="0.25"/>
    <row r="18" ht="21.75" customHeight="1" x14ac:dyDescent="0.25"/>
    <row r="19" ht="21.75" customHeight="1" x14ac:dyDescent="0.25"/>
    <row r="20" ht="21.75" customHeight="1" x14ac:dyDescent="0.25"/>
    <row r="21" ht="21.75" customHeight="1" x14ac:dyDescent="0.25"/>
    <row r="22" ht="21.75" customHeight="1" x14ac:dyDescent="0.25"/>
    <row r="23" ht="21.75" customHeight="1" x14ac:dyDescent="0.25"/>
    <row r="24" ht="21.75" customHeight="1" x14ac:dyDescent="0.25"/>
    <row r="25" ht="21.75" customHeight="1" x14ac:dyDescent="0.25"/>
    <row r="26" ht="21.75" customHeight="1" x14ac:dyDescent="0.25"/>
    <row r="27" ht="21.75" customHeight="1" x14ac:dyDescent="0.25"/>
    <row r="28" ht="21.75" customHeight="1" x14ac:dyDescent="0.25"/>
    <row r="29" ht="21.75" customHeight="1" x14ac:dyDescent="0.25"/>
    <row r="30" ht="21.75" customHeight="1" x14ac:dyDescent="0.25"/>
    <row r="31" ht="21.75" customHeight="1" x14ac:dyDescent="0.25"/>
    <row r="32" ht="21.75" customHeight="1" x14ac:dyDescent="0.25"/>
    <row r="33" ht="21.75" customHeight="1" x14ac:dyDescent="0.25"/>
    <row r="34" ht="21.75" customHeight="1" x14ac:dyDescent="0.25"/>
    <row r="35" ht="21.75" customHeight="1" x14ac:dyDescent="0.25"/>
    <row r="36" ht="21.75" customHeight="1" x14ac:dyDescent="0.25"/>
    <row r="37" ht="21.75" customHeight="1" x14ac:dyDescent="0.25"/>
    <row r="38" ht="21.75" customHeight="1" x14ac:dyDescent="0.25"/>
    <row r="39" ht="21.75" customHeight="1" x14ac:dyDescent="0.25"/>
    <row r="40" ht="21.75" customHeight="1" x14ac:dyDescent="0.25"/>
  </sheetData>
  <mergeCells count="4">
    <mergeCell ref="A1:P1"/>
    <mergeCell ref="B3:E3"/>
    <mergeCell ref="B4:E4"/>
    <mergeCell ref="B5:E5"/>
  </mergeCells>
  <conditionalFormatting sqref="B8:I8">
    <cfRule type="dataBar" priority="2">
      <dataBar>
        <cfvo type="min"/>
        <cfvo type="max"/>
        <color rgb="FFA5A5A5"/>
      </dataBar>
      <extLst>
        <ext xmlns:x14="http://schemas.microsoft.com/office/spreadsheetml/2009/9/main" uri="{B025F937-C7B1-47D3-B67F-A62EFF666E3E}">
          <x14:id>{9B516610-5B8F-4172-8598-EEFB9192A0D3}</x14:id>
        </ext>
      </extLst>
    </cfRule>
  </conditionalFormatting>
  <conditionalFormatting sqref="B9:I9">
    <cfRule type="dataBar" priority="3">
      <dataBar>
        <cfvo type="min"/>
        <cfvo type="max"/>
        <color rgb="FF5B9BD5"/>
      </dataBar>
      <extLst>
        <ext xmlns:x14="http://schemas.microsoft.com/office/spreadsheetml/2009/9/main" uri="{B025F937-C7B1-47D3-B67F-A62EFF666E3E}">
          <x14:id>{CAD45581-9DE1-491F-B1AA-79788DBEA430}</x14:id>
        </ext>
      </extLst>
    </cfRule>
  </conditionalFormatting>
  <conditionalFormatting sqref="B10:I10">
    <cfRule type="expression" dxfId="0" priority="4">
      <formula>B10=1</formula>
    </cfRule>
  </conditionalFormatting>
  <pageMargins left="0.35" right="0.35" top="0.5" bottom="0.5" header="0.511811023622047" footer="0.511811023622047"/>
  <pageSetup orientation="landscape" horizontalDpi="300" verticalDpi="300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B516610-5B8F-4172-8598-EEFB9192A0D3}">
            <x14:dataBar axisPosition="none">
              <x14:cfvo type="min"/>
              <x14:cfvo type="max"/>
              <x14:negativeFillColor rgb="FFA5A5A5"/>
            </x14:dataBar>
          </x14:cfRule>
          <xm:sqref>B8:I8</xm:sqref>
        </x14:conditionalFormatting>
        <x14:conditionalFormatting xmlns:xm="http://schemas.microsoft.com/office/excel/2006/main">
          <x14:cfRule type="dataBar" id="{CAD45581-9DE1-491F-B1AA-79788DBEA430}">
            <x14:dataBar axisPosition="none">
              <x14:cfvo type="min"/>
              <x14:cfvo type="max"/>
              <x14:negativeFillColor rgb="FF5B9BD5"/>
            </x14:dataBar>
          </x14:cfRule>
          <xm:sqref>B9:I9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Einführung</vt:lpstr>
      <vt:lpstr>Präferenzmatrix</vt:lpstr>
      <vt:lpstr>Nutzwertanalyse</vt:lpstr>
      <vt:lpstr>Report</vt:lpstr>
      <vt:lpstr>Einführung!Área_de_impresión</vt:lpstr>
      <vt:lpstr>Nutzwertanalyse!Área_de_impresión</vt:lpstr>
      <vt:lpstr>Präferenzmatrix!Área_de_impresión</vt:lpstr>
      <vt:lpstr>Report!Área_de_impresión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2026-04-01T06:15:03Z</dcterms:created>
  <dcterms:modified xsi:type="dcterms:W3CDTF">2026-04-01T08:06:45Z</dcterms:modified>
  <dc:language>en-US</dc:language>
</cp:coreProperties>
</file>