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tiketten\"/>
    </mc:Choice>
  </mc:AlternateContent>
  <xr:revisionPtr revIDLastSave="0" documentId="13_ncr:1_{E0B6B856-91E2-4B29-8686-0D57D49DDB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" sheetId="3" r:id="rId1"/>
    <sheet name="Einstellungen" sheetId="1" r:id="rId2"/>
    <sheet name="Daten" sheetId="2" r:id="rId3"/>
  </sheets>
  <definedNames>
    <definedName name="_xlnm.Print_Area" localSheetId="0">Format!$A$4:$N$51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2" l="1"/>
  <c r="C33" i="2"/>
  <c r="K33" i="2" s="1"/>
  <c r="J32" i="2"/>
  <c r="C32" i="2"/>
  <c r="K32" i="2" s="1"/>
  <c r="J31" i="2"/>
  <c r="C31" i="2"/>
  <c r="K31" i="2" s="1"/>
  <c r="J30" i="2"/>
  <c r="C30" i="2"/>
  <c r="K30" i="2" s="1"/>
  <c r="J29" i="2"/>
  <c r="C29" i="2"/>
  <c r="K29" i="2" s="1"/>
  <c r="J28" i="2"/>
  <c r="C28" i="2"/>
  <c r="K28" i="2" s="1"/>
  <c r="J27" i="2"/>
  <c r="C27" i="2"/>
  <c r="K27" i="2" s="1"/>
  <c r="J26" i="2"/>
  <c r="C26" i="2"/>
  <c r="K26" i="2" s="1"/>
  <c r="J25" i="2"/>
  <c r="C25" i="2"/>
  <c r="K25" i="2" s="1"/>
  <c r="K24" i="2"/>
  <c r="J24" i="2"/>
  <c r="C24" i="2"/>
  <c r="J23" i="2"/>
  <c r="C23" i="2"/>
  <c r="K23" i="2" s="1"/>
  <c r="J22" i="2"/>
  <c r="C22" i="2"/>
  <c r="K22" i="2" s="1"/>
  <c r="J21" i="2"/>
  <c r="C21" i="2"/>
  <c r="K21" i="2" s="1"/>
  <c r="J20" i="2"/>
  <c r="C20" i="2"/>
  <c r="K20" i="2" s="1"/>
  <c r="J19" i="2"/>
  <c r="C19" i="2"/>
  <c r="K19" i="2" s="1"/>
  <c r="J18" i="2"/>
  <c r="C18" i="2"/>
  <c r="K18" i="2" s="1"/>
  <c r="J17" i="2"/>
  <c r="C17" i="2"/>
  <c r="K17" i="2" s="1"/>
  <c r="J16" i="2"/>
  <c r="C16" i="2"/>
  <c r="K16" i="2" s="1"/>
  <c r="J15" i="2"/>
  <c r="C15" i="2"/>
  <c r="K15" i="2" s="1"/>
  <c r="J14" i="2"/>
  <c r="C14" i="2"/>
  <c r="K14" i="2" s="1"/>
  <c r="J13" i="2"/>
  <c r="C13" i="2"/>
  <c r="K13" i="2" s="1"/>
  <c r="J12" i="2"/>
  <c r="C12" i="2"/>
  <c r="K12" i="2" s="1"/>
  <c r="J11" i="2"/>
  <c r="C11" i="2"/>
  <c r="K11" i="2" s="1"/>
  <c r="J10" i="2"/>
  <c r="C10" i="2"/>
  <c r="K10" i="2" s="1"/>
  <c r="J9" i="2"/>
  <c r="C9" i="2"/>
  <c r="K9" i="2" s="1"/>
  <c r="J8" i="2"/>
  <c r="C8" i="2"/>
  <c r="K8" i="2" s="1"/>
  <c r="J7" i="2"/>
  <c r="C7" i="2"/>
  <c r="K7" i="2" s="1"/>
  <c r="J6" i="2"/>
  <c r="C6" i="2"/>
  <c r="K6" i="2" s="1"/>
  <c r="J5" i="2"/>
  <c r="C5" i="2"/>
  <c r="K5" i="2" s="1"/>
  <c r="J4" i="2"/>
  <c r="C4" i="2"/>
  <c r="K4" i="2" s="1"/>
  <c r="M50" i="3" l="1"/>
  <c r="F5" i="3"/>
  <c r="A12" i="3"/>
  <c r="K18" i="3"/>
  <c r="F25" i="3"/>
  <c r="A32" i="3"/>
  <c r="F38" i="3"/>
  <c r="K44" i="3"/>
  <c r="K5" i="3"/>
  <c r="F12" i="3"/>
  <c r="A19" i="3"/>
  <c r="K25" i="3"/>
  <c r="C32" i="3"/>
  <c r="H38" i="3"/>
  <c r="M44" i="3"/>
  <c r="A6" i="3"/>
  <c r="K12" i="3"/>
  <c r="F19" i="3"/>
  <c r="A26" i="3"/>
  <c r="F32" i="3"/>
  <c r="K38" i="3"/>
  <c r="A46" i="3"/>
  <c r="F6" i="3"/>
  <c r="A13" i="3"/>
  <c r="K19" i="3"/>
  <c r="C26" i="3"/>
  <c r="H32" i="3"/>
  <c r="M38" i="3"/>
  <c r="F46" i="3"/>
  <c r="K6" i="3"/>
  <c r="F13" i="3"/>
  <c r="A20" i="3"/>
  <c r="F26" i="3"/>
  <c r="K32" i="3"/>
  <c r="A40" i="3"/>
  <c r="K46" i="3"/>
  <c r="A7" i="3"/>
  <c r="K13" i="3"/>
  <c r="C20" i="3"/>
  <c r="H26" i="3"/>
  <c r="M32" i="3"/>
  <c r="F40" i="3"/>
  <c r="A47" i="3"/>
  <c r="F7" i="3"/>
  <c r="A14" i="3"/>
  <c r="F20" i="3"/>
  <c r="K26" i="3"/>
  <c r="A34" i="3"/>
  <c r="K40" i="3"/>
  <c r="F47" i="3"/>
  <c r="K7" i="3"/>
  <c r="C14" i="3"/>
  <c r="H20" i="3"/>
  <c r="M26" i="3"/>
  <c r="F34" i="3"/>
  <c r="A41" i="3"/>
  <c r="K47" i="3"/>
  <c r="A8" i="3"/>
  <c r="F14" i="3"/>
  <c r="K20" i="3"/>
  <c r="A28" i="3"/>
  <c r="K34" i="3"/>
  <c r="F41" i="3"/>
  <c r="A48" i="3"/>
  <c r="C8" i="3"/>
  <c r="H14" i="3"/>
  <c r="M20" i="3"/>
  <c r="F28" i="3"/>
  <c r="A35" i="3"/>
  <c r="K41" i="3"/>
  <c r="F48" i="3"/>
  <c r="F8" i="3"/>
  <c r="K14" i="3"/>
  <c r="A22" i="3"/>
  <c r="K28" i="3"/>
  <c r="F35" i="3"/>
  <c r="A42" i="3"/>
  <c r="K48" i="3"/>
  <c r="H8" i="3"/>
  <c r="M14" i="3"/>
  <c r="F22" i="3"/>
  <c r="A29" i="3"/>
  <c r="K35" i="3"/>
  <c r="F42" i="3"/>
  <c r="A49" i="3"/>
  <c r="K8" i="3"/>
  <c r="A16" i="3"/>
  <c r="K22" i="3"/>
  <c r="F29" i="3"/>
  <c r="A36" i="3"/>
  <c r="K42" i="3"/>
  <c r="F49" i="3"/>
  <c r="M8" i="3"/>
  <c r="F16" i="3"/>
  <c r="A23" i="3"/>
  <c r="K29" i="3"/>
  <c r="F36" i="3"/>
  <c r="A43" i="3"/>
  <c r="K49" i="3"/>
  <c r="A10" i="3"/>
  <c r="K16" i="3"/>
  <c r="F23" i="3"/>
  <c r="A30" i="3"/>
  <c r="K36" i="3"/>
  <c r="F43" i="3"/>
  <c r="A50" i="3"/>
  <c r="F10" i="3"/>
  <c r="A17" i="3"/>
  <c r="K23" i="3"/>
  <c r="F30" i="3"/>
  <c r="A37" i="3"/>
  <c r="K43" i="3"/>
  <c r="C50" i="3"/>
  <c r="A4" i="3"/>
  <c r="K10" i="3"/>
  <c r="F17" i="3"/>
  <c r="A24" i="3"/>
  <c r="K30" i="3"/>
  <c r="F37" i="3"/>
  <c r="A44" i="3"/>
  <c r="F50" i="3"/>
  <c r="F4" i="3"/>
  <c r="A11" i="3"/>
  <c r="K17" i="3"/>
  <c r="F24" i="3"/>
  <c r="A31" i="3"/>
  <c r="K37" i="3"/>
  <c r="C44" i="3"/>
  <c r="H50" i="3"/>
  <c r="K4" i="3"/>
  <c r="F11" i="3"/>
  <c r="A18" i="3"/>
  <c r="K24" i="3"/>
  <c r="F31" i="3"/>
  <c r="A38" i="3"/>
  <c r="F44" i="3"/>
  <c r="K50" i="3"/>
  <c r="A5" i="3"/>
  <c r="K11" i="3"/>
  <c r="F18" i="3"/>
  <c r="A25" i="3"/>
  <c r="K31" i="3"/>
  <c r="C38" i="3"/>
  <c r="H44" i="3"/>
</calcChain>
</file>

<file path=xl/sharedStrings.xml><?xml version="1.0" encoding="utf-8"?>
<sst xmlns="http://schemas.openxmlformats.org/spreadsheetml/2006/main" count="237" uniqueCount="73">
  <si>
    <t>Universelle Etikettenvorlage (Deutsch)</t>
  </si>
  <si>
    <t>Allgemeine Einstellungen</t>
  </si>
  <si>
    <t>Kurzanleitung</t>
  </si>
  <si>
    <t>Organisation / Hauptzeile</t>
  </si>
  <si>
    <t>NORDSTERN BÜROTECHNIK GMBH</t>
  </si>
  <si>
    <t>1. In „Daten“ jede Zeile als eigenes Etikett pflegen.</t>
  </si>
  <si>
    <t>Standard-Zeile 2</t>
  </si>
  <si>
    <t>2026</t>
  </si>
  <si>
    <t>2. In Spalte A nur Zeilen mit „Ja“ drucken.</t>
  </si>
  <si>
    <t>Standard-Zeile 3</t>
  </si>
  <si>
    <t>AKTIV</t>
  </si>
  <si>
    <t>3. Die Druckansicht befindet sich im Blatt „Format“.</t>
  </si>
  <si>
    <t>Standard-Fußtext links</t>
  </si>
  <si>
    <t>CODE-NR.</t>
  </si>
  <si>
    <t>4. Die Felder „Kopfzeile“ bis „Fußtext links“ frei anpassen.</t>
  </si>
  <si>
    <t>Startnummer</t>
  </si>
  <si>
    <t>5. Das Blatt ist bewusst ohne Schutz aufgebaut.</t>
  </si>
  <si>
    <t>Stellenzahl für Code</t>
  </si>
  <si>
    <t>Präfix (optional)</t>
  </si>
  <si>
    <t>Etiketten pro Zeile</t>
  </si>
  <si>
    <t>Etikettenzeilen im Formatblatt</t>
  </si>
  <si>
    <t>Hinweis: Das Formatblatt ist für A4 quer vorbereitet und zeigt 24 Etiketten (3 × 8).</t>
  </si>
  <si>
    <t>Datenliste für die Etiketten</t>
  </si>
  <si>
    <t>Nur Zeilen mit „Ja“ in Spalte Aktiv erscheinen im Blatt „Format“.</t>
  </si>
  <si>
    <t>Aktiv</t>
  </si>
  <si>
    <t>Lfd. Nr.</t>
  </si>
  <si>
    <t>Code</t>
  </si>
  <si>
    <t>Kopfzeile</t>
  </si>
  <si>
    <t>Zeile 2</t>
  </si>
  <si>
    <t>Zeile 3</t>
  </si>
  <si>
    <t>Zusatzzeile</t>
  </si>
  <si>
    <t>Fußtext links</t>
  </si>
  <si>
    <t>Interne Notiz</t>
  </si>
  <si>
    <t>Druckindex</t>
  </si>
  <si>
    <t>Vorschau</t>
  </si>
  <si>
    <t>Ja</t>
  </si>
  <si>
    <t>Inventaretikett – Büro 1</t>
  </si>
  <si>
    <t>Inventaretikett – Büro 2</t>
  </si>
  <si>
    <t>Inventaretikett – Büro 3</t>
  </si>
  <si>
    <t>Archiv – Projekt A</t>
  </si>
  <si>
    <t>Archiv – Projekt B</t>
  </si>
  <si>
    <t>Lager – Regal Nord</t>
  </si>
  <si>
    <t>Lager – Regal Süd</t>
  </si>
  <si>
    <t>IT – Asset</t>
  </si>
  <si>
    <t>ARCHIV</t>
  </si>
  <si>
    <t>BESTAND</t>
  </si>
  <si>
    <t>FACH 1</t>
  </si>
  <si>
    <t>Ersatzgerät</t>
  </si>
  <si>
    <t>FACH 2</t>
  </si>
  <si>
    <t>Reserve</t>
  </si>
  <si>
    <t>FACH 3</t>
  </si>
  <si>
    <t>FACH 4</t>
  </si>
  <si>
    <t>Messematerial</t>
  </si>
  <si>
    <t>FACH 5</t>
  </si>
  <si>
    <t>FACH 6</t>
  </si>
  <si>
    <t>LAGER</t>
  </si>
  <si>
    <t>GEPRÜFT</t>
  </si>
  <si>
    <t>ZONE A</t>
  </si>
  <si>
    <t>Ablage</t>
  </si>
  <si>
    <t>ZONE B</t>
  </si>
  <si>
    <t>ZONE C</t>
  </si>
  <si>
    <t>ZONE D</t>
  </si>
  <si>
    <t>ZONE E</t>
  </si>
  <si>
    <t>ZONE F</t>
  </si>
  <si>
    <t>Nein</t>
  </si>
  <si>
    <t>MUSTER</t>
  </si>
  <si>
    <t>INAKTIV</t>
  </si>
  <si>
    <t>Nicht im Druck</t>
  </si>
  <si>
    <t>Inaktiv – Beispiel</t>
  </si>
  <si>
    <t>Druckansicht – Etiketten</t>
  </si>
  <si>
    <t>A4 quer | 3 Spalten | Beispielansicht für Inventar-, Archiv- und Lagernummern</t>
  </si>
  <si>
    <t>Hinweis</t>
  </si>
  <si>
    <t>Die Etiketten werden aus den aktiven Zeilen im Blatt „Daten“ befüllt.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</si>
</sst>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0"/>
      <name val="Calibri"/>
    </font>
    <font>
      <sz val="10"/>
      <name val="Calibri"/>
    </font>
    <font>
      <i/>
      <sz val="10"/>
      <name val="Calibri"/>
    </font>
    <font>
      <b/>
      <sz val="10"/>
      <color rgb="FFFFFFFF"/>
      <name val="Calibri"/>
    </font>
    <font>
      <b/>
      <sz val="13"/>
      <color rgb="FF00484E"/>
      <name val="Calibri"/>
    </font>
    <font>
      <i/>
      <sz val="10"/>
      <color rgb="FF1F415A"/>
      <name val="Calibri"/>
    </font>
    <font>
      <i/>
      <sz val="9"/>
      <name val="Calibri"/>
    </font>
    <font>
      <b/>
      <sz val="8"/>
      <name val="Calibri"/>
    </font>
    <font>
      <b/>
      <sz val="9"/>
      <name val="Calibri"/>
    </font>
    <font>
      <sz val="9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AF3F4"/>
      </patternFill>
    </fill>
    <fill>
      <patternFill patternType="solid">
        <fgColor rgb="FFFFFFFF"/>
      </patternFill>
    </fill>
    <fill>
      <patternFill patternType="solid">
        <fgColor rgb="FFFFF4CC"/>
      </patternFill>
    </fill>
    <fill>
      <patternFill patternType="solid">
        <fgColor rgb="FFE8EEF2"/>
      </patternFill>
    </fill>
  </fills>
  <borders count="18">
    <border>
      <left/>
      <right/>
      <top/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1F415A"/>
      </left>
      <right style="thin">
        <color rgb="FF1F415A"/>
      </right>
      <top style="thin">
        <color rgb="FFBFC8CE"/>
      </top>
      <bottom style="thin">
        <color rgb="FFBFC8CE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1F415A"/>
      </left>
      <right style="thin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medium">
        <color rgb="FF1F415A"/>
      </bottom>
      <diagonal/>
    </border>
    <border>
      <left style="medium">
        <color rgb="FF1F415A"/>
      </left>
      <right style="thin">
        <color rgb="FF1F415A"/>
      </right>
      <top style="medium">
        <color rgb="FF1F415A"/>
      </top>
      <bottom style="thin">
        <color rgb="FF1F415A"/>
      </bottom>
      <diagonal/>
    </border>
    <border>
      <left style="medium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medium">
        <color rgb="FF1F415A"/>
      </left>
      <right style="thin">
        <color rgb="FF1F415A"/>
      </right>
      <top style="thin">
        <color rgb="FF1F415A"/>
      </top>
      <bottom style="medium">
        <color rgb="FF1F415A"/>
      </bottom>
      <diagonal/>
    </border>
    <border>
      <left/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/>
      <right style="thin">
        <color rgb="FF1F415A"/>
      </right>
      <top style="thin">
        <color rgb="FFBFC8CE"/>
      </top>
      <bottom style="thin">
        <color rgb="FFBFC8CE"/>
      </bottom>
      <diagonal/>
    </border>
    <border>
      <left/>
      <right/>
      <top style="medium">
        <color rgb="FF1F415A"/>
      </top>
      <bottom style="medium">
        <color rgb="FF1F415A"/>
      </bottom>
      <diagonal/>
    </border>
    <border>
      <left/>
      <right/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 style="thin">
        <color rgb="FF1F415A"/>
      </top>
      <bottom style="medium">
        <color rgb="FF1F415A"/>
      </bottom>
      <diagonal/>
    </border>
    <border>
      <left/>
      <right/>
      <top style="medium">
        <color rgb="FF1F415A"/>
      </top>
      <bottom style="thin">
        <color rgb="FF1F415A"/>
      </bottom>
      <diagonal/>
    </border>
    <border>
      <left/>
      <right style="thin">
        <color rgb="FF1F415A"/>
      </right>
      <top style="medium">
        <color rgb="FF1F415A"/>
      </top>
      <bottom style="thin">
        <color rgb="FF1F415A"/>
      </bottom>
      <diagonal/>
    </border>
    <border>
      <left style="thin">
        <color rgb="FF1F415A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4" borderId="2" xfId="0" applyFont="1" applyFill="1" applyBorder="1"/>
    <xf numFmtId="0" fontId="4" fillId="5" borderId="2" xfId="0" applyFont="1" applyFill="1" applyBorder="1"/>
    <xf numFmtId="0" fontId="0" fillId="5" borderId="2" xfId="0" applyFill="1" applyBorder="1"/>
    <xf numFmtId="0" fontId="6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9" xfId="0" applyBorder="1"/>
    <xf numFmtId="0" fontId="0" fillId="5" borderId="2" xfId="0" applyFill="1" applyBorder="1" applyAlignment="1">
      <alignment horizontal="left" vertical="top" wrapText="1"/>
    </xf>
    <xf numFmtId="0" fontId="0" fillId="0" borderId="10" xfId="0" applyBorder="1"/>
    <xf numFmtId="0" fontId="0" fillId="0" borderId="11" xfId="0" applyBorder="1"/>
    <xf numFmtId="0" fontId="1" fillId="2" borderId="1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0" fillId="0" borderId="12" xfId="0" applyBorder="1"/>
    <xf numFmtId="0" fontId="0" fillId="0" borderId="13" xfId="0" applyBorder="1"/>
    <xf numFmtId="0" fontId="3" fillId="5" borderId="7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0" fillId="0" borderId="14" xfId="0" applyBorder="1"/>
    <xf numFmtId="0" fontId="3" fillId="5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11" fillId="5" borderId="5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12" fillId="4" borderId="17" xfId="0" applyFont="1" applyFill="1" applyBorder="1" applyAlignment="1">
      <alignment horizontal="center" vertical="top" wrapText="1"/>
    </xf>
    <xf numFmtId="0" fontId="12" fillId="4" borderId="0" xfId="0" applyFont="1" applyFill="1" applyBorder="1" applyAlignment="1">
      <alignment horizontal="center" vertical="top" wrapText="1"/>
    </xf>
  </cellXfs>
  <cellStyles count="1">
    <cellStyle name="Standard" xfId="0" builtinId="0"/>
  </cellStyles>
  <dxfs count="3">
    <dxf>
      <fill>
        <patternFill patternType="solid">
          <fgColor rgb="FFFDE9E7"/>
        </patternFill>
      </fill>
    </dxf>
    <dxf>
      <fill>
        <patternFill patternType="solid">
          <fgColor rgb="FFFDE9E7"/>
        </patternFill>
      </fill>
    </dxf>
    <dxf>
      <fill>
        <patternFill patternType="solid">
          <fgColor rgb="FFF6FBF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tikettenDaten" displayName="EtikettenDaten" ref="A3:K33">
  <autoFilter ref="A3:K33" xr:uid="{00000000-0009-0000-0100-000001000000}"/>
  <tableColumns count="11">
    <tableColumn id="1" xr3:uid="{00000000-0010-0000-0000-000001000000}" name="Aktiv"/>
    <tableColumn id="2" xr3:uid="{00000000-0010-0000-0000-000002000000}" name="Lfd. Nr."/>
    <tableColumn id="3" xr3:uid="{00000000-0010-0000-0000-000003000000}" name="Code"/>
    <tableColumn id="4" xr3:uid="{00000000-0010-0000-0000-000004000000}" name="Kopfzeile"/>
    <tableColumn id="5" xr3:uid="{00000000-0010-0000-0000-000005000000}" name="Zeile 2"/>
    <tableColumn id="6" xr3:uid="{00000000-0010-0000-0000-000006000000}" name="Zeile 3"/>
    <tableColumn id="7" xr3:uid="{00000000-0010-0000-0000-000007000000}" name="Zusatzzeile"/>
    <tableColumn id="8" xr3:uid="{00000000-0010-0000-0000-000008000000}" name="Fußtext links"/>
    <tableColumn id="9" xr3:uid="{00000000-0010-0000-0000-000009000000}" name="Interne Notiz"/>
    <tableColumn id="10" xr3:uid="{00000000-0010-0000-0000-00000A000000}" name="Druckindex"/>
    <tableColumn id="11" xr3:uid="{00000000-0010-0000-0000-00000B000000}" name="Vorschau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51"/>
  <sheetViews>
    <sheetView showGridLines="0" tabSelected="1" workbookViewId="0">
      <selection activeCell="AC29" sqref="AC29"/>
    </sheetView>
  </sheetViews>
  <sheetFormatPr baseColWidth="10" defaultColWidth="9.140625" defaultRowHeight="15" x14ac:dyDescent="0.25"/>
  <cols>
    <col min="1" max="4" width="8.42578125" customWidth="1"/>
    <col min="5" max="5" width="2.140625" customWidth="1"/>
    <col min="6" max="9" width="8.42578125" customWidth="1"/>
    <col min="10" max="10" width="2.140625" customWidth="1"/>
    <col min="11" max="14" width="8.42578125" customWidth="1"/>
    <col min="15" max="17" width="2" customWidth="1"/>
  </cols>
  <sheetData>
    <row r="1" spans="1:19" ht="20.100000000000001" customHeight="1" x14ac:dyDescent="0.25">
      <c r="A1" s="9" t="s">
        <v>69</v>
      </c>
    </row>
    <row r="2" spans="1:19" ht="18" customHeight="1" x14ac:dyDescent="0.25">
      <c r="A2" s="10" t="s">
        <v>70</v>
      </c>
    </row>
    <row r="4" spans="1:19" ht="18" customHeight="1" x14ac:dyDescent="0.25">
      <c r="A4" s="24" t="str">
        <f>IFERROR(INDEX(Daten!$D$4:$D$33,MATCH(1,Daten!$J$4:$J$33,0)),"")</f>
        <v>NORDSTERN BÜROTECHNIK GMBH</v>
      </c>
      <c r="B4" s="25"/>
      <c r="C4" s="25"/>
      <c r="D4" s="26"/>
      <c r="F4" s="24" t="str">
        <f>IFERROR(INDEX(Daten!$D$4:$D$33,MATCH(2,Daten!$J$4:$J$33,0)),"")</f>
        <v>NORDSTERN BÜROTECHNIK GMBH</v>
      </c>
      <c r="G4" s="25"/>
      <c r="H4" s="25"/>
      <c r="I4" s="26"/>
      <c r="K4" s="24" t="str">
        <f>IFERROR(INDEX(Daten!$D$4:$D$33,MATCH(3,Daten!$J$4:$J$33,0)),"")</f>
        <v>NORDSTERN BÜROTECHNIK GMBH</v>
      </c>
      <c r="L4" s="25"/>
      <c r="M4" s="25"/>
      <c r="N4" s="26"/>
      <c r="P4" s="28" t="s">
        <v>71</v>
      </c>
      <c r="Q4" s="29"/>
      <c r="R4" s="29"/>
      <c r="S4" s="29"/>
    </row>
    <row r="5" spans="1:19" ht="18" customHeight="1" x14ac:dyDescent="0.25">
      <c r="A5" s="20" t="str">
        <f>IFERROR(INDEX(Daten!$E$4:$E$33,MATCH(1,Daten!$J$4:$J$33,0)),"")</f>
        <v>2026</v>
      </c>
      <c r="B5" s="18"/>
      <c r="C5" s="18"/>
      <c r="D5" s="19"/>
      <c r="F5" s="20" t="str">
        <f>IFERROR(INDEX(Daten!$E$4:$E$33,MATCH(2,Daten!$J$4:$J$33,0)),"")</f>
        <v>2026</v>
      </c>
      <c r="G5" s="18"/>
      <c r="H5" s="18"/>
      <c r="I5" s="19"/>
      <c r="K5" s="20" t="str">
        <f>IFERROR(INDEX(Daten!$E$4:$E$33,MATCH(3,Daten!$J$4:$J$33,0)),"")</f>
        <v>2026</v>
      </c>
      <c r="L5" s="18"/>
      <c r="M5" s="18"/>
      <c r="N5" s="19"/>
      <c r="P5" s="30" t="s">
        <v>72</v>
      </c>
      <c r="Q5" s="31"/>
      <c r="R5" s="31"/>
      <c r="S5" s="31"/>
    </row>
    <row r="6" spans="1:19" ht="18" customHeight="1" x14ac:dyDescent="0.25">
      <c r="A6" s="20" t="str">
        <f>IFERROR(INDEX(Daten!$F$4:$F$33,MATCH(1,Daten!$J$4:$J$33,0)),"")</f>
        <v>AKTIV</v>
      </c>
      <c r="B6" s="18"/>
      <c r="C6" s="18"/>
      <c r="D6" s="19"/>
      <c r="F6" s="20" t="str">
        <f>IFERROR(INDEX(Daten!$F$4:$F$33,MATCH(2,Daten!$J$4:$J$33,0)),"")</f>
        <v>AKTIV</v>
      </c>
      <c r="G6" s="18"/>
      <c r="H6" s="18"/>
      <c r="I6" s="19"/>
      <c r="K6" s="20" t="str">
        <f>IFERROR(INDEX(Daten!$F$4:$F$33,MATCH(3,Daten!$J$4:$J$33,0)),"")</f>
        <v>AKTIV</v>
      </c>
      <c r="L6" s="18"/>
      <c r="M6" s="18"/>
      <c r="N6" s="19"/>
      <c r="P6" s="30"/>
      <c r="Q6" s="31"/>
      <c r="R6" s="31"/>
      <c r="S6" s="31"/>
    </row>
    <row r="7" spans="1:19" ht="18" customHeight="1" x14ac:dyDescent="0.25">
      <c r="A7" s="21" t="str">
        <f>IFERROR(IF(INDEX(Daten!$G$4:$G$33,MATCH(1,Daten!$J$4:$J$33,0))=0,"",INDEX(Daten!$G$4:$G$33,MATCH(1,Daten!$J$4:$J$33,0))),"")</f>
        <v/>
      </c>
      <c r="B7" s="18"/>
      <c r="C7" s="18"/>
      <c r="D7" s="19"/>
      <c r="F7" s="21" t="str">
        <f>IFERROR(IF(INDEX(Daten!$G$4:$G$33,MATCH(2,Daten!$J$4:$J$33,0))=0,"",INDEX(Daten!$G$4:$G$33,MATCH(2,Daten!$J$4:$J$33,0))),"")</f>
        <v/>
      </c>
      <c r="G7" s="18"/>
      <c r="H7" s="18"/>
      <c r="I7" s="19"/>
      <c r="K7" s="21" t="str">
        <f>IFERROR(IF(INDEX(Daten!$G$4:$G$33,MATCH(3,Daten!$J$4:$J$33,0))=0,"",INDEX(Daten!$G$4:$G$33,MATCH(3,Daten!$J$4:$J$33,0))),"")</f>
        <v/>
      </c>
      <c r="L7" s="18"/>
      <c r="M7" s="18"/>
      <c r="N7" s="19"/>
      <c r="P7" s="30"/>
      <c r="Q7" s="31"/>
      <c r="R7" s="31"/>
      <c r="S7" s="31"/>
    </row>
    <row r="8" spans="1:19" ht="18" customHeight="1" x14ac:dyDescent="0.25">
      <c r="A8" s="22" t="str">
        <f>IFERROR(INDEX(Daten!$H$4:$H$33,MATCH(1,Daten!$J$4:$J$33,0)),"")</f>
        <v>CODE-NR.</v>
      </c>
      <c r="B8" s="23"/>
      <c r="C8" s="27" t="str">
        <f>IFERROR(INDEX(Daten!$C$4:$C$33,MATCH(1,Daten!$J$4:$J$33,0)),"")</f>
        <v>000000001</v>
      </c>
      <c r="D8" s="23"/>
      <c r="F8" s="22" t="str">
        <f>IFERROR(INDEX(Daten!$H$4:$H$33,MATCH(2,Daten!$J$4:$J$33,0)),"")</f>
        <v>CODE-NR.</v>
      </c>
      <c r="G8" s="23"/>
      <c r="H8" s="27" t="str">
        <f>IFERROR(INDEX(Daten!$C$4:$C$33,MATCH(2,Daten!$J$4:$J$33,0)),"")</f>
        <v>000000002</v>
      </c>
      <c r="I8" s="23"/>
      <c r="K8" s="22" t="str">
        <f>IFERROR(INDEX(Daten!$H$4:$H$33,MATCH(3,Daten!$J$4:$J$33,0)),"")</f>
        <v>CODE-NR.</v>
      </c>
      <c r="L8" s="23"/>
      <c r="M8" s="27" t="str">
        <f>IFERROR(INDEX(Daten!$C$4:$C$33,MATCH(3,Daten!$J$4:$J$33,0)),"")</f>
        <v>000000003</v>
      </c>
      <c r="N8" s="23"/>
      <c r="P8" s="30"/>
      <c r="Q8" s="31"/>
      <c r="R8" s="31"/>
      <c r="S8" s="31"/>
    </row>
    <row r="9" spans="1:19" ht="6" customHeight="1" x14ac:dyDescent="0.25"/>
    <row r="10" spans="1:19" ht="18" customHeight="1" x14ac:dyDescent="0.25">
      <c r="A10" s="24" t="str">
        <f>IFERROR(INDEX(Daten!$D$4:$D$33,MATCH(4,Daten!$J$4:$J$33,0)),"")</f>
        <v>NORDSTERN BÜROTECHNIK GMBH</v>
      </c>
      <c r="B10" s="25"/>
      <c r="C10" s="25"/>
      <c r="D10" s="26"/>
      <c r="F10" s="24" t="str">
        <f>IFERROR(INDEX(Daten!$D$4:$D$33,MATCH(5,Daten!$J$4:$J$33,0)),"")</f>
        <v>NORDSTERN BÜROTECHNIK GMBH</v>
      </c>
      <c r="G10" s="25"/>
      <c r="H10" s="25"/>
      <c r="I10" s="26"/>
      <c r="K10" s="24" t="str">
        <f>IFERROR(INDEX(Daten!$D$4:$D$33,MATCH(6,Daten!$J$4:$J$33,0)),"")</f>
        <v>NORDSTERN BÜROTECHNIK GMBH</v>
      </c>
      <c r="L10" s="25"/>
      <c r="M10" s="25"/>
      <c r="N10" s="26"/>
    </row>
    <row r="11" spans="1:19" ht="18" customHeight="1" x14ac:dyDescent="0.25">
      <c r="A11" s="20" t="str">
        <f>IFERROR(INDEX(Daten!$E$4:$E$33,MATCH(4,Daten!$J$4:$J$33,0)),"")</f>
        <v>2026</v>
      </c>
      <c r="B11" s="18"/>
      <c r="C11" s="18"/>
      <c r="D11" s="19"/>
      <c r="F11" s="20" t="str">
        <f>IFERROR(INDEX(Daten!$E$4:$E$33,MATCH(5,Daten!$J$4:$J$33,0)),"")</f>
        <v>2026</v>
      </c>
      <c r="G11" s="18"/>
      <c r="H11" s="18"/>
      <c r="I11" s="19"/>
      <c r="K11" s="20" t="str">
        <f>IFERROR(INDEX(Daten!$E$4:$E$33,MATCH(6,Daten!$J$4:$J$33,0)),"")</f>
        <v>2026</v>
      </c>
      <c r="L11" s="18"/>
      <c r="M11" s="18"/>
      <c r="N11" s="19"/>
    </row>
    <row r="12" spans="1:19" ht="18" customHeight="1" x14ac:dyDescent="0.25">
      <c r="A12" s="20" t="str">
        <f>IFERROR(INDEX(Daten!$F$4:$F$33,MATCH(4,Daten!$J$4:$J$33,0)),"")</f>
        <v>AKTIV</v>
      </c>
      <c r="B12" s="18"/>
      <c r="C12" s="18"/>
      <c r="D12" s="19"/>
      <c r="F12" s="20" t="str">
        <f>IFERROR(INDEX(Daten!$F$4:$F$33,MATCH(5,Daten!$J$4:$J$33,0)),"")</f>
        <v>AKTIV</v>
      </c>
      <c r="G12" s="18"/>
      <c r="H12" s="18"/>
      <c r="I12" s="19"/>
      <c r="K12" s="20" t="str">
        <f>IFERROR(INDEX(Daten!$F$4:$F$33,MATCH(6,Daten!$J$4:$J$33,0)),"")</f>
        <v>AKTIV</v>
      </c>
      <c r="L12" s="18"/>
      <c r="M12" s="18"/>
      <c r="N12" s="19"/>
    </row>
    <row r="13" spans="1:19" ht="18" customHeight="1" x14ac:dyDescent="0.25">
      <c r="A13" s="21" t="str">
        <f>IFERROR(IF(INDEX(Daten!$G$4:$G$33,MATCH(4,Daten!$J$4:$J$33,0))=0,"",INDEX(Daten!$G$4:$G$33,MATCH(4,Daten!$J$4:$J$33,0))),"")</f>
        <v/>
      </c>
      <c r="B13" s="18"/>
      <c r="C13" s="18"/>
      <c r="D13" s="19"/>
      <c r="F13" s="21" t="str">
        <f>IFERROR(IF(INDEX(Daten!$G$4:$G$33,MATCH(5,Daten!$J$4:$J$33,0))=0,"",INDEX(Daten!$G$4:$G$33,MATCH(5,Daten!$J$4:$J$33,0))),"")</f>
        <v/>
      </c>
      <c r="G13" s="18"/>
      <c r="H13" s="18"/>
      <c r="I13" s="19"/>
      <c r="K13" s="21" t="str">
        <f>IFERROR(IF(INDEX(Daten!$G$4:$G$33,MATCH(6,Daten!$J$4:$J$33,0))=0,"",INDEX(Daten!$G$4:$G$33,MATCH(6,Daten!$J$4:$J$33,0))),"")</f>
        <v/>
      </c>
      <c r="L13" s="18"/>
      <c r="M13" s="18"/>
      <c r="N13" s="19"/>
    </row>
    <row r="14" spans="1:19" ht="18" customHeight="1" x14ac:dyDescent="0.25">
      <c r="A14" s="22" t="str">
        <f>IFERROR(INDEX(Daten!$H$4:$H$33,MATCH(4,Daten!$J$4:$J$33,0)),"")</f>
        <v>CODE-NR.</v>
      </c>
      <c r="B14" s="23"/>
      <c r="C14" s="27" t="str">
        <f>IFERROR(INDEX(Daten!$C$4:$C$33,MATCH(4,Daten!$J$4:$J$33,0)),"")</f>
        <v>000000004</v>
      </c>
      <c r="D14" s="23"/>
      <c r="F14" s="22" t="str">
        <f>IFERROR(INDEX(Daten!$H$4:$H$33,MATCH(5,Daten!$J$4:$J$33,0)),"")</f>
        <v>CODE-NR.</v>
      </c>
      <c r="G14" s="23"/>
      <c r="H14" s="27" t="str">
        <f>IFERROR(INDEX(Daten!$C$4:$C$33,MATCH(5,Daten!$J$4:$J$33,0)),"")</f>
        <v>000000005</v>
      </c>
      <c r="I14" s="23"/>
      <c r="K14" s="22" t="str">
        <f>IFERROR(INDEX(Daten!$H$4:$H$33,MATCH(6,Daten!$J$4:$J$33,0)),"")</f>
        <v>CODE-NR.</v>
      </c>
      <c r="L14" s="23"/>
      <c r="M14" s="27" t="str">
        <f>IFERROR(INDEX(Daten!$C$4:$C$33,MATCH(6,Daten!$J$4:$J$33,0)),"")</f>
        <v>000000006</v>
      </c>
      <c r="N14" s="23"/>
    </row>
    <row r="15" spans="1:19" ht="6" customHeight="1" x14ac:dyDescent="0.25"/>
    <row r="16" spans="1:19" ht="18" customHeight="1" x14ac:dyDescent="0.25">
      <c r="A16" s="24" t="str">
        <f>IFERROR(INDEX(Daten!$D$4:$D$33,MATCH(7,Daten!$J$4:$J$33,0)),"")</f>
        <v>NORDSTERN BÜROTECHNIK GMBH</v>
      </c>
      <c r="B16" s="25"/>
      <c r="C16" s="25"/>
      <c r="D16" s="26"/>
      <c r="F16" s="24" t="str">
        <f>IFERROR(INDEX(Daten!$D$4:$D$33,MATCH(8,Daten!$J$4:$J$33,0)),"")</f>
        <v>NORDSTERN BÜROTECHNIK GMBH</v>
      </c>
      <c r="G16" s="25"/>
      <c r="H16" s="25"/>
      <c r="I16" s="26"/>
      <c r="K16" s="24" t="str">
        <f>IFERROR(INDEX(Daten!$D$4:$D$33,MATCH(9,Daten!$J$4:$J$33,0)),"")</f>
        <v>NORDSTERN BÜROTECHNIK GMBH</v>
      </c>
      <c r="L16" s="25"/>
      <c r="M16" s="25"/>
      <c r="N16" s="26"/>
    </row>
    <row r="17" spans="1:14" ht="18" customHeight="1" x14ac:dyDescent="0.25">
      <c r="A17" s="20" t="str">
        <f>IFERROR(INDEX(Daten!$E$4:$E$33,MATCH(7,Daten!$J$4:$J$33,0)),"")</f>
        <v>2026</v>
      </c>
      <c r="B17" s="18"/>
      <c r="C17" s="18"/>
      <c r="D17" s="19"/>
      <c r="F17" s="20" t="str">
        <f>IFERROR(INDEX(Daten!$E$4:$E$33,MATCH(8,Daten!$J$4:$J$33,0)),"")</f>
        <v>2026</v>
      </c>
      <c r="G17" s="18"/>
      <c r="H17" s="18"/>
      <c r="I17" s="19"/>
      <c r="K17" s="20" t="str">
        <f>IFERROR(INDEX(Daten!$E$4:$E$33,MATCH(9,Daten!$J$4:$J$33,0)),"")</f>
        <v>2026</v>
      </c>
      <c r="L17" s="18"/>
      <c r="M17" s="18"/>
      <c r="N17" s="19"/>
    </row>
    <row r="18" spans="1:14" ht="18" customHeight="1" x14ac:dyDescent="0.25">
      <c r="A18" s="20" t="str">
        <f>IFERROR(INDEX(Daten!$F$4:$F$33,MATCH(7,Daten!$J$4:$J$33,0)),"")</f>
        <v>AKTIV</v>
      </c>
      <c r="B18" s="18"/>
      <c r="C18" s="18"/>
      <c r="D18" s="19"/>
      <c r="F18" s="20" t="str">
        <f>IFERROR(INDEX(Daten!$F$4:$F$33,MATCH(8,Daten!$J$4:$J$33,0)),"")</f>
        <v>AKTIV</v>
      </c>
      <c r="G18" s="18"/>
      <c r="H18" s="18"/>
      <c r="I18" s="19"/>
      <c r="K18" s="20" t="str">
        <f>IFERROR(INDEX(Daten!$F$4:$F$33,MATCH(9,Daten!$J$4:$J$33,0)),"")</f>
        <v>AKTIV</v>
      </c>
      <c r="L18" s="18"/>
      <c r="M18" s="18"/>
      <c r="N18" s="19"/>
    </row>
    <row r="19" spans="1:14" ht="18" customHeight="1" x14ac:dyDescent="0.25">
      <c r="A19" s="21" t="str">
        <f>IFERROR(IF(INDEX(Daten!$G$4:$G$33,MATCH(7,Daten!$J$4:$J$33,0))=0,"",INDEX(Daten!$G$4:$G$33,MATCH(7,Daten!$J$4:$J$33,0))),"")</f>
        <v/>
      </c>
      <c r="B19" s="18"/>
      <c r="C19" s="18"/>
      <c r="D19" s="19"/>
      <c r="F19" s="21" t="str">
        <f>IFERROR(IF(INDEX(Daten!$G$4:$G$33,MATCH(8,Daten!$J$4:$J$33,0))=0,"",INDEX(Daten!$G$4:$G$33,MATCH(8,Daten!$J$4:$J$33,0))),"")</f>
        <v/>
      </c>
      <c r="G19" s="18"/>
      <c r="H19" s="18"/>
      <c r="I19" s="19"/>
      <c r="K19" s="21" t="str">
        <f>IFERROR(IF(INDEX(Daten!$G$4:$G$33,MATCH(9,Daten!$J$4:$J$33,0))=0,"",INDEX(Daten!$G$4:$G$33,MATCH(9,Daten!$J$4:$J$33,0))),"")</f>
        <v/>
      </c>
      <c r="L19" s="18"/>
      <c r="M19" s="18"/>
      <c r="N19" s="19"/>
    </row>
    <row r="20" spans="1:14" ht="18" customHeight="1" x14ac:dyDescent="0.25">
      <c r="A20" s="22" t="str">
        <f>IFERROR(INDEX(Daten!$H$4:$H$33,MATCH(7,Daten!$J$4:$J$33,0)),"")</f>
        <v>CODE-NR.</v>
      </c>
      <c r="B20" s="23"/>
      <c r="C20" s="27" t="str">
        <f>IFERROR(INDEX(Daten!$C$4:$C$33,MATCH(7,Daten!$J$4:$J$33,0)),"")</f>
        <v>000000007</v>
      </c>
      <c r="D20" s="23"/>
      <c r="F20" s="22" t="str">
        <f>IFERROR(INDEX(Daten!$H$4:$H$33,MATCH(8,Daten!$J$4:$J$33,0)),"")</f>
        <v>CODE-NR.</v>
      </c>
      <c r="G20" s="23"/>
      <c r="H20" s="27" t="str">
        <f>IFERROR(INDEX(Daten!$C$4:$C$33,MATCH(8,Daten!$J$4:$J$33,0)),"")</f>
        <v>000000008</v>
      </c>
      <c r="I20" s="23"/>
      <c r="K20" s="22" t="str">
        <f>IFERROR(INDEX(Daten!$H$4:$H$33,MATCH(9,Daten!$J$4:$J$33,0)),"")</f>
        <v>CODE-NR.</v>
      </c>
      <c r="L20" s="23"/>
      <c r="M20" s="27" t="str">
        <f>IFERROR(INDEX(Daten!$C$4:$C$33,MATCH(9,Daten!$J$4:$J$33,0)),"")</f>
        <v>000000009</v>
      </c>
      <c r="N20" s="23"/>
    </row>
    <row r="21" spans="1:14" ht="6" customHeight="1" x14ac:dyDescent="0.25"/>
    <row r="22" spans="1:14" ht="18" customHeight="1" x14ac:dyDescent="0.25">
      <c r="A22" s="24" t="str">
        <f>IFERROR(INDEX(Daten!$D$4:$D$33,MATCH(10,Daten!$J$4:$J$33,0)),"")</f>
        <v>NORDSTERN BÜROTECHNIK GMBH</v>
      </c>
      <c r="B22" s="25"/>
      <c r="C22" s="25"/>
      <c r="D22" s="26"/>
      <c r="F22" s="24" t="str">
        <f>IFERROR(INDEX(Daten!$D$4:$D$33,MATCH(11,Daten!$J$4:$J$33,0)),"")</f>
        <v>NORDSTERN BÜROTECHNIK GMBH</v>
      </c>
      <c r="G22" s="25"/>
      <c r="H22" s="25"/>
      <c r="I22" s="26"/>
      <c r="K22" s="24" t="str">
        <f>IFERROR(INDEX(Daten!$D$4:$D$33,MATCH(12,Daten!$J$4:$J$33,0)),"")</f>
        <v>NORDSTERN BÜROTECHNIK GMBH</v>
      </c>
      <c r="L22" s="25"/>
      <c r="M22" s="25"/>
      <c r="N22" s="26"/>
    </row>
    <row r="23" spans="1:14" ht="18" customHeight="1" x14ac:dyDescent="0.25">
      <c r="A23" s="20" t="str">
        <f>IFERROR(INDEX(Daten!$E$4:$E$33,MATCH(10,Daten!$J$4:$J$33,0)),"")</f>
        <v>2026</v>
      </c>
      <c r="B23" s="18"/>
      <c r="C23" s="18"/>
      <c r="D23" s="19"/>
      <c r="F23" s="20" t="str">
        <f>IFERROR(INDEX(Daten!$E$4:$E$33,MATCH(11,Daten!$J$4:$J$33,0)),"")</f>
        <v>2026</v>
      </c>
      <c r="G23" s="18"/>
      <c r="H23" s="18"/>
      <c r="I23" s="19"/>
      <c r="K23" s="20" t="str">
        <f>IFERROR(INDEX(Daten!$E$4:$E$33,MATCH(12,Daten!$J$4:$J$33,0)),"")</f>
        <v>2026</v>
      </c>
      <c r="L23" s="18"/>
      <c r="M23" s="18"/>
      <c r="N23" s="19"/>
    </row>
    <row r="24" spans="1:14" ht="18" customHeight="1" x14ac:dyDescent="0.25">
      <c r="A24" s="20" t="str">
        <f>IFERROR(INDEX(Daten!$F$4:$F$33,MATCH(10,Daten!$J$4:$J$33,0)),"")</f>
        <v>AKTIV</v>
      </c>
      <c r="B24" s="18"/>
      <c r="C24" s="18"/>
      <c r="D24" s="19"/>
      <c r="F24" s="20" t="str">
        <f>IFERROR(INDEX(Daten!$F$4:$F$33,MATCH(11,Daten!$J$4:$J$33,0)),"")</f>
        <v>AKTIV</v>
      </c>
      <c r="G24" s="18"/>
      <c r="H24" s="18"/>
      <c r="I24" s="19"/>
      <c r="K24" s="20" t="str">
        <f>IFERROR(INDEX(Daten!$F$4:$F$33,MATCH(12,Daten!$J$4:$J$33,0)),"")</f>
        <v>AKTIV</v>
      </c>
      <c r="L24" s="18"/>
      <c r="M24" s="18"/>
      <c r="N24" s="19"/>
    </row>
    <row r="25" spans="1:14" ht="18" customHeight="1" x14ac:dyDescent="0.25">
      <c r="A25" s="21" t="str">
        <f>IFERROR(IF(INDEX(Daten!$G$4:$G$33,MATCH(10,Daten!$J$4:$J$33,0))=0,"",INDEX(Daten!$G$4:$G$33,MATCH(10,Daten!$J$4:$J$33,0))),"")</f>
        <v/>
      </c>
      <c r="B25" s="18"/>
      <c r="C25" s="18"/>
      <c r="D25" s="19"/>
      <c r="F25" s="21" t="str">
        <f>IFERROR(IF(INDEX(Daten!$G$4:$G$33,MATCH(11,Daten!$J$4:$J$33,0))=0,"",INDEX(Daten!$G$4:$G$33,MATCH(11,Daten!$J$4:$J$33,0))),"")</f>
        <v/>
      </c>
      <c r="G25" s="18"/>
      <c r="H25" s="18"/>
      <c r="I25" s="19"/>
      <c r="K25" s="21" t="str">
        <f>IFERROR(IF(INDEX(Daten!$G$4:$G$33,MATCH(12,Daten!$J$4:$J$33,0))=0,"",INDEX(Daten!$G$4:$G$33,MATCH(12,Daten!$J$4:$J$33,0))),"")</f>
        <v/>
      </c>
      <c r="L25" s="18"/>
      <c r="M25" s="18"/>
      <c r="N25" s="19"/>
    </row>
    <row r="26" spans="1:14" ht="18" customHeight="1" x14ac:dyDescent="0.25">
      <c r="A26" s="22" t="str">
        <f>IFERROR(INDEX(Daten!$H$4:$H$33,MATCH(10,Daten!$J$4:$J$33,0)),"")</f>
        <v>CODE-NR.</v>
      </c>
      <c r="B26" s="23"/>
      <c r="C26" s="27" t="str">
        <f>IFERROR(INDEX(Daten!$C$4:$C$33,MATCH(10,Daten!$J$4:$J$33,0)),"")</f>
        <v>000000010</v>
      </c>
      <c r="D26" s="23"/>
      <c r="F26" s="22" t="str">
        <f>IFERROR(INDEX(Daten!$H$4:$H$33,MATCH(11,Daten!$J$4:$J$33,0)),"")</f>
        <v>CODE-NR.</v>
      </c>
      <c r="G26" s="23"/>
      <c r="H26" s="27" t="str">
        <f>IFERROR(INDEX(Daten!$C$4:$C$33,MATCH(11,Daten!$J$4:$J$33,0)),"")</f>
        <v>000000011</v>
      </c>
      <c r="I26" s="23"/>
      <c r="K26" s="22" t="str">
        <f>IFERROR(INDEX(Daten!$H$4:$H$33,MATCH(12,Daten!$J$4:$J$33,0)),"")</f>
        <v>CODE-NR.</v>
      </c>
      <c r="L26" s="23"/>
      <c r="M26" s="27" t="str">
        <f>IFERROR(INDEX(Daten!$C$4:$C$33,MATCH(12,Daten!$J$4:$J$33,0)),"")</f>
        <v>000000012</v>
      </c>
      <c r="N26" s="23"/>
    </row>
    <row r="27" spans="1:14" ht="6" customHeight="1" x14ac:dyDescent="0.25"/>
    <row r="28" spans="1:14" ht="18" customHeight="1" x14ac:dyDescent="0.25">
      <c r="A28" s="24" t="str">
        <f>IFERROR(INDEX(Daten!$D$4:$D$33,MATCH(13,Daten!$J$4:$J$33,0)),"")</f>
        <v>NORDSTERN BÜROTECHNIK GMBH</v>
      </c>
      <c r="B28" s="25"/>
      <c r="C28" s="25"/>
      <c r="D28" s="26"/>
      <c r="F28" s="24" t="str">
        <f>IFERROR(INDEX(Daten!$D$4:$D$33,MATCH(14,Daten!$J$4:$J$33,0)),"")</f>
        <v>NORDSTERN BÜROTECHNIK GMBH</v>
      </c>
      <c r="G28" s="25"/>
      <c r="H28" s="25"/>
      <c r="I28" s="26"/>
      <c r="K28" s="24" t="str">
        <f>IFERROR(INDEX(Daten!$D$4:$D$33,MATCH(15,Daten!$J$4:$J$33,0)),"")</f>
        <v>NORDSTERN BÜROTECHNIK GMBH</v>
      </c>
      <c r="L28" s="25"/>
      <c r="M28" s="25"/>
      <c r="N28" s="26"/>
    </row>
    <row r="29" spans="1:14" ht="18" customHeight="1" x14ac:dyDescent="0.25">
      <c r="A29" s="20" t="str">
        <f>IFERROR(INDEX(Daten!$E$4:$E$33,MATCH(13,Daten!$J$4:$J$33,0)),"")</f>
        <v>ARCHIV</v>
      </c>
      <c r="B29" s="18"/>
      <c r="C29" s="18"/>
      <c r="D29" s="19"/>
      <c r="F29" s="20" t="str">
        <f>IFERROR(INDEX(Daten!$E$4:$E$33,MATCH(14,Daten!$J$4:$J$33,0)),"")</f>
        <v>ARCHIV</v>
      </c>
      <c r="G29" s="18"/>
      <c r="H29" s="18"/>
      <c r="I29" s="19"/>
      <c r="K29" s="20" t="str">
        <f>IFERROR(INDEX(Daten!$E$4:$E$33,MATCH(15,Daten!$J$4:$J$33,0)),"")</f>
        <v>ARCHIV</v>
      </c>
      <c r="L29" s="18"/>
      <c r="M29" s="18"/>
      <c r="N29" s="19"/>
    </row>
    <row r="30" spans="1:14" ht="18" customHeight="1" x14ac:dyDescent="0.25">
      <c r="A30" s="20" t="str">
        <f>IFERROR(INDEX(Daten!$F$4:$F$33,MATCH(13,Daten!$J$4:$J$33,0)),"")</f>
        <v>BESTAND</v>
      </c>
      <c r="B30" s="18"/>
      <c r="C30" s="18"/>
      <c r="D30" s="19"/>
      <c r="F30" s="20" t="str">
        <f>IFERROR(INDEX(Daten!$F$4:$F$33,MATCH(14,Daten!$J$4:$J$33,0)),"")</f>
        <v>BESTAND</v>
      </c>
      <c r="G30" s="18"/>
      <c r="H30" s="18"/>
      <c r="I30" s="19"/>
      <c r="K30" s="20" t="str">
        <f>IFERROR(INDEX(Daten!$F$4:$F$33,MATCH(15,Daten!$J$4:$J$33,0)),"")</f>
        <v>BESTAND</v>
      </c>
      <c r="L30" s="18"/>
      <c r="M30" s="18"/>
      <c r="N30" s="19"/>
    </row>
    <row r="31" spans="1:14" ht="18" customHeight="1" x14ac:dyDescent="0.25">
      <c r="A31" s="21" t="str">
        <f>IFERROR(IF(INDEX(Daten!$G$4:$G$33,MATCH(13,Daten!$J$4:$J$33,0))=0,"",INDEX(Daten!$G$4:$G$33,MATCH(13,Daten!$J$4:$J$33,0))),"")</f>
        <v>FACH 1</v>
      </c>
      <c r="B31" s="18"/>
      <c r="C31" s="18"/>
      <c r="D31" s="19"/>
      <c r="F31" s="21" t="str">
        <f>IFERROR(IF(INDEX(Daten!$G$4:$G$33,MATCH(14,Daten!$J$4:$J$33,0))=0,"",INDEX(Daten!$G$4:$G$33,MATCH(14,Daten!$J$4:$J$33,0))),"")</f>
        <v>FACH 2</v>
      </c>
      <c r="G31" s="18"/>
      <c r="H31" s="18"/>
      <c r="I31" s="19"/>
      <c r="K31" s="21" t="str">
        <f>IFERROR(IF(INDEX(Daten!$G$4:$G$33,MATCH(15,Daten!$J$4:$J$33,0))=0,"",INDEX(Daten!$G$4:$G$33,MATCH(15,Daten!$J$4:$J$33,0))),"")</f>
        <v>FACH 3</v>
      </c>
      <c r="L31" s="18"/>
      <c r="M31" s="18"/>
      <c r="N31" s="19"/>
    </row>
    <row r="32" spans="1:14" ht="18" customHeight="1" x14ac:dyDescent="0.25">
      <c r="A32" s="22" t="str">
        <f>IFERROR(INDEX(Daten!$H$4:$H$33,MATCH(13,Daten!$J$4:$J$33,0)),"")</f>
        <v>CODE-NR.</v>
      </c>
      <c r="B32" s="23"/>
      <c r="C32" s="27" t="str">
        <f>IFERROR(INDEX(Daten!$C$4:$C$33,MATCH(13,Daten!$J$4:$J$33,0)),"")</f>
        <v>000000013</v>
      </c>
      <c r="D32" s="23"/>
      <c r="F32" s="22" t="str">
        <f>IFERROR(INDEX(Daten!$H$4:$H$33,MATCH(14,Daten!$J$4:$J$33,0)),"")</f>
        <v>CODE-NR.</v>
      </c>
      <c r="G32" s="23"/>
      <c r="H32" s="27" t="str">
        <f>IFERROR(INDEX(Daten!$C$4:$C$33,MATCH(14,Daten!$J$4:$J$33,0)),"")</f>
        <v>000000014</v>
      </c>
      <c r="I32" s="23"/>
      <c r="K32" s="22" t="str">
        <f>IFERROR(INDEX(Daten!$H$4:$H$33,MATCH(15,Daten!$J$4:$J$33,0)),"")</f>
        <v>CODE-NR.</v>
      </c>
      <c r="L32" s="23"/>
      <c r="M32" s="27" t="str">
        <f>IFERROR(INDEX(Daten!$C$4:$C$33,MATCH(15,Daten!$J$4:$J$33,0)),"")</f>
        <v>000000015</v>
      </c>
      <c r="N32" s="23"/>
    </row>
    <row r="33" spans="1:14" ht="6" customHeight="1" x14ac:dyDescent="0.25"/>
    <row r="34" spans="1:14" ht="18" customHeight="1" x14ac:dyDescent="0.25">
      <c r="A34" s="24" t="str">
        <f>IFERROR(INDEX(Daten!$D$4:$D$33,MATCH(16,Daten!$J$4:$J$33,0)),"")</f>
        <v>NORDSTERN BÜROTECHNIK GMBH</v>
      </c>
      <c r="B34" s="25"/>
      <c r="C34" s="25"/>
      <c r="D34" s="26"/>
      <c r="F34" s="24" t="str">
        <f>IFERROR(INDEX(Daten!$D$4:$D$33,MATCH(17,Daten!$J$4:$J$33,0)),"")</f>
        <v>NORDSTERN BÜROTECHNIK GMBH</v>
      </c>
      <c r="G34" s="25"/>
      <c r="H34" s="25"/>
      <c r="I34" s="26"/>
      <c r="K34" s="24" t="str">
        <f>IFERROR(INDEX(Daten!$D$4:$D$33,MATCH(18,Daten!$J$4:$J$33,0)),"")</f>
        <v>NORDSTERN BÜROTECHNIK GMBH</v>
      </c>
      <c r="L34" s="25"/>
      <c r="M34" s="25"/>
      <c r="N34" s="26"/>
    </row>
    <row r="35" spans="1:14" ht="18" customHeight="1" x14ac:dyDescent="0.25">
      <c r="A35" s="20" t="str">
        <f>IFERROR(INDEX(Daten!$E$4:$E$33,MATCH(16,Daten!$J$4:$J$33,0)),"")</f>
        <v>ARCHIV</v>
      </c>
      <c r="B35" s="18"/>
      <c r="C35" s="18"/>
      <c r="D35" s="19"/>
      <c r="F35" s="20" t="str">
        <f>IFERROR(INDEX(Daten!$E$4:$E$33,MATCH(17,Daten!$J$4:$J$33,0)),"")</f>
        <v>ARCHIV</v>
      </c>
      <c r="G35" s="18"/>
      <c r="H35" s="18"/>
      <c r="I35" s="19"/>
      <c r="K35" s="20" t="str">
        <f>IFERROR(INDEX(Daten!$E$4:$E$33,MATCH(18,Daten!$J$4:$J$33,0)),"")</f>
        <v>ARCHIV</v>
      </c>
      <c r="L35" s="18"/>
      <c r="M35" s="18"/>
      <c r="N35" s="19"/>
    </row>
    <row r="36" spans="1:14" ht="18" customHeight="1" x14ac:dyDescent="0.25">
      <c r="A36" s="20" t="str">
        <f>IFERROR(INDEX(Daten!$F$4:$F$33,MATCH(16,Daten!$J$4:$J$33,0)),"")</f>
        <v>BESTAND</v>
      </c>
      <c r="B36" s="18"/>
      <c r="C36" s="18"/>
      <c r="D36" s="19"/>
      <c r="F36" s="20" t="str">
        <f>IFERROR(INDEX(Daten!$F$4:$F$33,MATCH(17,Daten!$J$4:$J$33,0)),"")</f>
        <v>BESTAND</v>
      </c>
      <c r="G36" s="18"/>
      <c r="H36" s="18"/>
      <c r="I36" s="19"/>
      <c r="K36" s="20" t="str">
        <f>IFERROR(INDEX(Daten!$F$4:$F$33,MATCH(18,Daten!$J$4:$J$33,0)),"")</f>
        <v>BESTAND</v>
      </c>
      <c r="L36" s="18"/>
      <c r="M36" s="18"/>
      <c r="N36" s="19"/>
    </row>
    <row r="37" spans="1:14" ht="18" customHeight="1" x14ac:dyDescent="0.25">
      <c r="A37" s="21" t="str">
        <f>IFERROR(IF(INDEX(Daten!$G$4:$G$33,MATCH(16,Daten!$J$4:$J$33,0))=0,"",INDEX(Daten!$G$4:$G$33,MATCH(16,Daten!$J$4:$J$33,0))),"")</f>
        <v>FACH 4</v>
      </c>
      <c r="B37" s="18"/>
      <c r="C37" s="18"/>
      <c r="D37" s="19"/>
      <c r="F37" s="21" t="str">
        <f>IFERROR(IF(INDEX(Daten!$G$4:$G$33,MATCH(17,Daten!$J$4:$J$33,0))=0,"",INDEX(Daten!$G$4:$G$33,MATCH(17,Daten!$J$4:$J$33,0))),"")</f>
        <v>FACH 5</v>
      </c>
      <c r="G37" s="18"/>
      <c r="H37" s="18"/>
      <c r="I37" s="19"/>
      <c r="K37" s="21" t="str">
        <f>IFERROR(IF(INDEX(Daten!$G$4:$G$33,MATCH(18,Daten!$J$4:$J$33,0))=0,"",INDEX(Daten!$G$4:$G$33,MATCH(18,Daten!$J$4:$J$33,0))),"")</f>
        <v>FACH 6</v>
      </c>
      <c r="L37" s="18"/>
      <c r="M37" s="18"/>
      <c r="N37" s="19"/>
    </row>
    <row r="38" spans="1:14" ht="18" customHeight="1" x14ac:dyDescent="0.25">
      <c r="A38" s="22" t="str">
        <f>IFERROR(INDEX(Daten!$H$4:$H$33,MATCH(16,Daten!$J$4:$J$33,0)),"")</f>
        <v>CODE-NR.</v>
      </c>
      <c r="B38" s="23"/>
      <c r="C38" s="27" t="str">
        <f>IFERROR(INDEX(Daten!$C$4:$C$33,MATCH(16,Daten!$J$4:$J$33,0)),"")</f>
        <v>000000016</v>
      </c>
      <c r="D38" s="23"/>
      <c r="F38" s="22" t="str">
        <f>IFERROR(INDEX(Daten!$H$4:$H$33,MATCH(17,Daten!$J$4:$J$33,0)),"")</f>
        <v>CODE-NR.</v>
      </c>
      <c r="G38" s="23"/>
      <c r="H38" s="27" t="str">
        <f>IFERROR(INDEX(Daten!$C$4:$C$33,MATCH(17,Daten!$J$4:$J$33,0)),"")</f>
        <v>000000017</v>
      </c>
      <c r="I38" s="23"/>
      <c r="K38" s="22" t="str">
        <f>IFERROR(INDEX(Daten!$H$4:$H$33,MATCH(18,Daten!$J$4:$J$33,0)),"")</f>
        <v>CODE-NR.</v>
      </c>
      <c r="L38" s="23"/>
      <c r="M38" s="27" t="str">
        <f>IFERROR(INDEX(Daten!$C$4:$C$33,MATCH(18,Daten!$J$4:$J$33,0)),"")</f>
        <v>000000018</v>
      </c>
      <c r="N38" s="23"/>
    </row>
    <row r="39" spans="1:14" ht="6" customHeight="1" x14ac:dyDescent="0.25"/>
    <row r="40" spans="1:14" ht="18" customHeight="1" x14ac:dyDescent="0.25">
      <c r="A40" s="24" t="str">
        <f>IFERROR(INDEX(Daten!$D$4:$D$33,MATCH(19,Daten!$J$4:$J$33,0)),"")</f>
        <v>NORDSTERN BÜROTECHNIK GMBH</v>
      </c>
      <c r="B40" s="25"/>
      <c r="C40" s="25"/>
      <c r="D40" s="26"/>
      <c r="F40" s="24" t="str">
        <f>IFERROR(INDEX(Daten!$D$4:$D$33,MATCH(20,Daten!$J$4:$J$33,0)),"")</f>
        <v>NORDSTERN BÜROTECHNIK GMBH</v>
      </c>
      <c r="G40" s="25"/>
      <c r="H40" s="25"/>
      <c r="I40" s="26"/>
      <c r="K40" s="24" t="str">
        <f>IFERROR(INDEX(Daten!$D$4:$D$33,MATCH(21,Daten!$J$4:$J$33,0)),"")</f>
        <v>NORDSTERN BÜROTECHNIK GMBH</v>
      </c>
      <c r="L40" s="25"/>
      <c r="M40" s="25"/>
      <c r="N40" s="26"/>
    </row>
    <row r="41" spans="1:14" ht="18" customHeight="1" x14ac:dyDescent="0.25">
      <c r="A41" s="20" t="str">
        <f>IFERROR(INDEX(Daten!$E$4:$E$33,MATCH(19,Daten!$J$4:$J$33,0)),"")</f>
        <v>LAGER</v>
      </c>
      <c r="B41" s="18"/>
      <c r="C41" s="18"/>
      <c r="D41" s="19"/>
      <c r="F41" s="20" t="str">
        <f>IFERROR(INDEX(Daten!$E$4:$E$33,MATCH(20,Daten!$J$4:$J$33,0)),"")</f>
        <v>LAGER</v>
      </c>
      <c r="G41" s="18"/>
      <c r="H41" s="18"/>
      <c r="I41" s="19"/>
      <c r="K41" s="20" t="str">
        <f>IFERROR(INDEX(Daten!$E$4:$E$33,MATCH(21,Daten!$J$4:$J$33,0)),"")</f>
        <v>LAGER</v>
      </c>
      <c r="L41" s="18"/>
      <c r="M41" s="18"/>
      <c r="N41" s="19"/>
    </row>
    <row r="42" spans="1:14" ht="18" customHeight="1" x14ac:dyDescent="0.25">
      <c r="A42" s="20" t="str">
        <f>IFERROR(INDEX(Daten!$F$4:$F$33,MATCH(19,Daten!$J$4:$J$33,0)),"")</f>
        <v>GEPRÜFT</v>
      </c>
      <c r="B42" s="18"/>
      <c r="C42" s="18"/>
      <c r="D42" s="19"/>
      <c r="F42" s="20" t="str">
        <f>IFERROR(INDEX(Daten!$F$4:$F$33,MATCH(20,Daten!$J$4:$J$33,0)),"")</f>
        <v>GEPRÜFT</v>
      </c>
      <c r="G42" s="18"/>
      <c r="H42" s="18"/>
      <c r="I42" s="19"/>
      <c r="K42" s="20" t="str">
        <f>IFERROR(INDEX(Daten!$F$4:$F$33,MATCH(21,Daten!$J$4:$J$33,0)),"")</f>
        <v>GEPRÜFT</v>
      </c>
      <c r="L42" s="18"/>
      <c r="M42" s="18"/>
      <c r="N42" s="19"/>
    </row>
    <row r="43" spans="1:14" ht="18" customHeight="1" x14ac:dyDescent="0.25">
      <c r="A43" s="21" t="str">
        <f>IFERROR(IF(INDEX(Daten!$G$4:$G$33,MATCH(19,Daten!$J$4:$J$33,0))=0,"",INDEX(Daten!$G$4:$G$33,MATCH(19,Daten!$J$4:$J$33,0))),"")</f>
        <v>ZONE A</v>
      </c>
      <c r="B43" s="18"/>
      <c r="C43" s="18"/>
      <c r="D43" s="19"/>
      <c r="F43" s="21" t="str">
        <f>IFERROR(IF(INDEX(Daten!$G$4:$G$33,MATCH(20,Daten!$J$4:$J$33,0))=0,"",INDEX(Daten!$G$4:$G$33,MATCH(20,Daten!$J$4:$J$33,0))),"")</f>
        <v>ZONE B</v>
      </c>
      <c r="G43" s="18"/>
      <c r="H43" s="18"/>
      <c r="I43" s="19"/>
      <c r="K43" s="21" t="str">
        <f>IFERROR(IF(INDEX(Daten!$G$4:$G$33,MATCH(21,Daten!$J$4:$J$33,0))=0,"",INDEX(Daten!$G$4:$G$33,MATCH(21,Daten!$J$4:$J$33,0))),"")</f>
        <v>ZONE C</v>
      </c>
      <c r="L43" s="18"/>
      <c r="M43" s="18"/>
      <c r="N43" s="19"/>
    </row>
    <row r="44" spans="1:14" ht="18" customHeight="1" x14ac:dyDescent="0.25">
      <c r="A44" s="22" t="str">
        <f>IFERROR(INDEX(Daten!$H$4:$H$33,MATCH(19,Daten!$J$4:$J$33,0)),"")</f>
        <v>CODE-NR.</v>
      </c>
      <c r="B44" s="23"/>
      <c r="C44" s="27" t="str">
        <f>IFERROR(INDEX(Daten!$C$4:$C$33,MATCH(19,Daten!$J$4:$J$33,0)),"")</f>
        <v>000000019</v>
      </c>
      <c r="D44" s="23"/>
      <c r="F44" s="22" t="str">
        <f>IFERROR(INDEX(Daten!$H$4:$H$33,MATCH(20,Daten!$J$4:$J$33,0)),"")</f>
        <v>CODE-NR.</v>
      </c>
      <c r="G44" s="23"/>
      <c r="H44" s="27" t="str">
        <f>IFERROR(INDEX(Daten!$C$4:$C$33,MATCH(20,Daten!$J$4:$J$33,0)),"")</f>
        <v>000000020</v>
      </c>
      <c r="I44" s="23"/>
      <c r="K44" s="22" t="str">
        <f>IFERROR(INDEX(Daten!$H$4:$H$33,MATCH(21,Daten!$J$4:$J$33,0)),"")</f>
        <v>CODE-NR.</v>
      </c>
      <c r="L44" s="23"/>
      <c r="M44" s="27" t="str">
        <f>IFERROR(INDEX(Daten!$C$4:$C$33,MATCH(21,Daten!$J$4:$J$33,0)),"")</f>
        <v>000000021</v>
      </c>
      <c r="N44" s="23"/>
    </row>
    <row r="45" spans="1:14" ht="6" customHeight="1" x14ac:dyDescent="0.25"/>
    <row r="46" spans="1:14" ht="18" customHeight="1" x14ac:dyDescent="0.25">
      <c r="A46" s="24" t="str">
        <f>IFERROR(INDEX(Daten!$D$4:$D$33,MATCH(22,Daten!$J$4:$J$33,0)),"")</f>
        <v>NORDSTERN BÜROTECHNIK GMBH</v>
      </c>
      <c r="B46" s="25"/>
      <c r="C46" s="25"/>
      <c r="D46" s="26"/>
      <c r="F46" s="24" t="str">
        <f>IFERROR(INDEX(Daten!$D$4:$D$33,MATCH(23,Daten!$J$4:$J$33,0)),"")</f>
        <v>NORDSTERN BÜROTECHNIK GMBH</v>
      </c>
      <c r="G46" s="25"/>
      <c r="H46" s="25"/>
      <c r="I46" s="26"/>
      <c r="K46" s="24" t="str">
        <f>IFERROR(INDEX(Daten!$D$4:$D$33,MATCH(24,Daten!$J$4:$J$33,0)),"")</f>
        <v>NORDSTERN BÜROTECHNIK GMBH</v>
      </c>
      <c r="L46" s="25"/>
      <c r="M46" s="25"/>
      <c r="N46" s="26"/>
    </row>
    <row r="47" spans="1:14" ht="18" customHeight="1" x14ac:dyDescent="0.25">
      <c r="A47" s="20" t="str">
        <f>IFERROR(INDEX(Daten!$E$4:$E$33,MATCH(22,Daten!$J$4:$J$33,0)),"")</f>
        <v>LAGER</v>
      </c>
      <c r="B47" s="18"/>
      <c r="C47" s="18"/>
      <c r="D47" s="19"/>
      <c r="F47" s="20" t="str">
        <f>IFERROR(INDEX(Daten!$E$4:$E$33,MATCH(23,Daten!$J$4:$J$33,0)),"")</f>
        <v>LAGER</v>
      </c>
      <c r="G47" s="18"/>
      <c r="H47" s="18"/>
      <c r="I47" s="19"/>
      <c r="K47" s="20" t="str">
        <f>IFERROR(INDEX(Daten!$E$4:$E$33,MATCH(24,Daten!$J$4:$J$33,0)),"")</f>
        <v>LAGER</v>
      </c>
      <c r="L47" s="18"/>
      <c r="M47" s="18"/>
      <c r="N47" s="19"/>
    </row>
    <row r="48" spans="1:14" ht="18" customHeight="1" x14ac:dyDescent="0.25">
      <c r="A48" s="20" t="str">
        <f>IFERROR(INDEX(Daten!$F$4:$F$33,MATCH(22,Daten!$J$4:$J$33,0)),"")</f>
        <v>GEPRÜFT</v>
      </c>
      <c r="B48" s="18"/>
      <c r="C48" s="18"/>
      <c r="D48" s="19"/>
      <c r="F48" s="20" t="str">
        <f>IFERROR(INDEX(Daten!$F$4:$F$33,MATCH(23,Daten!$J$4:$J$33,0)),"")</f>
        <v>GEPRÜFT</v>
      </c>
      <c r="G48" s="18"/>
      <c r="H48" s="18"/>
      <c r="I48" s="19"/>
      <c r="K48" s="20" t="str">
        <f>IFERROR(INDEX(Daten!$F$4:$F$33,MATCH(24,Daten!$J$4:$J$33,0)),"")</f>
        <v>GEPRÜFT</v>
      </c>
      <c r="L48" s="18"/>
      <c r="M48" s="18"/>
      <c r="N48" s="19"/>
    </row>
    <row r="49" spans="1:14" ht="18" customHeight="1" x14ac:dyDescent="0.25">
      <c r="A49" s="21" t="str">
        <f>IFERROR(IF(INDEX(Daten!$G$4:$G$33,MATCH(22,Daten!$J$4:$J$33,0))=0,"",INDEX(Daten!$G$4:$G$33,MATCH(22,Daten!$J$4:$J$33,0))),"")</f>
        <v>ZONE D</v>
      </c>
      <c r="B49" s="18"/>
      <c r="C49" s="18"/>
      <c r="D49" s="19"/>
      <c r="F49" s="21" t="str">
        <f>IFERROR(IF(INDEX(Daten!$G$4:$G$33,MATCH(23,Daten!$J$4:$J$33,0))=0,"",INDEX(Daten!$G$4:$G$33,MATCH(23,Daten!$J$4:$J$33,0))),"")</f>
        <v>ZONE E</v>
      </c>
      <c r="G49" s="18"/>
      <c r="H49" s="18"/>
      <c r="I49" s="19"/>
      <c r="K49" s="21" t="str">
        <f>IFERROR(IF(INDEX(Daten!$G$4:$G$33,MATCH(24,Daten!$J$4:$J$33,0))=0,"",INDEX(Daten!$G$4:$G$33,MATCH(24,Daten!$J$4:$J$33,0))),"")</f>
        <v>ZONE F</v>
      </c>
      <c r="L49" s="18"/>
      <c r="M49" s="18"/>
      <c r="N49" s="19"/>
    </row>
    <row r="50" spans="1:14" ht="18" customHeight="1" x14ac:dyDescent="0.25">
      <c r="A50" s="22" t="str">
        <f>IFERROR(INDEX(Daten!$H$4:$H$33,MATCH(22,Daten!$J$4:$J$33,0)),"")</f>
        <v>CODE-NR.</v>
      </c>
      <c r="B50" s="23"/>
      <c r="C50" s="27" t="str">
        <f>IFERROR(INDEX(Daten!$C$4:$C$33,MATCH(22,Daten!$J$4:$J$33,0)),"")</f>
        <v>000000022</v>
      </c>
      <c r="D50" s="23"/>
      <c r="F50" s="22" t="str">
        <f>IFERROR(INDEX(Daten!$H$4:$H$33,MATCH(23,Daten!$J$4:$J$33,0)),"")</f>
        <v>CODE-NR.</v>
      </c>
      <c r="G50" s="23"/>
      <c r="H50" s="27" t="str">
        <f>IFERROR(INDEX(Daten!$C$4:$C$33,MATCH(23,Daten!$J$4:$J$33,0)),"")</f>
        <v>000000023</v>
      </c>
      <c r="I50" s="23"/>
      <c r="K50" s="22" t="str">
        <f>IFERROR(INDEX(Daten!$H$4:$H$33,MATCH(24,Daten!$J$4:$J$33,0)),"")</f>
        <v>CODE-NR.</v>
      </c>
      <c r="L50" s="23"/>
      <c r="M50" s="27" t="str">
        <f>IFERROR(INDEX(Daten!$C$4:$C$33,MATCH(24,Daten!$J$4:$J$33,0)),"")</f>
        <v>000000024</v>
      </c>
      <c r="N50" s="23"/>
    </row>
    <row r="51" spans="1:14" ht="6" customHeight="1" x14ac:dyDescent="0.25"/>
  </sheetData>
  <mergeCells count="146">
    <mergeCell ref="P4:S4"/>
    <mergeCell ref="P5:S8"/>
    <mergeCell ref="A50:B50"/>
    <mergeCell ref="K36:N36"/>
    <mergeCell ref="F40:I40"/>
    <mergeCell ref="A6:D6"/>
    <mergeCell ref="F38:G38"/>
    <mergeCell ref="H32:I32"/>
    <mergeCell ref="F12:I12"/>
    <mergeCell ref="F24:I24"/>
    <mergeCell ref="A25:D25"/>
    <mergeCell ref="K14:L14"/>
    <mergeCell ref="A20:B20"/>
    <mergeCell ref="A18:D18"/>
    <mergeCell ref="K22:N22"/>
    <mergeCell ref="F41:I41"/>
    <mergeCell ref="F35:I35"/>
    <mergeCell ref="K38:L38"/>
    <mergeCell ref="M32:N32"/>
    <mergeCell ref="M14:N14"/>
    <mergeCell ref="K12:N12"/>
    <mergeCell ref="A44:B44"/>
    <mergeCell ref="H8:I8"/>
    <mergeCell ref="A47:D47"/>
    <mergeCell ref="F44:G44"/>
    <mergeCell ref="H26:I26"/>
    <mergeCell ref="A4:D4"/>
    <mergeCell ref="A43:D43"/>
    <mergeCell ref="H44:I44"/>
    <mergeCell ref="C26:D26"/>
    <mergeCell ref="F49:I49"/>
    <mergeCell ref="A40:D40"/>
    <mergeCell ref="K20:L20"/>
    <mergeCell ref="K18:N18"/>
    <mergeCell ref="M20:N20"/>
    <mergeCell ref="F11:I11"/>
    <mergeCell ref="K34:N34"/>
    <mergeCell ref="K16:N16"/>
    <mergeCell ref="F32:G32"/>
    <mergeCell ref="F26:G26"/>
    <mergeCell ref="C38:D38"/>
    <mergeCell ref="K40:N40"/>
    <mergeCell ref="K46:N46"/>
    <mergeCell ref="A12:D12"/>
    <mergeCell ref="M38:N38"/>
    <mergeCell ref="F14:G14"/>
    <mergeCell ref="F22:I22"/>
    <mergeCell ref="A23:D23"/>
    <mergeCell ref="K23:N23"/>
    <mergeCell ref="F31:I31"/>
    <mergeCell ref="H20:I20"/>
    <mergeCell ref="F5:I5"/>
    <mergeCell ref="A8:B8"/>
    <mergeCell ref="A46:D46"/>
    <mergeCell ref="K41:N41"/>
    <mergeCell ref="C8:D8"/>
    <mergeCell ref="F42:I42"/>
    <mergeCell ref="F17:I17"/>
    <mergeCell ref="K43:N43"/>
    <mergeCell ref="H14:I14"/>
    <mergeCell ref="F46:I46"/>
    <mergeCell ref="F28:I28"/>
    <mergeCell ref="K42:N42"/>
    <mergeCell ref="H38:I38"/>
    <mergeCell ref="K17:N17"/>
    <mergeCell ref="A10:D10"/>
    <mergeCell ref="K10:N10"/>
    <mergeCell ref="K19:N19"/>
    <mergeCell ref="C20:D20"/>
    <mergeCell ref="K28:N28"/>
    <mergeCell ref="K6:N6"/>
    <mergeCell ref="A34:D34"/>
    <mergeCell ref="K25:N25"/>
    <mergeCell ref="K44:L44"/>
    <mergeCell ref="H50:I50"/>
    <mergeCell ref="A28:D28"/>
    <mergeCell ref="K37:N37"/>
    <mergeCell ref="K13:N13"/>
    <mergeCell ref="A48:D48"/>
    <mergeCell ref="K32:L32"/>
    <mergeCell ref="F20:G20"/>
    <mergeCell ref="A30:D30"/>
    <mergeCell ref="A11:D11"/>
    <mergeCell ref="F19:I19"/>
    <mergeCell ref="F34:I34"/>
    <mergeCell ref="A26:B26"/>
    <mergeCell ref="F30:I30"/>
    <mergeCell ref="F47:I47"/>
    <mergeCell ref="F48:I48"/>
    <mergeCell ref="C44:D44"/>
    <mergeCell ref="K30:N30"/>
    <mergeCell ref="A49:D49"/>
    <mergeCell ref="F50:G50"/>
    <mergeCell ref="A36:D36"/>
    <mergeCell ref="K29:N29"/>
    <mergeCell ref="K11:N11"/>
    <mergeCell ref="A32:B32"/>
    <mergeCell ref="A14:B14"/>
    <mergeCell ref="K50:L50"/>
    <mergeCell ref="C50:D50"/>
    <mergeCell ref="F29:I29"/>
    <mergeCell ref="F16:I16"/>
    <mergeCell ref="A24:D24"/>
    <mergeCell ref="K24:N24"/>
    <mergeCell ref="F25:I25"/>
    <mergeCell ref="K35:N35"/>
    <mergeCell ref="A7:D7"/>
    <mergeCell ref="A41:D41"/>
    <mergeCell ref="A16:D16"/>
    <mergeCell ref="M8:N8"/>
    <mergeCell ref="M50:N50"/>
    <mergeCell ref="F23:I23"/>
    <mergeCell ref="A42:D42"/>
    <mergeCell ref="F13:I13"/>
    <mergeCell ref="A17:D17"/>
    <mergeCell ref="A22:D22"/>
    <mergeCell ref="A35:D35"/>
    <mergeCell ref="F43:I43"/>
    <mergeCell ref="M44:N44"/>
    <mergeCell ref="C14:D14"/>
    <mergeCell ref="F37:I37"/>
    <mergeCell ref="A19:D19"/>
    <mergeCell ref="A5:D5"/>
    <mergeCell ref="K48:N48"/>
    <mergeCell ref="A29:D29"/>
    <mergeCell ref="K7:N7"/>
    <mergeCell ref="A13:D13"/>
    <mergeCell ref="K26:L26"/>
    <mergeCell ref="K4:N4"/>
    <mergeCell ref="A31:D31"/>
    <mergeCell ref="K49:N49"/>
    <mergeCell ref="F6:I6"/>
    <mergeCell ref="F4:I4"/>
    <mergeCell ref="F10:I10"/>
    <mergeCell ref="K5:N5"/>
    <mergeCell ref="F8:G8"/>
    <mergeCell ref="F7:I7"/>
    <mergeCell ref="K8:L8"/>
    <mergeCell ref="K47:N47"/>
    <mergeCell ref="M26:N26"/>
    <mergeCell ref="F36:I36"/>
    <mergeCell ref="F18:I18"/>
    <mergeCell ref="K31:N31"/>
    <mergeCell ref="A37:D37"/>
    <mergeCell ref="A38:B38"/>
    <mergeCell ref="C32:D32"/>
  </mergeCells>
  <pageMargins left="0.2" right="0.2" top="0.3" bottom="0.3" header="0.1" footer="0.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showGridLines="0" workbookViewId="0"/>
  </sheetViews>
  <sheetFormatPr baseColWidth="10" defaultColWidth="9.140625" defaultRowHeight="15" x14ac:dyDescent="0.25"/>
  <cols>
    <col min="1" max="1" width="3" customWidth="1"/>
    <col min="2" max="2" width="28" customWidth="1"/>
    <col min="3" max="4" width="22" customWidth="1"/>
    <col min="5" max="5" width="4" customWidth="1"/>
    <col min="6" max="7" width="22" customWidth="1"/>
  </cols>
  <sheetData>
    <row r="1" spans="2:7" ht="18.75" x14ac:dyDescent="0.25">
      <c r="B1" s="16" t="s">
        <v>0</v>
      </c>
      <c r="C1" s="15"/>
      <c r="D1" s="15"/>
      <c r="E1" s="15"/>
      <c r="F1" s="15"/>
      <c r="G1" s="12"/>
    </row>
    <row r="3" spans="2:7" x14ac:dyDescent="0.25">
      <c r="B3" s="11" t="s">
        <v>1</v>
      </c>
      <c r="C3" s="15"/>
      <c r="D3" s="12"/>
      <c r="F3" s="11" t="s">
        <v>2</v>
      </c>
      <c r="G3" s="12"/>
    </row>
    <row r="4" spans="2:7" x14ac:dyDescent="0.25">
      <c r="B4" s="1" t="s">
        <v>3</v>
      </c>
      <c r="C4" s="2" t="s">
        <v>4</v>
      </c>
      <c r="D4" s="3"/>
      <c r="F4" s="13" t="s">
        <v>5</v>
      </c>
      <c r="G4" s="14"/>
    </row>
    <row r="5" spans="2:7" x14ac:dyDescent="0.25">
      <c r="B5" s="1" t="s">
        <v>6</v>
      </c>
      <c r="C5" s="2" t="s">
        <v>7</v>
      </c>
      <c r="D5" s="3"/>
      <c r="F5" s="13" t="s">
        <v>8</v>
      </c>
      <c r="G5" s="14"/>
    </row>
    <row r="6" spans="2:7" x14ac:dyDescent="0.25">
      <c r="B6" s="1" t="s">
        <v>9</v>
      </c>
      <c r="C6" s="2" t="s">
        <v>10</v>
      </c>
      <c r="D6" s="3"/>
      <c r="F6" s="13" t="s">
        <v>11</v>
      </c>
      <c r="G6" s="14"/>
    </row>
    <row r="7" spans="2:7" x14ac:dyDescent="0.25">
      <c r="B7" s="1" t="s">
        <v>12</v>
      </c>
      <c r="C7" s="2" t="s">
        <v>13</v>
      </c>
      <c r="D7" s="3"/>
      <c r="F7" s="13" t="s">
        <v>14</v>
      </c>
      <c r="G7" s="14"/>
    </row>
    <row r="8" spans="2:7" x14ac:dyDescent="0.25">
      <c r="B8" s="1" t="s">
        <v>15</v>
      </c>
      <c r="C8" s="2">
        <v>1</v>
      </c>
      <c r="D8" s="3"/>
      <c r="F8" s="13" t="s">
        <v>16</v>
      </c>
      <c r="G8" s="14"/>
    </row>
    <row r="9" spans="2:7" x14ac:dyDescent="0.25">
      <c r="B9" s="1" t="s">
        <v>17</v>
      </c>
      <c r="C9" s="2">
        <v>9</v>
      </c>
      <c r="D9" s="3"/>
    </row>
    <row r="10" spans="2:7" x14ac:dyDescent="0.25">
      <c r="B10" s="1" t="s">
        <v>18</v>
      </c>
      <c r="C10" s="2"/>
      <c r="D10" s="3"/>
    </row>
    <row r="11" spans="2:7" x14ac:dyDescent="0.25">
      <c r="B11" s="1" t="s">
        <v>19</v>
      </c>
      <c r="C11" s="2">
        <v>3</v>
      </c>
      <c r="D11" s="3"/>
    </row>
    <row r="12" spans="2:7" x14ac:dyDescent="0.25">
      <c r="B12" s="1" t="s">
        <v>20</v>
      </c>
      <c r="C12" s="2">
        <v>8</v>
      </c>
      <c r="D12" s="3"/>
    </row>
    <row r="15" spans="2:7" x14ac:dyDescent="0.25">
      <c r="B15" s="17" t="s">
        <v>21</v>
      </c>
      <c r="C15" s="18"/>
      <c r="D15" s="18"/>
      <c r="E15" s="18"/>
      <c r="F15" s="18"/>
      <c r="G15" s="19"/>
    </row>
  </sheetData>
  <mergeCells count="9">
    <mergeCell ref="F6:G6"/>
    <mergeCell ref="B15:G15"/>
    <mergeCell ref="F7:G7"/>
    <mergeCell ref="F8:G8"/>
    <mergeCell ref="F3:G3"/>
    <mergeCell ref="F4:G4"/>
    <mergeCell ref="B3:D3"/>
    <mergeCell ref="F5:G5"/>
    <mergeCell ref="B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3"/>
  <sheetViews>
    <sheetView workbookViewId="0">
      <pane ySplit="3" topLeftCell="A4" activePane="bottomLeft" state="frozen"/>
      <selection pane="bottomLeft" sqref="A1:K1"/>
    </sheetView>
  </sheetViews>
  <sheetFormatPr baseColWidth="10" defaultColWidth="9.140625" defaultRowHeight="15" x14ac:dyDescent="0.25"/>
  <cols>
    <col min="1" max="1" width="10" customWidth="1"/>
    <col min="2" max="2" width="11" customWidth="1"/>
    <col min="3" max="3" width="16" customWidth="1"/>
    <col min="4" max="4" width="34" customWidth="1"/>
    <col min="5" max="6" width="16" customWidth="1"/>
    <col min="7" max="7" width="18" customWidth="1"/>
    <col min="8" max="8" width="15" customWidth="1"/>
    <col min="9" max="9" width="22" customWidth="1"/>
    <col min="10" max="10" width="13" customWidth="1"/>
    <col min="11" max="11" width="38" customWidth="1"/>
  </cols>
  <sheetData>
    <row r="1" spans="1:11" ht="18.75" x14ac:dyDescent="0.25">
      <c r="A1" s="16" t="s">
        <v>22</v>
      </c>
      <c r="B1" s="15"/>
      <c r="C1" s="15"/>
      <c r="D1" s="15"/>
      <c r="E1" s="15"/>
      <c r="F1" s="15"/>
      <c r="G1" s="15"/>
      <c r="H1" s="15"/>
      <c r="I1" s="15"/>
      <c r="J1" s="15"/>
      <c r="K1" s="12"/>
    </row>
    <row r="2" spans="1:11" x14ac:dyDescent="0.25">
      <c r="A2" s="17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9"/>
    </row>
    <row r="3" spans="1:11" x14ac:dyDescent="0.25">
      <c r="A3" s="4" t="s">
        <v>24</v>
      </c>
      <c r="B3" s="4" t="s">
        <v>25</v>
      </c>
      <c r="C3" s="4" t="s">
        <v>26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</row>
    <row r="4" spans="1:11" ht="30" x14ac:dyDescent="0.25">
      <c r="A4" s="5" t="s">
        <v>35</v>
      </c>
      <c r="B4" s="6">
        <v>1</v>
      </c>
      <c r="C4" s="6" t="str">
        <f>IF(B4="","",Einstellungen!$C$10&amp;TEXT(Einstellungen!$C$8+B4-1,REPT("0",Einstellungen!$C$9)))</f>
        <v>000000001</v>
      </c>
      <c r="D4" s="7" t="s">
        <v>4</v>
      </c>
      <c r="E4" s="7" t="s">
        <v>7</v>
      </c>
      <c r="F4" s="7" t="s">
        <v>10</v>
      </c>
      <c r="G4" s="7"/>
      <c r="H4" s="7" t="s">
        <v>13</v>
      </c>
      <c r="I4" s="7" t="s">
        <v>36</v>
      </c>
      <c r="J4" s="6">
        <f>IF(A4="Ja",COUNTIF($A$4:A4,"Ja"),"")</f>
        <v>1</v>
      </c>
      <c r="K4" s="8" t="str">
        <f t="shared" ref="K4:K33" si="0">D4&amp;CHAR(10)&amp;E4&amp;CHAR(10)&amp;F4&amp;IF(G4&lt;&gt;"",CHAR(10)&amp;G4,"")&amp;CHAR(10)&amp;H4&amp;"  "&amp;C4</f>
        <v>NORDSTERN BÜROTECHNIK GMBH
2026
AKTIV
CODE-NR.  000000001</v>
      </c>
    </row>
    <row r="5" spans="1:11" ht="30" x14ac:dyDescent="0.25">
      <c r="A5" s="5" t="s">
        <v>35</v>
      </c>
      <c r="B5" s="6">
        <v>2</v>
      </c>
      <c r="C5" s="6" t="str">
        <f>IF(B5="","",Einstellungen!$C$10&amp;TEXT(Einstellungen!$C$8+B5-1,REPT("0",Einstellungen!$C$9)))</f>
        <v>000000002</v>
      </c>
      <c r="D5" s="7" t="s">
        <v>4</v>
      </c>
      <c r="E5" s="7" t="s">
        <v>7</v>
      </c>
      <c r="F5" s="7" t="s">
        <v>10</v>
      </c>
      <c r="G5" s="7"/>
      <c r="H5" s="7" t="s">
        <v>13</v>
      </c>
      <c r="I5" s="7" t="s">
        <v>37</v>
      </c>
      <c r="J5" s="6">
        <f>IF(A5="Ja",COUNTIF($A$4:A5,"Ja"),"")</f>
        <v>2</v>
      </c>
      <c r="K5" s="8" t="str">
        <f t="shared" si="0"/>
        <v>NORDSTERN BÜROTECHNIK GMBH
2026
AKTIV
CODE-NR.  000000002</v>
      </c>
    </row>
    <row r="6" spans="1:11" ht="30" x14ac:dyDescent="0.25">
      <c r="A6" s="5" t="s">
        <v>35</v>
      </c>
      <c r="B6" s="6">
        <v>3</v>
      </c>
      <c r="C6" s="6" t="str">
        <f>IF(B6="","",Einstellungen!$C$10&amp;TEXT(Einstellungen!$C$8+B6-1,REPT("0",Einstellungen!$C$9)))</f>
        <v>000000003</v>
      </c>
      <c r="D6" s="7" t="s">
        <v>4</v>
      </c>
      <c r="E6" s="7" t="s">
        <v>7</v>
      </c>
      <c r="F6" s="7" t="s">
        <v>10</v>
      </c>
      <c r="G6" s="7"/>
      <c r="H6" s="7" t="s">
        <v>13</v>
      </c>
      <c r="I6" s="7" t="s">
        <v>38</v>
      </c>
      <c r="J6" s="6">
        <f>IF(A6="Ja",COUNTIF($A$4:A6,"Ja"),"")</f>
        <v>3</v>
      </c>
      <c r="K6" s="8" t="str">
        <f t="shared" si="0"/>
        <v>NORDSTERN BÜROTECHNIK GMBH
2026
AKTIV
CODE-NR.  000000003</v>
      </c>
    </row>
    <row r="7" spans="1:11" x14ac:dyDescent="0.25">
      <c r="A7" s="5" t="s">
        <v>35</v>
      </c>
      <c r="B7" s="6">
        <v>4</v>
      </c>
      <c r="C7" s="6" t="str">
        <f>IF(B7="","",Einstellungen!$C$10&amp;TEXT(Einstellungen!$C$8+B7-1,REPT("0",Einstellungen!$C$9)))</f>
        <v>000000004</v>
      </c>
      <c r="D7" s="7" t="s">
        <v>4</v>
      </c>
      <c r="E7" s="7" t="s">
        <v>7</v>
      </c>
      <c r="F7" s="7" t="s">
        <v>10</v>
      </c>
      <c r="G7" s="7"/>
      <c r="H7" s="7" t="s">
        <v>13</v>
      </c>
      <c r="I7" s="7" t="s">
        <v>39</v>
      </c>
      <c r="J7" s="6">
        <f>IF(A7="Ja",COUNTIF($A$4:A7,"Ja"),"")</f>
        <v>4</v>
      </c>
      <c r="K7" s="8" t="str">
        <f t="shared" si="0"/>
        <v>NORDSTERN BÜROTECHNIK GMBH
2026
AKTIV
CODE-NR.  000000004</v>
      </c>
    </row>
    <row r="8" spans="1:11" x14ac:dyDescent="0.25">
      <c r="A8" s="5" t="s">
        <v>35</v>
      </c>
      <c r="B8" s="6">
        <v>5</v>
      </c>
      <c r="C8" s="6" t="str">
        <f>IF(B8="","",Einstellungen!$C$10&amp;TEXT(Einstellungen!$C$8+B8-1,REPT("0",Einstellungen!$C$9)))</f>
        <v>000000005</v>
      </c>
      <c r="D8" s="7" t="s">
        <v>4</v>
      </c>
      <c r="E8" s="7" t="s">
        <v>7</v>
      </c>
      <c r="F8" s="7" t="s">
        <v>10</v>
      </c>
      <c r="G8" s="7"/>
      <c r="H8" s="7" t="s">
        <v>13</v>
      </c>
      <c r="I8" s="7" t="s">
        <v>39</v>
      </c>
      <c r="J8" s="6">
        <f>IF(A8="Ja",COUNTIF($A$4:A8,"Ja"),"")</f>
        <v>5</v>
      </c>
      <c r="K8" s="8" t="str">
        <f t="shared" si="0"/>
        <v>NORDSTERN BÜROTECHNIK GMBH
2026
AKTIV
CODE-NR.  000000005</v>
      </c>
    </row>
    <row r="9" spans="1:11" x14ac:dyDescent="0.25">
      <c r="A9" s="5" t="s">
        <v>35</v>
      </c>
      <c r="B9" s="6">
        <v>6</v>
      </c>
      <c r="C9" s="6" t="str">
        <f>IF(B9="","",Einstellungen!$C$10&amp;TEXT(Einstellungen!$C$8+B9-1,REPT("0",Einstellungen!$C$9)))</f>
        <v>000000006</v>
      </c>
      <c r="D9" s="7" t="s">
        <v>4</v>
      </c>
      <c r="E9" s="7" t="s">
        <v>7</v>
      </c>
      <c r="F9" s="7" t="s">
        <v>10</v>
      </c>
      <c r="G9" s="7"/>
      <c r="H9" s="7" t="s">
        <v>13</v>
      </c>
      <c r="I9" s="7" t="s">
        <v>40</v>
      </c>
      <c r="J9" s="6">
        <f>IF(A9="Ja",COUNTIF($A$4:A9,"Ja"),"")</f>
        <v>6</v>
      </c>
      <c r="K9" s="8" t="str">
        <f t="shared" si="0"/>
        <v>NORDSTERN BÜROTECHNIK GMBH
2026
AKTIV
CODE-NR.  000000006</v>
      </c>
    </row>
    <row r="10" spans="1:11" x14ac:dyDescent="0.25">
      <c r="A10" s="5" t="s">
        <v>35</v>
      </c>
      <c r="B10" s="6">
        <v>7</v>
      </c>
      <c r="C10" s="6" t="str">
        <f>IF(B10="","",Einstellungen!$C$10&amp;TEXT(Einstellungen!$C$8+B10-1,REPT("0",Einstellungen!$C$9)))</f>
        <v>000000007</v>
      </c>
      <c r="D10" s="7" t="s">
        <v>4</v>
      </c>
      <c r="E10" s="7" t="s">
        <v>7</v>
      </c>
      <c r="F10" s="7" t="s">
        <v>10</v>
      </c>
      <c r="G10" s="7"/>
      <c r="H10" s="7" t="s">
        <v>13</v>
      </c>
      <c r="I10" s="7" t="s">
        <v>41</v>
      </c>
      <c r="J10" s="6">
        <f>IF(A10="Ja",COUNTIF($A$4:A10,"Ja"),"")</f>
        <v>7</v>
      </c>
      <c r="K10" s="8" t="str">
        <f t="shared" si="0"/>
        <v>NORDSTERN BÜROTECHNIK GMBH
2026
AKTIV
CODE-NR.  000000007</v>
      </c>
    </row>
    <row r="11" spans="1:11" x14ac:dyDescent="0.25">
      <c r="A11" s="5" t="s">
        <v>35</v>
      </c>
      <c r="B11" s="6">
        <v>8</v>
      </c>
      <c r="C11" s="6" t="str">
        <f>IF(B11="","",Einstellungen!$C$10&amp;TEXT(Einstellungen!$C$8+B11-1,REPT("0",Einstellungen!$C$9)))</f>
        <v>000000008</v>
      </c>
      <c r="D11" s="7" t="s">
        <v>4</v>
      </c>
      <c r="E11" s="7" t="s">
        <v>7</v>
      </c>
      <c r="F11" s="7" t="s">
        <v>10</v>
      </c>
      <c r="G11" s="7"/>
      <c r="H11" s="7" t="s">
        <v>13</v>
      </c>
      <c r="I11" s="7" t="s">
        <v>41</v>
      </c>
      <c r="J11" s="6">
        <f>IF(A11="Ja",COUNTIF($A$4:A11,"Ja"),"")</f>
        <v>8</v>
      </c>
      <c r="K11" s="8" t="str">
        <f t="shared" si="0"/>
        <v>NORDSTERN BÜROTECHNIK GMBH
2026
AKTIV
CODE-NR.  000000008</v>
      </c>
    </row>
    <row r="12" spans="1:11" x14ac:dyDescent="0.25">
      <c r="A12" s="5" t="s">
        <v>35</v>
      </c>
      <c r="B12" s="6">
        <v>9</v>
      </c>
      <c r="C12" s="6" t="str">
        <f>IF(B12="","",Einstellungen!$C$10&amp;TEXT(Einstellungen!$C$8+B12-1,REPT("0",Einstellungen!$C$9)))</f>
        <v>000000009</v>
      </c>
      <c r="D12" s="7" t="s">
        <v>4</v>
      </c>
      <c r="E12" s="7" t="s">
        <v>7</v>
      </c>
      <c r="F12" s="7" t="s">
        <v>10</v>
      </c>
      <c r="G12" s="7"/>
      <c r="H12" s="7" t="s">
        <v>13</v>
      </c>
      <c r="I12" s="7" t="s">
        <v>42</v>
      </c>
      <c r="J12" s="6">
        <f>IF(A12="Ja",COUNTIF($A$4:A12,"Ja"),"")</f>
        <v>9</v>
      </c>
      <c r="K12" s="8" t="str">
        <f t="shared" si="0"/>
        <v>NORDSTERN BÜROTECHNIK GMBH
2026
AKTIV
CODE-NR.  000000009</v>
      </c>
    </row>
    <row r="13" spans="1:11" x14ac:dyDescent="0.25">
      <c r="A13" s="5" t="s">
        <v>35</v>
      </c>
      <c r="B13" s="6">
        <v>10</v>
      </c>
      <c r="C13" s="6" t="str">
        <f>IF(B13="","",Einstellungen!$C$10&amp;TEXT(Einstellungen!$C$8+B13-1,REPT("0",Einstellungen!$C$9)))</f>
        <v>000000010</v>
      </c>
      <c r="D13" s="7" t="s">
        <v>4</v>
      </c>
      <c r="E13" s="7" t="s">
        <v>7</v>
      </c>
      <c r="F13" s="7" t="s">
        <v>10</v>
      </c>
      <c r="G13" s="7"/>
      <c r="H13" s="7" t="s">
        <v>13</v>
      </c>
      <c r="I13" s="7" t="s">
        <v>43</v>
      </c>
      <c r="J13" s="6">
        <f>IF(A13="Ja",COUNTIF($A$4:A13,"Ja"),"")</f>
        <v>10</v>
      </c>
      <c r="K13" s="8" t="str">
        <f t="shared" si="0"/>
        <v>NORDSTERN BÜROTECHNIK GMBH
2026
AKTIV
CODE-NR.  000000010</v>
      </c>
    </row>
    <row r="14" spans="1:11" x14ac:dyDescent="0.25">
      <c r="A14" s="5" t="s">
        <v>35</v>
      </c>
      <c r="B14" s="6">
        <v>11</v>
      </c>
      <c r="C14" s="6" t="str">
        <f>IF(B14="","",Einstellungen!$C$10&amp;TEXT(Einstellungen!$C$8+B14-1,REPT("0",Einstellungen!$C$9)))</f>
        <v>000000011</v>
      </c>
      <c r="D14" s="7" t="s">
        <v>4</v>
      </c>
      <c r="E14" s="7" t="s">
        <v>7</v>
      </c>
      <c r="F14" s="7" t="s">
        <v>10</v>
      </c>
      <c r="G14" s="7"/>
      <c r="H14" s="7" t="s">
        <v>13</v>
      </c>
      <c r="I14" s="7" t="s">
        <v>43</v>
      </c>
      <c r="J14" s="6">
        <f>IF(A14="Ja",COUNTIF($A$4:A14,"Ja"),"")</f>
        <v>11</v>
      </c>
      <c r="K14" s="8" t="str">
        <f t="shared" si="0"/>
        <v>NORDSTERN BÜROTECHNIK GMBH
2026
AKTIV
CODE-NR.  000000011</v>
      </c>
    </row>
    <row r="15" spans="1:11" x14ac:dyDescent="0.25">
      <c r="A15" s="5" t="s">
        <v>35</v>
      </c>
      <c r="B15" s="6">
        <v>12</v>
      </c>
      <c r="C15" s="6" t="str">
        <f>IF(B15="","",Einstellungen!$C$10&amp;TEXT(Einstellungen!$C$8+B15-1,REPT("0",Einstellungen!$C$9)))</f>
        <v>000000012</v>
      </c>
      <c r="D15" s="7" t="s">
        <v>4</v>
      </c>
      <c r="E15" s="7" t="s">
        <v>7</v>
      </c>
      <c r="F15" s="7" t="s">
        <v>10</v>
      </c>
      <c r="G15" s="7"/>
      <c r="H15" s="7" t="s">
        <v>13</v>
      </c>
      <c r="I15" s="7" t="s">
        <v>43</v>
      </c>
      <c r="J15" s="6">
        <f>IF(A15="Ja",COUNTIF($A$4:A15,"Ja"),"")</f>
        <v>12</v>
      </c>
      <c r="K15" s="8" t="str">
        <f t="shared" si="0"/>
        <v>NORDSTERN BÜROTECHNIK GMBH
2026
AKTIV
CODE-NR.  000000012</v>
      </c>
    </row>
    <row r="16" spans="1:11" x14ac:dyDescent="0.25">
      <c r="A16" s="5" t="s">
        <v>35</v>
      </c>
      <c r="B16" s="6">
        <v>13</v>
      </c>
      <c r="C16" s="6" t="str">
        <f>IF(B16="","",Einstellungen!$C$10&amp;TEXT(Einstellungen!$C$8+B16-1,REPT("0",Einstellungen!$C$9)))</f>
        <v>000000013</v>
      </c>
      <c r="D16" s="7" t="s">
        <v>4</v>
      </c>
      <c r="E16" s="7" t="s">
        <v>44</v>
      </c>
      <c r="F16" s="7" t="s">
        <v>45</v>
      </c>
      <c r="G16" s="7" t="s">
        <v>46</v>
      </c>
      <c r="H16" s="7" t="s">
        <v>13</v>
      </c>
      <c r="I16" s="7" t="s">
        <v>47</v>
      </c>
      <c r="J16" s="6">
        <f>IF(A16="Ja",COUNTIF($A$4:A16,"Ja"),"")</f>
        <v>13</v>
      </c>
      <c r="K16" s="8" t="str">
        <f t="shared" si="0"/>
        <v>NORDSTERN BÜROTECHNIK GMBH
ARCHIV
BESTAND
FACH 1
CODE-NR.  000000013</v>
      </c>
    </row>
    <row r="17" spans="1:11" x14ac:dyDescent="0.25">
      <c r="A17" s="5" t="s">
        <v>35</v>
      </c>
      <c r="B17" s="6">
        <v>14</v>
      </c>
      <c r="C17" s="6" t="str">
        <f>IF(B17="","",Einstellungen!$C$10&amp;TEXT(Einstellungen!$C$8+B17-1,REPT("0",Einstellungen!$C$9)))</f>
        <v>000000014</v>
      </c>
      <c r="D17" s="7" t="s">
        <v>4</v>
      </c>
      <c r="E17" s="7" t="s">
        <v>44</v>
      </c>
      <c r="F17" s="7" t="s">
        <v>45</v>
      </c>
      <c r="G17" s="7" t="s">
        <v>48</v>
      </c>
      <c r="H17" s="7" t="s">
        <v>13</v>
      </c>
      <c r="I17" s="7" t="s">
        <v>49</v>
      </c>
      <c r="J17" s="6">
        <f>IF(A17="Ja",COUNTIF($A$4:A17,"Ja"),"")</f>
        <v>14</v>
      </c>
      <c r="K17" s="8" t="str">
        <f t="shared" si="0"/>
        <v>NORDSTERN BÜROTECHNIK GMBH
ARCHIV
BESTAND
FACH 2
CODE-NR.  000000014</v>
      </c>
    </row>
    <row r="18" spans="1:11" x14ac:dyDescent="0.25">
      <c r="A18" s="5" t="s">
        <v>35</v>
      </c>
      <c r="B18" s="6">
        <v>15</v>
      </c>
      <c r="C18" s="6" t="str">
        <f>IF(B18="","",Einstellungen!$C$10&amp;TEXT(Einstellungen!$C$8+B18-1,REPT("0",Einstellungen!$C$9)))</f>
        <v>000000015</v>
      </c>
      <c r="D18" s="7" t="s">
        <v>4</v>
      </c>
      <c r="E18" s="7" t="s">
        <v>44</v>
      </c>
      <c r="F18" s="7" t="s">
        <v>45</v>
      </c>
      <c r="G18" s="7" t="s">
        <v>50</v>
      </c>
      <c r="H18" s="7" t="s">
        <v>13</v>
      </c>
      <c r="I18" s="7" t="s">
        <v>49</v>
      </c>
      <c r="J18" s="6">
        <f>IF(A18="Ja",COUNTIF($A$4:A18,"Ja"),"")</f>
        <v>15</v>
      </c>
      <c r="K18" s="8" t="str">
        <f t="shared" si="0"/>
        <v>NORDSTERN BÜROTECHNIK GMBH
ARCHIV
BESTAND
FACH 3
CODE-NR.  000000015</v>
      </c>
    </row>
    <row r="19" spans="1:11" x14ac:dyDescent="0.25">
      <c r="A19" s="5" t="s">
        <v>35</v>
      </c>
      <c r="B19" s="6">
        <v>16</v>
      </c>
      <c r="C19" s="6" t="str">
        <f>IF(B19="","",Einstellungen!$C$10&amp;TEXT(Einstellungen!$C$8+B19-1,REPT("0",Einstellungen!$C$9)))</f>
        <v>000000016</v>
      </c>
      <c r="D19" s="7" t="s">
        <v>4</v>
      </c>
      <c r="E19" s="7" t="s">
        <v>44</v>
      </c>
      <c r="F19" s="7" t="s">
        <v>45</v>
      </c>
      <c r="G19" s="7" t="s">
        <v>51</v>
      </c>
      <c r="H19" s="7" t="s">
        <v>13</v>
      </c>
      <c r="I19" s="7" t="s">
        <v>52</v>
      </c>
      <c r="J19" s="6">
        <f>IF(A19="Ja",COUNTIF($A$4:A19,"Ja"),"")</f>
        <v>16</v>
      </c>
      <c r="K19" s="8" t="str">
        <f t="shared" si="0"/>
        <v>NORDSTERN BÜROTECHNIK GMBH
ARCHIV
BESTAND
FACH 4
CODE-NR.  000000016</v>
      </c>
    </row>
    <row r="20" spans="1:11" x14ac:dyDescent="0.25">
      <c r="A20" s="5" t="s">
        <v>35</v>
      </c>
      <c r="B20" s="6">
        <v>17</v>
      </c>
      <c r="C20" s="6" t="str">
        <f>IF(B20="","",Einstellungen!$C$10&amp;TEXT(Einstellungen!$C$8+B20-1,REPT("0",Einstellungen!$C$9)))</f>
        <v>000000017</v>
      </c>
      <c r="D20" s="7" t="s">
        <v>4</v>
      </c>
      <c r="E20" s="7" t="s">
        <v>44</v>
      </c>
      <c r="F20" s="7" t="s">
        <v>45</v>
      </c>
      <c r="G20" s="7" t="s">
        <v>53</v>
      </c>
      <c r="H20" s="7" t="s">
        <v>13</v>
      </c>
      <c r="I20" s="7" t="s">
        <v>52</v>
      </c>
      <c r="J20" s="6">
        <f>IF(A20="Ja",COUNTIF($A$4:A20,"Ja"),"")</f>
        <v>17</v>
      </c>
      <c r="K20" s="8" t="str">
        <f t="shared" si="0"/>
        <v>NORDSTERN BÜROTECHNIK GMBH
ARCHIV
BESTAND
FACH 5
CODE-NR.  000000017</v>
      </c>
    </row>
    <row r="21" spans="1:11" x14ac:dyDescent="0.25">
      <c r="A21" s="5" t="s">
        <v>35</v>
      </c>
      <c r="B21" s="6">
        <v>18</v>
      </c>
      <c r="C21" s="6" t="str">
        <f>IF(B21="","",Einstellungen!$C$10&amp;TEXT(Einstellungen!$C$8+B21-1,REPT("0",Einstellungen!$C$9)))</f>
        <v>000000018</v>
      </c>
      <c r="D21" s="7" t="s">
        <v>4</v>
      </c>
      <c r="E21" s="7" t="s">
        <v>44</v>
      </c>
      <c r="F21" s="7" t="s">
        <v>45</v>
      </c>
      <c r="G21" s="7" t="s">
        <v>54</v>
      </c>
      <c r="H21" s="7" t="s">
        <v>13</v>
      </c>
      <c r="I21" s="7" t="s">
        <v>52</v>
      </c>
      <c r="J21" s="6">
        <f>IF(A21="Ja",COUNTIF($A$4:A21,"Ja"),"")</f>
        <v>18</v>
      </c>
      <c r="K21" s="8" t="str">
        <f t="shared" si="0"/>
        <v>NORDSTERN BÜROTECHNIK GMBH
ARCHIV
BESTAND
FACH 6
CODE-NR.  000000018</v>
      </c>
    </row>
    <row r="22" spans="1:11" x14ac:dyDescent="0.25">
      <c r="A22" s="5" t="s">
        <v>35</v>
      </c>
      <c r="B22" s="6">
        <v>19</v>
      </c>
      <c r="C22" s="6" t="str">
        <f>IF(B22="","",Einstellungen!$C$10&amp;TEXT(Einstellungen!$C$8+B22-1,REPT("0",Einstellungen!$C$9)))</f>
        <v>000000019</v>
      </c>
      <c r="D22" s="7" t="s">
        <v>4</v>
      </c>
      <c r="E22" s="7" t="s">
        <v>55</v>
      </c>
      <c r="F22" s="7" t="s">
        <v>56</v>
      </c>
      <c r="G22" s="7" t="s">
        <v>57</v>
      </c>
      <c r="H22" s="7" t="s">
        <v>13</v>
      </c>
      <c r="I22" s="7" t="s">
        <v>58</v>
      </c>
      <c r="J22" s="6">
        <f>IF(A22="Ja",COUNTIF($A$4:A22,"Ja"),"")</f>
        <v>19</v>
      </c>
      <c r="K22" s="8" t="str">
        <f t="shared" si="0"/>
        <v>NORDSTERN BÜROTECHNIK GMBH
LAGER
GEPRÜFT
ZONE A
CODE-NR.  000000019</v>
      </c>
    </row>
    <row r="23" spans="1:11" x14ac:dyDescent="0.25">
      <c r="A23" s="5" t="s">
        <v>35</v>
      </c>
      <c r="B23" s="6">
        <v>20</v>
      </c>
      <c r="C23" s="6" t="str">
        <f>IF(B23="","",Einstellungen!$C$10&amp;TEXT(Einstellungen!$C$8+B23-1,REPT("0",Einstellungen!$C$9)))</f>
        <v>000000020</v>
      </c>
      <c r="D23" s="7" t="s">
        <v>4</v>
      </c>
      <c r="E23" s="7" t="s">
        <v>55</v>
      </c>
      <c r="F23" s="7" t="s">
        <v>56</v>
      </c>
      <c r="G23" s="7" t="s">
        <v>59</v>
      </c>
      <c r="H23" s="7" t="s">
        <v>13</v>
      </c>
      <c r="I23" s="7" t="s">
        <v>58</v>
      </c>
      <c r="J23" s="6">
        <f>IF(A23="Ja",COUNTIF($A$4:A23,"Ja"),"")</f>
        <v>20</v>
      </c>
      <c r="K23" s="8" t="str">
        <f t="shared" si="0"/>
        <v>NORDSTERN BÜROTECHNIK GMBH
LAGER
GEPRÜFT
ZONE B
CODE-NR.  000000020</v>
      </c>
    </row>
    <row r="24" spans="1:11" x14ac:dyDescent="0.25">
      <c r="A24" s="5" t="s">
        <v>35</v>
      </c>
      <c r="B24" s="6">
        <v>21</v>
      </c>
      <c r="C24" s="6" t="str">
        <f>IF(B24="","",Einstellungen!$C$10&amp;TEXT(Einstellungen!$C$8+B24-1,REPT("0",Einstellungen!$C$9)))</f>
        <v>000000021</v>
      </c>
      <c r="D24" s="7" t="s">
        <v>4</v>
      </c>
      <c r="E24" s="7" t="s">
        <v>55</v>
      </c>
      <c r="F24" s="7" t="s">
        <v>56</v>
      </c>
      <c r="G24" s="7" t="s">
        <v>60</v>
      </c>
      <c r="H24" s="7" t="s">
        <v>13</v>
      </c>
      <c r="I24" s="7" t="s">
        <v>58</v>
      </c>
      <c r="J24" s="6">
        <f>IF(A24="Ja",COUNTIF($A$4:A24,"Ja"),"")</f>
        <v>21</v>
      </c>
      <c r="K24" s="8" t="str">
        <f t="shared" si="0"/>
        <v>NORDSTERN BÜROTECHNIK GMBH
LAGER
GEPRÜFT
ZONE C
CODE-NR.  000000021</v>
      </c>
    </row>
    <row r="25" spans="1:11" x14ac:dyDescent="0.25">
      <c r="A25" s="5" t="s">
        <v>35</v>
      </c>
      <c r="B25" s="6">
        <v>22</v>
      </c>
      <c r="C25" s="6" t="str">
        <f>IF(B25="","",Einstellungen!$C$10&amp;TEXT(Einstellungen!$C$8+B25-1,REPT("0",Einstellungen!$C$9)))</f>
        <v>000000022</v>
      </c>
      <c r="D25" s="7" t="s">
        <v>4</v>
      </c>
      <c r="E25" s="7" t="s">
        <v>55</v>
      </c>
      <c r="F25" s="7" t="s">
        <v>56</v>
      </c>
      <c r="G25" s="7" t="s">
        <v>61</v>
      </c>
      <c r="H25" s="7" t="s">
        <v>13</v>
      </c>
      <c r="I25" s="7" t="s">
        <v>58</v>
      </c>
      <c r="J25" s="6">
        <f>IF(A25="Ja",COUNTIF($A$4:A25,"Ja"),"")</f>
        <v>22</v>
      </c>
      <c r="K25" s="8" t="str">
        <f t="shared" si="0"/>
        <v>NORDSTERN BÜROTECHNIK GMBH
LAGER
GEPRÜFT
ZONE D
CODE-NR.  000000022</v>
      </c>
    </row>
    <row r="26" spans="1:11" x14ac:dyDescent="0.25">
      <c r="A26" s="5" t="s">
        <v>35</v>
      </c>
      <c r="B26" s="6">
        <v>23</v>
      </c>
      <c r="C26" s="6" t="str">
        <f>IF(B26="","",Einstellungen!$C$10&amp;TEXT(Einstellungen!$C$8+B26-1,REPT("0",Einstellungen!$C$9)))</f>
        <v>000000023</v>
      </c>
      <c r="D26" s="7" t="s">
        <v>4</v>
      </c>
      <c r="E26" s="7" t="s">
        <v>55</v>
      </c>
      <c r="F26" s="7" t="s">
        <v>56</v>
      </c>
      <c r="G26" s="7" t="s">
        <v>62</v>
      </c>
      <c r="H26" s="7" t="s">
        <v>13</v>
      </c>
      <c r="I26" s="7" t="s">
        <v>58</v>
      </c>
      <c r="J26" s="6">
        <f>IF(A26="Ja",COUNTIF($A$4:A26,"Ja"),"")</f>
        <v>23</v>
      </c>
      <c r="K26" s="8" t="str">
        <f t="shared" si="0"/>
        <v>NORDSTERN BÜROTECHNIK GMBH
LAGER
GEPRÜFT
ZONE E
CODE-NR.  000000023</v>
      </c>
    </row>
    <row r="27" spans="1:11" x14ac:dyDescent="0.25">
      <c r="A27" s="5" t="s">
        <v>35</v>
      </c>
      <c r="B27" s="6">
        <v>24</v>
      </c>
      <c r="C27" s="6" t="str">
        <f>IF(B27="","",Einstellungen!$C$10&amp;TEXT(Einstellungen!$C$8+B27-1,REPT("0",Einstellungen!$C$9)))</f>
        <v>000000024</v>
      </c>
      <c r="D27" s="7" t="s">
        <v>4</v>
      </c>
      <c r="E27" s="7" t="s">
        <v>55</v>
      </c>
      <c r="F27" s="7" t="s">
        <v>56</v>
      </c>
      <c r="G27" s="7" t="s">
        <v>63</v>
      </c>
      <c r="H27" s="7" t="s">
        <v>13</v>
      </c>
      <c r="I27" s="7" t="s">
        <v>58</v>
      </c>
      <c r="J27" s="6">
        <f>IF(A27="Ja",COUNTIF($A$4:A27,"Ja"),"")</f>
        <v>24</v>
      </c>
      <c r="K27" s="8" t="str">
        <f t="shared" si="0"/>
        <v>NORDSTERN BÜROTECHNIK GMBH
LAGER
GEPRÜFT
ZONE F
CODE-NR.  000000024</v>
      </c>
    </row>
    <row r="28" spans="1:11" x14ac:dyDescent="0.25">
      <c r="A28" s="5" t="s">
        <v>64</v>
      </c>
      <c r="B28" s="6">
        <v>25</v>
      </c>
      <c r="C28" s="6" t="str">
        <f>IF(B28="","",Einstellungen!$C$10&amp;TEXT(Einstellungen!$C$8+B28-1,REPT("0",Einstellungen!$C$9)))</f>
        <v>000000025</v>
      </c>
      <c r="D28" s="7" t="s">
        <v>4</v>
      </c>
      <c r="E28" s="7" t="s">
        <v>65</v>
      </c>
      <c r="F28" s="7" t="s">
        <v>66</v>
      </c>
      <c r="G28" s="7" t="s">
        <v>67</v>
      </c>
      <c r="H28" s="7" t="s">
        <v>13</v>
      </c>
      <c r="I28" s="7" t="s">
        <v>68</v>
      </c>
      <c r="J28" s="6" t="str">
        <f>IF(A28="Ja",COUNTIF($A$4:A28,"Ja"),"")</f>
        <v/>
      </c>
      <c r="K28" s="8" t="str">
        <f t="shared" si="0"/>
        <v>NORDSTERN BÜROTECHNIK GMBH
MUSTER
INAKTIV
Nicht im Druck
CODE-NR.  000000025</v>
      </c>
    </row>
    <row r="29" spans="1:11" x14ac:dyDescent="0.25">
      <c r="A29" s="5" t="s">
        <v>64</v>
      </c>
      <c r="B29" s="6">
        <v>26</v>
      </c>
      <c r="C29" s="6" t="str">
        <f>IF(B29="","",Einstellungen!$C$10&amp;TEXT(Einstellungen!$C$8+B29-1,REPT("0",Einstellungen!$C$9)))</f>
        <v>000000026</v>
      </c>
      <c r="D29" s="7" t="s">
        <v>4</v>
      </c>
      <c r="E29" s="7" t="s">
        <v>65</v>
      </c>
      <c r="F29" s="7" t="s">
        <v>66</v>
      </c>
      <c r="G29" s="7" t="s">
        <v>67</v>
      </c>
      <c r="H29" s="7" t="s">
        <v>13</v>
      </c>
      <c r="I29" s="7" t="s">
        <v>68</v>
      </c>
      <c r="J29" s="6" t="str">
        <f>IF(A29="Ja",COUNTIF($A$4:A29,"Ja"),"")</f>
        <v/>
      </c>
      <c r="K29" s="8" t="str">
        <f t="shared" si="0"/>
        <v>NORDSTERN BÜROTECHNIK GMBH
MUSTER
INAKTIV
Nicht im Druck
CODE-NR.  000000026</v>
      </c>
    </row>
    <row r="30" spans="1:11" x14ac:dyDescent="0.25">
      <c r="A30" s="5" t="s">
        <v>64</v>
      </c>
      <c r="B30" s="6">
        <v>27</v>
      </c>
      <c r="C30" s="6" t="str">
        <f>IF(B30="","",Einstellungen!$C$10&amp;TEXT(Einstellungen!$C$8+B30-1,REPT("0",Einstellungen!$C$9)))</f>
        <v>000000027</v>
      </c>
      <c r="D30" s="7" t="s">
        <v>4</v>
      </c>
      <c r="E30" s="7" t="s">
        <v>65</v>
      </c>
      <c r="F30" s="7" t="s">
        <v>66</v>
      </c>
      <c r="G30" s="7" t="s">
        <v>67</v>
      </c>
      <c r="H30" s="7" t="s">
        <v>13</v>
      </c>
      <c r="I30" s="7" t="s">
        <v>68</v>
      </c>
      <c r="J30" s="6" t="str">
        <f>IF(A30="Ja",COUNTIF($A$4:A30,"Ja"),"")</f>
        <v/>
      </c>
      <c r="K30" s="8" t="str">
        <f t="shared" si="0"/>
        <v>NORDSTERN BÜROTECHNIK GMBH
MUSTER
INAKTIV
Nicht im Druck
CODE-NR.  000000027</v>
      </c>
    </row>
    <row r="31" spans="1:11" x14ac:dyDescent="0.25">
      <c r="A31" s="5" t="s">
        <v>64</v>
      </c>
      <c r="B31" s="6">
        <v>28</v>
      </c>
      <c r="C31" s="6" t="str">
        <f>IF(B31="","",Einstellungen!$C$10&amp;TEXT(Einstellungen!$C$8+B31-1,REPT("0",Einstellungen!$C$9)))</f>
        <v>000000028</v>
      </c>
      <c r="D31" s="7" t="s">
        <v>4</v>
      </c>
      <c r="E31" s="7" t="s">
        <v>65</v>
      </c>
      <c r="F31" s="7" t="s">
        <v>66</v>
      </c>
      <c r="G31" s="7" t="s">
        <v>67</v>
      </c>
      <c r="H31" s="7" t="s">
        <v>13</v>
      </c>
      <c r="I31" s="7" t="s">
        <v>68</v>
      </c>
      <c r="J31" s="6" t="str">
        <f>IF(A31="Ja",COUNTIF($A$4:A31,"Ja"),"")</f>
        <v/>
      </c>
      <c r="K31" s="8" t="str">
        <f t="shared" si="0"/>
        <v>NORDSTERN BÜROTECHNIK GMBH
MUSTER
INAKTIV
Nicht im Druck
CODE-NR.  000000028</v>
      </c>
    </row>
    <row r="32" spans="1:11" x14ac:dyDescent="0.25">
      <c r="A32" s="5" t="s">
        <v>64</v>
      </c>
      <c r="B32" s="6">
        <v>29</v>
      </c>
      <c r="C32" s="6" t="str">
        <f>IF(B32="","",Einstellungen!$C$10&amp;TEXT(Einstellungen!$C$8+B32-1,REPT("0",Einstellungen!$C$9)))</f>
        <v>000000029</v>
      </c>
      <c r="D32" s="7" t="s">
        <v>4</v>
      </c>
      <c r="E32" s="7" t="s">
        <v>65</v>
      </c>
      <c r="F32" s="7" t="s">
        <v>66</v>
      </c>
      <c r="G32" s="7" t="s">
        <v>67</v>
      </c>
      <c r="H32" s="7" t="s">
        <v>13</v>
      </c>
      <c r="I32" s="7" t="s">
        <v>68</v>
      </c>
      <c r="J32" s="6" t="str">
        <f>IF(A32="Ja",COUNTIF($A$4:A32,"Ja"),"")</f>
        <v/>
      </c>
      <c r="K32" s="8" t="str">
        <f t="shared" si="0"/>
        <v>NORDSTERN BÜROTECHNIK GMBH
MUSTER
INAKTIV
Nicht im Druck
CODE-NR.  000000029</v>
      </c>
    </row>
    <row r="33" spans="1:11" x14ac:dyDescent="0.25">
      <c r="A33" s="5" t="s">
        <v>64</v>
      </c>
      <c r="B33" s="6">
        <v>30</v>
      </c>
      <c r="C33" s="6" t="str">
        <f>IF(B33="","",Einstellungen!$C$10&amp;TEXT(Einstellungen!$C$8+B33-1,REPT("0",Einstellungen!$C$9)))</f>
        <v>000000030</v>
      </c>
      <c r="D33" s="7" t="s">
        <v>4</v>
      </c>
      <c r="E33" s="7" t="s">
        <v>65</v>
      </c>
      <c r="F33" s="7" t="s">
        <v>66</v>
      </c>
      <c r="G33" s="7" t="s">
        <v>67</v>
      </c>
      <c r="H33" s="7" t="s">
        <v>13</v>
      </c>
      <c r="I33" s="7" t="s">
        <v>68</v>
      </c>
      <c r="J33" s="6" t="str">
        <f>IF(A33="Ja",COUNTIF($A$4:A33,"Ja"),"")</f>
        <v/>
      </c>
      <c r="K33" s="8" t="str">
        <f t="shared" si="0"/>
        <v>NORDSTERN BÜROTECHNIK GMBH
MUSTER
INAKTIV
Nicht im Druck
CODE-NR.  000000030</v>
      </c>
    </row>
  </sheetData>
  <mergeCells count="2">
    <mergeCell ref="A2:K2"/>
    <mergeCell ref="A1:K1"/>
  </mergeCells>
  <conditionalFormatting sqref="A4:K100">
    <cfRule type="expression" dxfId="2" priority="1">
      <formula>$A4="Ja"</formula>
    </cfRule>
  </conditionalFormatting>
  <conditionalFormatting sqref="D4:D100">
    <cfRule type="expression" dxfId="1" priority="2">
      <formula>AND($A4="Ja",$D4="")</formula>
    </cfRule>
  </conditionalFormatting>
  <conditionalFormatting sqref="H4:H100">
    <cfRule type="expression" dxfId="0" priority="3">
      <formula>AND($A4="Ja",$H4="")</formula>
    </cfRule>
  </conditionalFormatting>
  <dataValidations count="1">
    <dataValidation type="list" sqref="A4:A100" xr:uid="{00000000-0002-0000-0100-000000000000}">
      <formula1>"Ja,Nein"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Format</vt:lpstr>
      <vt:lpstr>Einstellungen</vt:lpstr>
      <vt:lpstr>Daten</vt:lpstr>
      <vt:lpstr>Format!Druckbereich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2026-04-10T15:40:53Z</dcterms:created>
  <dcterms:modified xsi:type="dcterms:W3CDTF">2026-04-10T16:05:53Z</dcterms:modified>
</cp:coreProperties>
</file>