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tiketten\"/>
    </mc:Choice>
  </mc:AlternateContent>
  <xr:revisionPtr revIDLastSave="0" documentId="13_ncr:1_{AC44DD29-072C-44F7-845B-5C6E37C859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tikettenblatt" sheetId="3" r:id="rId1"/>
    <sheet name="Daten" sheetId="1" r:id="rId2"/>
    <sheet name="Format" sheetId="2" r:id="rId3"/>
  </sheets>
  <definedNames>
    <definedName name="_xlnm.Print_Area" localSheetId="0">Etikettenblatt!$B$7:$R$54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4" i="3" l="1"/>
  <c r="I39" i="1"/>
  <c r="D39" i="1"/>
  <c r="C39" i="1"/>
  <c r="B39" i="1"/>
  <c r="I38" i="1"/>
  <c r="D38" i="1"/>
  <c r="C38" i="1"/>
  <c r="B38" i="1"/>
  <c r="I37" i="1"/>
  <c r="D37" i="1"/>
  <c r="C37" i="1"/>
  <c r="B37" i="1"/>
  <c r="I36" i="1"/>
  <c r="D36" i="1"/>
  <c r="C36" i="1"/>
  <c r="B36" i="1"/>
  <c r="I35" i="1"/>
  <c r="D35" i="1"/>
  <c r="C35" i="1"/>
  <c r="B35" i="1"/>
  <c r="I34" i="1"/>
  <c r="D34" i="1"/>
  <c r="C34" i="1"/>
  <c r="B34" i="1"/>
  <c r="I33" i="1"/>
  <c r="D33" i="1"/>
  <c r="C33" i="1"/>
  <c r="B33" i="1"/>
  <c r="I32" i="1"/>
  <c r="D32" i="1"/>
  <c r="C32" i="1"/>
  <c r="B32" i="1"/>
  <c r="I31" i="1"/>
  <c r="D31" i="1"/>
  <c r="C31" i="1"/>
  <c r="B31" i="1"/>
  <c r="I30" i="1"/>
  <c r="D30" i="1"/>
  <c r="C30" i="1"/>
  <c r="B30" i="1"/>
  <c r="I29" i="1"/>
  <c r="D29" i="1"/>
  <c r="C29" i="1"/>
  <c r="B29" i="1"/>
  <c r="I28" i="1"/>
  <c r="D28" i="1"/>
  <c r="C28" i="1"/>
  <c r="B28" i="1"/>
  <c r="I27" i="1"/>
  <c r="D27" i="1"/>
  <c r="C27" i="1"/>
  <c r="B27" i="1"/>
  <c r="I26" i="1"/>
  <c r="D26" i="1"/>
  <c r="C26" i="1"/>
  <c r="B26" i="1"/>
  <c r="I25" i="1"/>
  <c r="D25" i="1"/>
  <c r="C25" i="1"/>
  <c r="B25" i="1"/>
  <c r="I24" i="1"/>
  <c r="D24" i="1"/>
  <c r="C24" i="1"/>
  <c r="B24" i="1"/>
  <c r="I23" i="1"/>
  <c r="D23" i="1"/>
  <c r="C23" i="1"/>
  <c r="B23" i="1"/>
  <c r="I22" i="1"/>
  <c r="D22" i="1"/>
  <c r="C22" i="1"/>
  <c r="B22" i="1"/>
  <c r="I21" i="1"/>
  <c r="D21" i="1"/>
  <c r="C21" i="1"/>
  <c r="B21" i="1"/>
  <c r="I20" i="1"/>
  <c r="D20" i="1"/>
  <c r="C20" i="1"/>
  <c r="B20" i="1"/>
  <c r="I19" i="1"/>
  <c r="D19" i="1"/>
  <c r="C19" i="1"/>
  <c r="B19" i="1"/>
  <c r="I18" i="1"/>
  <c r="D18" i="1"/>
  <c r="C18" i="1"/>
  <c r="B18" i="1"/>
  <c r="I17" i="1"/>
  <c r="D17" i="1"/>
  <c r="C17" i="1"/>
  <c r="B17" i="1"/>
  <c r="I16" i="1"/>
  <c r="D16" i="1"/>
  <c r="C16" i="1"/>
  <c r="B16" i="1"/>
  <c r="I15" i="1"/>
  <c r="D15" i="1"/>
  <c r="C15" i="1"/>
  <c r="B15" i="1"/>
  <c r="P29" i="3" s="1"/>
  <c r="I14" i="1"/>
  <c r="D14" i="1"/>
  <c r="C14" i="1"/>
  <c r="B14" i="1"/>
  <c r="I13" i="1"/>
  <c r="D13" i="1"/>
  <c r="C13" i="1"/>
  <c r="B13" i="1"/>
  <c r="I12" i="1"/>
  <c r="D12" i="1"/>
  <c r="C12" i="1"/>
  <c r="B12" i="1"/>
  <c r="I11" i="1"/>
  <c r="D11" i="1"/>
  <c r="C11" i="1"/>
  <c r="B11" i="1"/>
  <c r="J23" i="3" s="1"/>
  <c r="I10" i="1"/>
  <c r="D10" i="1"/>
  <c r="C10" i="1"/>
  <c r="B10" i="1"/>
  <c r="I9" i="1"/>
  <c r="D9" i="1"/>
  <c r="C9" i="1"/>
  <c r="B9" i="1"/>
  <c r="I8" i="1"/>
  <c r="D8" i="1"/>
  <c r="C8" i="1"/>
  <c r="B8" i="1"/>
  <c r="I7" i="1"/>
  <c r="D7" i="1"/>
  <c r="C7" i="1"/>
  <c r="B7" i="1"/>
  <c r="D17" i="3" s="1"/>
  <c r="I6" i="1"/>
  <c r="D6" i="1"/>
  <c r="C6" i="1"/>
  <c r="B6" i="1"/>
  <c r="I5" i="1"/>
  <c r="H49" i="3" s="1"/>
  <c r="D5" i="1"/>
  <c r="C5" i="1"/>
  <c r="B5" i="1"/>
  <c r="I4" i="1"/>
  <c r="B49" i="3" s="1"/>
  <c r="D4" i="1"/>
  <c r="C4" i="1"/>
  <c r="B4" i="1"/>
  <c r="N53" i="3"/>
  <c r="H53" i="3"/>
  <c r="B53" i="3"/>
  <c r="H52" i="3"/>
  <c r="B51" i="3"/>
  <c r="N50" i="3"/>
  <c r="N49" i="3"/>
  <c r="N47" i="3"/>
  <c r="H47" i="3"/>
  <c r="B47" i="3"/>
  <c r="N45" i="3"/>
  <c r="H44" i="3"/>
  <c r="B44" i="3"/>
  <c r="B43" i="3"/>
  <c r="N41" i="3"/>
  <c r="H41" i="3"/>
  <c r="B41" i="3"/>
  <c r="H40" i="3"/>
  <c r="B39" i="3"/>
  <c r="N37" i="3"/>
  <c r="H37" i="3"/>
  <c r="N35" i="3"/>
  <c r="H35" i="3"/>
  <c r="B35" i="3"/>
  <c r="N33" i="3"/>
  <c r="H32" i="3"/>
  <c r="B31" i="3"/>
  <c r="N29" i="3"/>
  <c r="H29" i="3"/>
  <c r="B29" i="3"/>
  <c r="H28" i="3"/>
  <c r="B27" i="3"/>
  <c r="N25" i="3"/>
  <c r="N23" i="3"/>
  <c r="H23" i="3"/>
  <c r="B23" i="3"/>
  <c r="N21" i="3"/>
  <c r="H20" i="3"/>
  <c r="B19" i="3"/>
  <c r="N17" i="3"/>
  <c r="H17" i="3"/>
  <c r="B17" i="3"/>
  <c r="H16" i="3"/>
  <c r="B15" i="3"/>
  <c r="N13" i="3"/>
  <c r="N11" i="3"/>
  <c r="H11" i="3"/>
  <c r="B11" i="3"/>
  <c r="N10" i="3"/>
  <c r="B10" i="3"/>
  <c r="N9" i="3"/>
  <c r="H8" i="3"/>
  <c r="B8" i="3"/>
  <c r="B7" i="3"/>
  <c r="K4" i="3"/>
  <c r="G4" i="3"/>
  <c r="C4" i="3"/>
  <c r="N16" i="3" l="1"/>
  <c r="D23" i="3"/>
  <c r="J29" i="3"/>
  <c r="P35" i="3"/>
  <c r="H43" i="3"/>
  <c r="B50" i="3"/>
  <c r="H10" i="3"/>
  <c r="B37" i="3"/>
  <c r="N43" i="3"/>
  <c r="H50" i="3"/>
  <c r="D11" i="3"/>
  <c r="J17" i="3"/>
  <c r="P23" i="3"/>
  <c r="H31" i="3"/>
  <c r="B38" i="3"/>
  <c r="N44" i="3"/>
  <c r="H51" i="3"/>
  <c r="B25" i="3"/>
  <c r="N31" i="3"/>
  <c r="H38" i="3"/>
  <c r="B45" i="3"/>
  <c r="N51" i="3"/>
  <c r="J11" i="3"/>
  <c r="P17" i="3"/>
  <c r="H25" i="3"/>
  <c r="B32" i="3"/>
  <c r="N38" i="3"/>
  <c r="H45" i="3"/>
  <c r="B52" i="3"/>
  <c r="P11" i="3"/>
  <c r="H19" i="3"/>
  <c r="B26" i="3"/>
  <c r="N32" i="3"/>
  <c r="H39" i="3"/>
  <c r="B46" i="3"/>
  <c r="N52" i="3"/>
  <c r="B13" i="3"/>
  <c r="N19" i="3"/>
  <c r="H26" i="3"/>
  <c r="B33" i="3"/>
  <c r="N39" i="3"/>
  <c r="H46" i="3"/>
  <c r="H13" i="3"/>
  <c r="B20" i="3"/>
  <c r="N26" i="3"/>
  <c r="H33" i="3"/>
  <c r="B40" i="3"/>
  <c r="N46" i="3"/>
  <c r="D53" i="3"/>
  <c r="B14" i="3"/>
  <c r="N20" i="3"/>
  <c r="B34" i="3"/>
  <c r="N40" i="3"/>
  <c r="D47" i="3"/>
  <c r="J53" i="3"/>
  <c r="H7" i="3"/>
  <c r="H27" i="3"/>
  <c r="N7" i="3"/>
  <c r="H14" i="3"/>
  <c r="B21" i="3"/>
  <c r="N27" i="3"/>
  <c r="H34" i="3"/>
  <c r="N14" i="3"/>
  <c r="H21" i="3"/>
  <c r="B28" i="3"/>
  <c r="N34" i="3"/>
  <c r="D41" i="3"/>
  <c r="J47" i="3"/>
  <c r="P53" i="3"/>
  <c r="P47" i="3"/>
  <c r="N8" i="3"/>
  <c r="H15" i="3"/>
  <c r="B22" i="3"/>
  <c r="N28" i="3"/>
  <c r="D35" i="3"/>
  <c r="J41" i="3"/>
  <c r="B9" i="3"/>
  <c r="N15" i="3"/>
  <c r="H22" i="3"/>
  <c r="H9" i="3"/>
  <c r="B16" i="3"/>
  <c r="N22" i="3"/>
  <c r="D29" i="3"/>
  <c r="J35" i="3"/>
  <c r="P4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3" authorId="0" shapeId="0" xr:uid="{00000000-0006-0000-0000-000001000000}">
      <text>
        <r>
          <rPr>
            <sz val="10"/>
            <rFont val="Arial"/>
            <family val="2"/>
          </rPr>
          <t>Steuert, ob der Datensatz im Etikettenblatt erscheint.</t>
        </r>
      </text>
    </comment>
    <comment ref="B3" authorId="0" shapeId="0" xr:uid="{00000000-0006-0000-0000-000002000000}">
      <text>
        <r>
          <rPr>
            <sz val="10"/>
            <rFont val="Arial"/>
            <family val="2"/>
          </rPr>
          <t>Laufende Nummer mit führenden Nullen. Kann bei Bedarf überschrieben werden.</t>
        </r>
      </text>
    </comment>
    <comment ref="I3" authorId="0" shapeId="0" xr:uid="{00000000-0006-0000-0000-000003000000}">
      <text>
        <r>
          <rPr>
            <sz val="10"/>
            <rFont val="Arial"/>
            <family val="2"/>
          </rPr>
          <t>Interne Reihenfolge für den Druck. Wird automatisch berechnet.</t>
        </r>
      </text>
    </comment>
  </commentList>
</comments>
</file>

<file path=xl/sharedStrings.xml><?xml version="1.0" encoding="utf-8"?>
<sst xmlns="http://schemas.openxmlformats.org/spreadsheetml/2006/main" count="221" uniqueCount="79">
  <si>
    <t>Etikettendatenbank</t>
  </si>
  <si>
    <t>Nur Zeilen mit 'Ja' in der Spalte 'Drucken' erscheinen später im Etikettenblatt.</t>
  </si>
  <si>
    <t>Drucken</t>
  </si>
  <si>
    <t>Nummer</t>
  </si>
  <si>
    <t>Firma</t>
  </si>
  <si>
    <t>Jahr</t>
  </si>
  <si>
    <t>Status</t>
  </si>
  <si>
    <t>Bereich</t>
  </si>
  <si>
    <t>Standort</t>
  </si>
  <si>
    <t>Zusatztext</t>
  </si>
  <si>
    <t>Druckposition</t>
  </si>
  <si>
    <t>Ja</t>
  </si>
  <si>
    <t>AKTIV</t>
  </si>
  <si>
    <t>Vertrieb</t>
  </si>
  <si>
    <t>Berlin</t>
  </si>
  <si>
    <t>INAKTIV</t>
  </si>
  <si>
    <t>Lager</t>
  </si>
  <si>
    <t>Hamburg</t>
  </si>
  <si>
    <t>INTERN</t>
  </si>
  <si>
    <t>WARTUNG</t>
  </si>
  <si>
    <t>IT</t>
  </si>
  <si>
    <t>München</t>
  </si>
  <si>
    <t>2026</t>
  </si>
  <si>
    <t>RESERVE</t>
  </si>
  <si>
    <t>Produktion</t>
  </si>
  <si>
    <t>Köln</t>
  </si>
  <si>
    <t>SERIE A</t>
  </si>
  <si>
    <t>Empfang</t>
  </si>
  <si>
    <t>Leipzig</t>
  </si>
  <si>
    <t>GERÄT</t>
  </si>
  <si>
    <t>Service</t>
  </si>
  <si>
    <t>Stuttgart</t>
  </si>
  <si>
    <t>REGAL</t>
  </si>
  <si>
    <t>Logistik</t>
  </si>
  <si>
    <t>Bremen</t>
  </si>
  <si>
    <t>Buchhaltung</t>
  </si>
  <si>
    <t>Düsseldorf</t>
  </si>
  <si>
    <t>BESTAND</t>
  </si>
  <si>
    <t>Qualität</t>
  </si>
  <si>
    <t>Technik</t>
  </si>
  <si>
    <t>Einkauf</t>
  </si>
  <si>
    <t>Archiv</t>
  </si>
  <si>
    <t>Montage</t>
  </si>
  <si>
    <t>Versand</t>
  </si>
  <si>
    <t>Support</t>
  </si>
  <si>
    <t>Personal</t>
  </si>
  <si>
    <t>Nein</t>
  </si>
  <si>
    <t>Einstellungen für die Etikettenvorlage</t>
  </si>
  <si>
    <t>Firmenname</t>
  </si>
  <si>
    <t>MUSTERBETRIEB GMBH</t>
  </si>
  <si>
    <t>Wird automatisch in alle Etiketten übernommen.</t>
  </si>
  <si>
    <t>Statuswerte</t>
  </si>
  <si>
    <t>Kann für Serien oder Jahreskennzeichnungen angepasst werden.</t>
  </si>
  <si>
    <t>Startnummer</t>
  </si>
  <si>
    <t>Die Nummern werden fortlaufend ab dieser Zahl erzeugt.</t>
  </si>
  <si>
    <t>Stellen</t>
  </si>
  <si>
    <t>Anzahl der Ziffern für die laufende Nummer.</t>
  </si>
  <si>
    <t>Standardstatus</t>
  </si>
  <si>
    <t>Auswahlliste für neue Datensätze.</t>
  </si>
  <si>
    <t>Etiketten pro Reihe</t>
  </si>
  <si>
    <t>Für dieses Layout fest vorgegeben.</t>
  </si>
  <si>
    <t>Zeilen pro Seite</t>
  </si>
  <si>
    <t>Ergibt 24 Etiketten pro Druckseite.</t>
  </si>
  <si>
    <t>Papierformat</t>
  </si>
  <si>
    <t>A4</t>
  </si>
  <si>
    <t>Optimiert für Hochformat.</t>
  </si>
  <si>
    <t>Linker Text unten</t>
  </si>
  <si>
    <t>NR.</t>
  </si>
  <si>
    <t>Bezeichnung links neben der laufenden Nummer.</t>
  </si>
  <si>
    <t>Kurzanleitung</t>
  </si>
  <si>
    <t>1. In 'Daten' nur in der Spalte 'Drucken' zwischen Ja und Nein wählen.</t>
  </si>
  <si>
    <t>2. Nummern, Firma und Jahr werden automatisch vorbereitet, können aber überschrieben werden.</t>
  </si>
  <si>
    <t>3. In 'Etikettenblatt' wird die Druckansicht automatisch aus den Zeilen mit 'Ja' erstellt.</t>
  </si>
  <si>
    <t>Etikettenblatt – Druckansicht</t>
  </si>
  <si>
    <t>Die Vorschau übernimmt automatisch alle Zeilen aus 'Daten' mit 'Ja' in der Spalte 'Drucken'.</t>
  </si>
  <si>
    <t>Spalten</t>
  </si>
  <si>
    <t>Zeilen</t>
  </si>
  <si>
    <t>Papier</t>
  </si>
  <si>
    <t>Hinweis: Die Etiketten sind nicht geschützt. Änderungen an Daten, Firma, Jahr oder Startnummer aktualisieren die Vorlage automatisch.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</si>
</sst>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"/>
    </font>
    <font>
      <b/>
      <sz val="14"/>
      <color rgb="FFFFFFFF"/>
      <name val="Calibri"/>
      <charset val="1"/>
    </font>
    <font>
      <i/>
      <sz val="11"/>
      <color rgb="FF1F415A"/>
      <name val="Cambria"/>
      <charset val="1"/>
    </font>
    <font>
      <b/>
      <sz val="11"/>
      <color rgb="FFFFFFFF"/>
      <name val="Calibri"/>
      <charset val="1"/>
    </font>
    <font>
      <sz val="10"/>
      <name val="Calibri"/>
      <charset val="1"/>
    </font>
    <font>
      <sz val="10"/>
      <name val="Arial"/>
      <family val="2"/>
    </font>
    <font>
      <b/>
      <sz val="11"/>
      <color rgb="FF1F415A"/>
      <name val="Cambria"/>
      <charset val="1"/>
    </font>
    <font>
      <sz val="9"/>
      <name val="Calibri"/>
      <charset val="1"/>
    </font>
    <font>
      <b/>
      <sz val="10.5"/>
      <name val="Cambria"/>
      <charset val="1"/>
    </font>
    <font>
      <b/>
      <sz val="10"/>
      <name val="Cambria"/>
      <charset val="1"/>
    </font>
    <font>
      <i/>
      <sz val="8.5"/>
      <color rgb="FF1F415A"/>
      <name val="Cambria"/>
      <charset val="1"/>
    </font>
    <font>
      <b/>
      <sz val="8.5"/>
      <name val="Cambria"/>
      <charset val="1"/>
    </font>
    <font>
      <b/>
      <sz val="9"/>
      <name val="Cambria"/>
      <charset val="1"/>
    </font>
    <font>
      <i/>
      <sz val="9"/>
      <color rgb="FF666666"/>
      <name val="Cambria"/>
      <charset val="1"/>
    </font>
    <font>
      <b/>
      <sz val="9"/>
      <color rgb="FFFFFFFF"/>
      <name val="Calibri"/>
      <family val="2"/>
    </font>
    <font>
      <b/>
      <sz val="9"/>
      <color rgb="FF1F415A"/>
      <name val="Cambria"/>
      <family val="1"/>
    </font>
    <font>
      <sz val="9"/>
      <color theme="1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EAF3F4"/>
        <bgColor rgb="FFEEF4F8"/>
      </patternFill>
    </fill>
    <fill>
      <patternFill patternType="solid">
        <fgColor rgb="FFFBFDFD"/>
        <bgColor rgb="FFF8FBFC"/>
      </patternFill>
    </fill>
    <fill>
      <patternFill patternType="solid">
        <fgColor rgb="FF1F415A"/>
        <bgColor rgb="FF00484E"/>
      </patternFill>
    </fill>
    <fill>
      <patternFill patternType="solid">
        <fgColor rgb="FFEEF4F8"/>
        <bgColor rgb="FFF2F4F5"/>
      </patternFill>
    </fill>
    <fill>
      <patternFill patternType="solid">
        <fgColor rgb="FFF7FAFC"/>
        <bgColor rgb="FFF8FBFC"/>
      </patternFill>
    </fill>
    <fill>
      <patternFill patternType="solid">
        <fgColor rgb="FFF8FBFC"/>
        <bgColor rgb="FFF7FAFC"/>
      </patternFill>
    </fill>
    <fill>
      <patternFill patternType="solid">
        <fgColor rgb="FFFFFFFF"/>
        <bgColor rgb="FFFBFDFD"/>
      </patternFill>
    </fill>
  </fills>
  <borders count="9">
    <border>
      <left/>
      <right/>
      <top/>
      <bottom/>
      <diagonal/>
    </border>
    <border>
      <left style="thin">
        <color rgb="FFB7C4CC"/>
      </left>
      <right style="thin">
        <color rgb="FFB7C4CC"/>
      </right>
      <top style="thin">
        <color rgb="FFB7C4CC"/>
      </top>
      <bottom style="thin">
        <color rgb="FFB7C4CC"/>
      </bottom>
      <diagonal/>
    </border>
    <border>
      <left style="thin">
        <color rgb="FFB7C4CC"/>
      </left>
      <right/>
      <top style="thin">
        <color rgb="FFB7C4CC"/>
      </top>
      <bottom style="thin">
        <color rgb="FFB7C4CC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thin">
        <color rgb="FFB7C4CC"/>
      </bottom>
      <diagonal/>
    </border>
    <border>
      <left style="medium">
        <color rgb="FF00484E"/>
      </left>
      <right style="medium">
        <color rgb="FF00484E"/>
      </right>
      <top style="thin">
        <color rgb="FFB7C4CC"/>
      </top>
      <bottom style="thin">
        <color rgb="FFB7C4CC"/>
      </bottom>
      <diagonal/>
    </border>
    <border>
      <left style="medium">
        <color rgb="FF00484E"/>
      </left>
      <right style="thin">
        <color rgb="FFB7C4CC"/>
      </right>
      <top style="thin">
        <color rgb="FFB7C4CC"/>
      </top>
      <bottom style="medium">
        <color rgb="FF00484E"/>
      </bottom>
      <diagonal/>
    </border>
    <border>
      <left style="thin">
        <color rgb="FFB7C4CC"/>
      </left>
      <right style="medium">
        <color rgb="FF00484E"/>
      </right>
      <top style="thin">
        <color rgb="FFB7C4CC"/>
      </top>
      <bottom style="medium">
        <color rgb="FF00484E"/>
      </bottom>
      <diagonal/>
    </border>
    <border>
      <left/>
      <right/>
      <top style="thin">
        <color rgb="FFB7C4CC"/>
      </top>
      <bottom style="thin">
        <color rgb="FFB7C4CC"/>
      </bottom>
      <diagonal/>
    </border>
    <border>
      <left/>
      <right style="thin">
        <color rgb="FFB7C4CC"/>
      </right>
      <top style="thin">
        <color rgb="FFB7C4CC"/>
      </top>
      <bottom style="thin">
        <color rgb="FFB7C4C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8" borderId="2" xfId="0" applyFont="1" applyFill="1" applyBorder="1" applyAlignment="1">
      <alignment wrapText="1"/>
    </xf>
    <xf numFmtId="0" fontId="3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13" fillId="3" borderId="0" xfId="0" applyFont="1" applyFill="1" applyAlignment="1">
      <alignment horizontal="left"/>
    </xf>
    <xf numFmtId="0" fontId="12" fillId="9" borderId="6" xfId="0" applyFont="1" applyFill="1" applyBorder="1" applyAlignment="1">
      <alignment horizontal="right" vertical="center"/>
    </xf>
    <xf numFmtId="0" fontId="11" fillId="9" borderId="5" xfId="0" applyFont="1" applyFill="1" applyBorder="1" applyAlignment="1">
      <alignment horizontal="left" vertical="center"/>
    </xf>
    <xf numFmtId="0" fontId="10" fillId="9" borderId="4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left"/>
    </xf>
    <xf numFmtId="0" fontId="6" fillId="6" borderId="1" xfId="0" applyFont="1" applyFill="1" applyBorder="1"/>
    <xf numFmtId="0" fontId="7" fillId="7" borderId="1" xfId="0" applyFont="1" applyFill="1" applyBorder="1" applyAlignment="1">
      <alignment vertical="center" wrapText="1"/>
    </xf>
    <xf numFmtId="0" fontId="3" fillId="5" borderId="0" xfId="0" applyFont="1" applyFill="1"/>
    <xf numFmtId="0" fontId="0" fillId="3" borderId="1" xfId="0" applyFill="1" applyBorder="1"/>
    <xf numFmtId="0" fontId="14" fillId="5" borderId="1" xfId="0" applyFont="1" applyFill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16" fillId="0" borderId="0" xfId="0" applyFont="1"/>
    <xf numFmtId="0" fontId="14" fillId="5" borderId="2" xfId="0" applyFont="1" applyFill="1" applyBorder="1" applyAlignment="1">
      <alignment horizontal="center"/>
    </xf>
    <xf numFmtId="0" fontId="14" fillId="5" borderId="7" xfId="0" applyFont="1" applyFill="1" applyBorder="1" applyAlignment="1">
      <alignment horizontal="center"/>
    </xf>
    <xf numFmtId="0" fontId="14" fillId="5" borderId="8" xfId="0" applyFont="1" applyFill="1" applyBorder="1" applyAlignment="1">
      <alignment horizontal="center"/>
    </xf>
  </cellXfs>
  <cellStyles count="1">
    <cellStyle name="Standard" xfId="0" builtinId="0"/>
  </cellStyles>
  <dxfs count="2">
    <dxf>
      <fill>
        <patternFill>
          <bgColor rgb="FFFDE9E7"/>
        </patternFill>
      </fill>
    </dxf>
    <dxf>
      <fill>
        <patternFill>
          <bgColor rgb="FFF2F4F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C4CC"/>
      <rgbColor rgb="FF808080"/>
      <rgbColor rgb="FF9999FF"/>
      <rgbColor rgb="FF993366"/>
      <rgbColor rgb="FFFBFDFD"/>
      <rgbColor rgb="FFEAF3F4"/>
      <rgbColor rgb="FF660066"/>
      <rgbColor rgb="FFFF8080"/>
      <rgbColor rgb="FF0066CC"/>
      <rgbColor rgb="FFF7FAF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F4F8"/>
      <rgbColor rgb="FFF2F4F5"/>
      <rgbColor rgb="FFFDE9E7"/>
      <rgbColor rgb="FF99CCFF"/>
      <rgbColor rgb="FFFF99CC"/>
      <rgbColor rgb="FFCC99FF"/>
      <rgbColor rgb="FFF8FBFC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R56"/>
  <sheetViews>
    <sheetView showGridLines="0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J27" sqref="AJ27"/>
    </sheetView>
  </sheetViews>
  <sheetFormatPr baseColWidth="10" defaultColWidth="8.7109375" defaultRowHeight="15" customHeight="1" x14ac:dyDescent="0.25"/>
  <cols>
    <col min="1" max="1" width="2.42578125" customWidth="1"/>
    <col min="2" max="6" width="5.85546875" customWidth="1"/>
    <col min="7" max="7" width="2" customWidth="1"/>
    <col min="8" max="12" width="5.85546875" customWidth="1"/>
    <col min="13" max="13" width="2" customWidth="1"/>
    <col min="14" max="18" width="5.85546875" customWidth="1"/>
    <col min="19" max="19" width="2.42578125" customWidth="1"/>
  </cols>
  <sheetData>
    <row r="1" spans="2:18" ht="24" customHeight="1" x14ac:dyDescent="0.25">
      <c r="B1" s="12" t="s">
        <v>73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2:18" ht="21.75" customHeight="1" x14ac:dyDescent="0.25">
      <c r="B2" s="11" t="s">
        <v>74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4" spans="2:18" x14ac:dyDescent="0.25">
      <c r="B4" s="23" t="s">
        <v>75</v>
      </c>
      <c r="C4" s="24">
        <f>Format!$C$10</f>
        <v>3</v>
      </c>
      <c r="D4" s="24"/>
      <c r="E4" s="25"/>
      <c r="F4" s="23" t="s">
        <v>76</v>
      </c>
      <c r="G4" s="24">
        <f>Format!$C$11</f>
        <v>8</v>
      </c>
      <c r="H4" s="24"/>
      <c r="I4" s="25"/>
      <c r="J4" s="23" t="s">
        <v>77</v>
      </c>
      <c r="K4" s="24" t="str">
        <f>Format!$C$12</f>
        <v>A4</v>
      </c>
      <c r="L4" s="24"/>
      <c r="M4" s="25"/>
      <c r="N4" s="26" t="s">
        <v>53</v>
      </c>
      <c r="O4" s="27"/>
      <c r="P4" s="28"/>
      <c r="Q4" s="24">
        <f>Format!$C$7</f>
        <v>1</v>
      </c>
      <c r="R4" s="24"/>
    </row>
    <row r="7" spans="2:18" ht="18" customHeight="1" x14ac:dyDescent="0.25">
      <c r="B7" s="10" t="str">
        <f>IFERROR(INDEX(Daten!$C$4:$C$39,MATCH(1,Daten!$I$4:$I$39,0)),"")</f>
        <v>MUSTERBETRIEB GMBH</v>
      </c>
      <c r="C7" s="10"/>
      <c r="D7" s="10"/>
      <c r="E7" s="10"/>
      <c r="F7" s="10"/>
      <c r="H7" s="10" t="str">
        <f>IFERROR(INDEX(Daten!$C$4:$C$39,MATCH(2,Daten!$I$4:$I$39,0)),"")</f>
        <v>MUSTERBETRIEB GMBH</v>
      </c>
      <c r="I7" s="10"/>
      <c r="J7" s="10"/>
      <c r="K7" s="10"/>
      <c r="L7" s="10"/>
      <c r="N7" s="10" t="str">
        <f>IFERROR(INDEX(Daten!$C$4:$C$39,MATCH(3,Daten!$I$4:$I$39,0)),"")</f>
        <v>MUSTERBETRIEB GMBH</v>
      </c>
      <c r="O7" s="10"/>
      <c r="P7" s="10"/>
      <c r="Q7" s="10"/>
      <c r="R7" s="10"/>
    </row>
    <row r="8" spans="2:18" ht="18" customHeight="1" x14ac:dyDescent="0.25">
      <c r="B8" s="9">
        <f>IFERROR(INDEX(Daten!$D$4:$D$39,MATCH(1,Daten!$I$4:$I$39,0)),"")</f>
        <v>2026</v>
      </c>
      <c r="C8" s="9"/>
      <c r="D8" s="9"/>
      <c r="E8" s="9"/>
      <c r="F8" s="9"/>
      <c r="H8" s="9">
        <f>IFERROR(INDEX(Daten!$D$4:$D$39,MATCH(2,Daten!$I$4:$I$39,0)),"")</f>
        <v>2026</v>
      </c>
      <c r="I8" s="9"/>
      <c r="J8" s="9"/>
      <c r="K8" s="9"/>
      <c r="L8" s="9"/>
      <c r="N8" s="9">
        <f>IFERROR(INDEX(Daten!$D$4:$D$39,MATCH(3,Daten!$I$4:$I$39,0)),"")</f>
        <v>2026</v>
      </c>
      <c r="O8" s="9"/>
      <c r="P8" s="9"/>
      <c r="Q8" s="9"/>
      <c r="R8" s="9"/>
    </row>
    <row r="9" spans="2:18" ht="18" customHeight="1" x14ac:dyDescent="0.25">
      <c r="B9" s="8" t="str">
        <f>IFERROR(INDEX(Daten!$E$4:$E$39,MATCH(1,Daten!$I$4:$I$39,0)),"")</f>
        <v>AKTIV</v>
      </c>
      <c r="C9" s="8"/>
      <c r="D9" s="8"/>
      <c r="E9" s="8"/>
      <c r="F9" s="8"/>
      <c r="H9" s="8" t="str">
        <f>IFERROR(INDEX(Daten!$E$4:$E$39,MATCH(2,Daten!$I$4:$I$39,0)),"")</f>
        <v>INAKTIV</v>
      </c>
      <c r="I9" s="8"/>
      <c r="J9" s="8"/>
      <c r="K9" s="8"/>
      <c r="L9" s="8"/>
      <c r="N9" s="8" t="str">
        <f>IFERROR(INDEX(Daten!$E$4:$E$39,MATCH(3,Daten!$I$4:$I$39,0)),"")</f>
        <v>WARTUNG</v>
      </c>
      <c r="O9" s="8"/>
      <c r="P9" s="8"/>
      <c r="Q9" s="8"/>
      <c r="R9" s="8"/>
    </row>
    <row r="10" spans="2:18" ht="18" customHeight="1" x14ac:dyDescent="0.25">
      <c r="B10" s="7" t="str">
        <f>IFERROR(INDEX(Daten!$F$4:$F$39,MATCH(1,Daten!$I$4:$I$39,0)) &amp; IF(INDEX(Daten!$G$4:$G$39,MATCH(1,Daten!$I$4:$I$39,0))&lt;&gt;""," · " &amp; INDEX(Daten!$G$4:$G$39,MATCH(1,Daten!$I$4:$I$39,0)),""),"")</f>
        <v>Vertrieb · Berlin</v>
      </c>
      <c r="C10" s="7"/>
      <c r="D10" s="7"/>
      <c r="E10" s="7"/>
      <c r="F10" s="7"/>
      <c r="H10" s="7" t="str">
        <f>IFERROR(INDEX(Daten!$F$4:$F$39,MATCH(2,Daten!$I$4:$I$39,0)) &amp; IF(INDEX(Daten!$G$4:$G$39,MATCH(2,Daten!$I$4:$I$39,0))&lt;&gt;""," · " &amp; INDEX(Daten!$G$4:$G$39,MATCH(2,Daten!$I$4:$I$39,0)),""),"")</f>
        <v>Lager · Hamburg</v>
      </c>
      <c r="I10" s="7"/>
      <c r="J10" s="7"/>
      <c r="K10" s="7"/>
      <c r="L10" s="7"/>
      <c r="N10" s="7" t="str">
        <f>IFERROR(INDEX(Daten!$F$4:$F$39,MATCH(3,Daten!$I$4:$I$39,0)) &amp; IF(INDEX(Daten!$G$4:$G$39,MATCH(3,Daten!$I$4:$I$39,0))&lt;&gt;""," · " &amp; INDEX(Daten!$G$4:$G$39,MATCH(3,Daten!$I$4:$I$39,0)),""),"")</f>
        <v>IT · München</v>
      </c>
      <c r="O10" s="7"/>
      <c r="P10" s="7"/>
      <c r="Q10" s="7"/>
      <c r="R10" s="7"/>
    </row>
    <row r="11" spans="2:18" ht="15.75" customHeight="1" x14ac:dyDescent="0.25">
      <c r="B11" s="6" t="str">
        <f>Format!$C$13</f>
        <v>NR.</v>
      </c>
      <c r="C11" s="6"/>
      <c r="D11" s="5" t="str">
        <f>IFERROR(INDEX(Daten!$B$4:$B$39,MATCH(1,Daten!$I$4:$I$39,0)),"")</f>
        <v>000000001</v>
      </c>
      <c r="E11" s="5"/>
      <c r="F11" s="5"/>
      <c r="H11" s="6" t="str">
        <f>Format!$C$13</f>
        <v>NR.</v>
      </c>
      <c r="I11" s="6"/>
      <c r="J11" s="5" t="str">
        <f>IFERROR(INDEX(Daten!$B$4:$B$39,MATCH(2,Daten!$I$4:$I$39,0)),"")</f>
        <v>000000002</v>
      </c>
      <c r="K11" s="5"/>
      <c r="L11" s="5"/>
      <c r="N11" s="6" t="str">
        <f>Format!$C$13</f>
        <v>NR.</v>
      </c>
      <c r="O11" s="6"/>
      <c r="P11" s="5" t="str">
        <f>IFERROR(INDEX(Daten!$B$4:$B$39,MATCH(3,Daten!$I$4:$I$39,0)),"")</f>
        <v>000000003</v>
      </c>
      <c r="Q11" s="5"/>
      <c r="R11" s="5"/>
    </row>
    <row r="12" spans="2:18" ht="7.5" customHeight="1" x14ac:dyDescent="0.25"/>
    <row r="13" spans="2:18" ht="18" customHeight="1" x14ac:dyDescent="0.25">
      <c r="B13" s="10" t="str">
        <f>IFERROR(INDEX(Daten!$C$4:$C$39,MATCH(4,Daten!$I$4:$I$39,0)),"")</f>
        <v>MUSTERBETRIEB GMBH</v>
      </c>
      <c r="C13" s="10"/>
      <c r="D13" s="10"/>
      <c r="E13" s="10"/>
      <c r="F13" s="10"/>
      <c r="H13" s="10" t="str">
        <f>IFERROR(INDEX(Daten!$C$4:$C$39,MATCH(5,Daten!$I$4:$I$39,0)),"")</f>
        <v>MUSTERBETRIEB GMBH</v>
      </c>
      <c r="I13" s="10"/>
      <c r="J13" s="10"/>
      <c r="K13" s="10"/>
      <c r="L13" s="10"/>
      <c r="N13" s="10" t="str">
        <f>IFERROR(INDEX(Daten!$C$4:$C$39,MATCH(6,Daten!$I$4:$I$39,0)),"")</f>
        <v>MUSTERBETRIEB GMBH</v>
      </c>
      <c r="O13" s="10"/>
      <c r="P13" s="10"/>
      <c r="Q13" s="10"/>
      <c r="R13" s="10"/>
    </row>
    <row r="14" spans="2:18" ht="18" customHeight="1" x14ac:dyDescent="0.25">
      <c r="B14" s="9">
        <f>IFERROR(INDEX(Daten!$D$4:$D$39,MATCH(4,Daten!$I$4:$I$39,0)),"")</f>
        <v>2026</v>
      </c>
      <c r="C14" s="9"/>
      <c r="D14" s="9"/>
      <c r="E14" s="9"/>
      <c r="F14" s="9"/>
      <c r="H14" s="9">
        <f>IFERROR(INDEX(Daten!$D$4:$D$39,MATCH(5,Daten!$I$4:$I$39,0)),"")</f>
        <v>2026</v>
      </c>
      <c r="I14" s="9"/>
      <c r="J14" s="9"/>
      <c r="K14" s="9"/>
      <c r="L14" s="9"/>
      <c r="N14" s="9">
        <f>IFERROR(INDEX(Daten!$D$4:$D$39,MATCH(6,Daten!$I$4:$I$39,0)),"")</f>
        <v>2026</v>
      </c>
      <c r="O14" s="9"/>
      <c r="P14" s="9"/>
      <c r="Q14" s="9"/>
      <c r="R14" s="9"/>
    </row>
    <row r="15" spans="2:18" ht="18" customHeight="1" x14ac:dyDescent="0.25">
      <c r="B15" s="8" t="str">
        <f>IFERROR(INDEX(Daten!$E$4:$E$39,MATCH(4,Daten!$I$4:$I$39,0)),"")</f>
        <v>RESERVE</v>
      </c>
      <c r="C15" s="8"/>
      <c r="D15" s="8"/>
      <c r="E15" s="8"/>
      <c r="F15" s="8"/>
      <c r="H15" s="8" t="str">
        <f>IFERROR(INDEX(Daten!$E$4:$E$39,MATCH(5,Daten!$I$4:$I$39,0)),"")</f>
        <v>AKTIV</v>
      </c>
      <c r="I15" s="8"/>
      <c r="J15" s="8"/>
      <c r="K15" s="8"/>
      <c r="L15" s="8"/>
      <c r="N15" s="8" t="str">
        <f>IFERROR(INDEX(Daten!$E$4:$E$39,MATCH(6,Daten!$I$4:$I$39,0)),"")</f>
        <v>INAKTIV</v>
      </c>
      <c r="O15" s="8"/>
      <c r="P15" s="8"/>
      <c r="Q15" s="8"/>
      <c r="R15" s="8"/>
    </row>
    <row r="16" spans="2:18" ht="18" customHeight="1" x14ac:dyDescent="0.25">
      <c r="B16" s="7" t="str">
        <f>IFERROR(INDEX(Daten!$F$4:$F$39,MATCH(4,Daten!$I$4:$I$39,0)) &amp; IF(INDEX(Daten!$G$4:$G$39,MATCH(4,Daten!$I$4:$I$39,0))&lt;&gt;""," · " &amp; INDEX(Daten!$G$4:$G$39,MATCH(4,Daten!$I$4:$I$39,0)),""),"")</f>
        <v>Produktion · Köln</v>
      </c>
      <c r="C16" s="7"/>
      <c r="D16" s="7"/>
      <c r="E16" s="7"/>
      <c r="F16" s="7"/>
      <c r="H16" s="7" t="str">
        <f>IFERROR(INDEX(Daten!$F$4:$F$39,MATCH(5,Daten!$I$4:$I$39,0)) &amp; IF(INDEX(Daten!$G$4:$G$39,MATCH(5,Daten!$I$4:$I$39,0))&lt;&gt;""," · " &amp; INDEX(Daten!$G$4:$G$39,MATCH(5,Daten!$I$4:$I$39,0)),""),"")</f>
        <v>Empfang · Leipzig</v>
      </c>
      <c r="I16" s="7"/>
      <c r="J16" s="7"/>
      <c r="K16" s="7"/>
      <c r="L16" s="7"/>
      <c r="N16" s="7" t="str">
        <f>IFERROR(INDEX(Daten!$F$4:$F$39,MATCH(6,Daten!$I$4:$I$39,0)) &amp; IF(INDEX(Daten!$G$4:$G$39,MATCH(6,Daten!$I$4:$I$39,0))&lt;&gt;""," · " &amp; INDEX(Daten!$G$4:$G$39,MATCH(6,Daten!$I$4:$I$39,0)),""),"")</f>
        <v>Service · Stuttgart</v>
      </c>
      <c r="O16" s="7"/>
      <c r="P16" s="7"/>
      <c r="Q16" s="7"/>
      <c r="R16" s="7"/>
    </row>
    <row r="17" spans="2:18" ht="15.75" customHeight="1" x14ac:dyDescent="0.25">
      <c r="B17" s="6" t="str">
        <f>Format!$C$13</f>
        <v>NR.</v>
      </c>
      <c r="C17" s="6"/>
      <c r="D17" s="5" t="str">
        <f>IFERROR(INDEX(Daten!$B$4:$B$39,MATCH(4,Daten!$I$4:$I$39,0)),"")</f>
        <v>000000004</v>
      </c>
      <c r="E17" s="5"/>
      <c r="F17" s="5"/>
      <c r="H17" s="6" t="str">
        <f>Format!$C$13</f>
        <v>NR.</v>
      </c>
      <c r="I17" s="6"/>
      <c r="J17" s="5" t="str">
        <f>IFERROR(INDEX(Daten!$B$4:$B$39,MATCH(5,Daten!$I$4:$I$39,0)),"")</f>
        <v>000000005</v>
      </c>
      <c r="K17" s="5"/>
      <c r="L17" s="5"/>
      <c r="N17" s="6" t="str">
        <f>Format!$C$13</f>
        <v>NR.</v>
      </c>
      <c r="O17" s="6"/>
      <c r="P17" s="5" t="str">
        <f>IFERROR(INDEX(Daten!$B$4:$B$39,MATCH(6,Daten!$I$4:$I$39,0)),"")</f>
        <v>000000006</v>
      </c>
      <c r="Q17" s="5"/>
      <c r="R17" s="5"/>
    </row>
    <row r="18" spans="2:18" ht="7.5" customHeight="1" x14ac:dyDescent="0.25"/>
    <row r="19" spans="2:18" ht="18" customHeight="1" x14ac:dyDescent="0.25">
      <c r="B19" s="10" t="str">
        <f>IFERROR(INDEX(Daten!$C$4:$C$39,MATCH(7,Daten!$I$4:$I$39,0)),"")</f>
        <v>MUSTERBETRIEB GMBH</v>
      </c>
      <c r="C19" s="10"/>
      <c r="D19" s="10"/>
      <c r="E19" s="10"/>
      <c r="F19" s="10"/>
      <c r="H19" s="10" t="str">
        <f>IFERROR(INDEX(Daten!$C$4:$C$39,MATCH(8,Daten!$I$4:$I$39,0)),"")</f>
        <v>MUSTERBETRIEB GMBH</v>
      </c>
      <c r="I19" s="10"/>
      <c r="J19" s="10"/>
      <c r="K19" s="10"/>
      <c r="L19" s="10"/>
      <c r="N19" s="10" t="str">
        <f>IFERROR(INDEX(Daten!$C$4:$C$39,MATCH(9,Daten!$I$4:$I$39,0)),"")</f>
        <v>MUSTERBETRIEB GMBH</v>
      </c>
      <c r="O19" s="10"/>
      <c r="P19" s="10"/>
      <c r="Q19" s="10"/>
      <c r="R19" s="10"/>
    </row>
    <row r="20" spans="2:18" ht="18" customHeight="1" x14ac:dyDescent="0.25">
      <c r="B20" s="9">
        <f>IFERROR(INDEX(Daten!$D$4:$D$39,MATCH(7,Daten!$I$4:$I$39,0)),"")</f>
        <v>2026</v>
      </c>
      <c r="C20" s="9"/>
      <c r="D20" s="9"/>
      <c r="E20" s="9"/>
      <c r="F20" s="9"/>
      <c r="H20" s="9">
        <f>IFERROR(INDEX(Daten!$D$4:$D$39,MATCH(8,Daten!$I$4:$I$39,0)),"")</f>
        <v>2026</v>
      </c>
      <c r="I20" s="9"/>
      <c r="J20" s="9"/>
      <c r="K20" s="9"/>
      <c r="L20" s="9"/>
      <c r="N20" s="9">
        <f>IFERROR(INDEX(Daten!$D$4:$D$39,MATCH(9,Daten!$I$4:$I$39,0)),"")</f>
        <v>2026</v>
      </c>
      <c r="O20" s="9"/>
      <c r="P20" s="9"/>
      <c r="Q20" s="9"/>
      <c r="R20" s="9"/>
    </row>
    <row r="21" spans="2:18" ht="18" customHeight="1" x14ac:dyDescent="0.25">
      <c r="B21" s="8" t="str">
        <f>IFERROR(INDEX(Daten!$E$4:$E$39,MATCH(7,Daten!$I$4:$I$39,0)),"")</f>
        <v>WARTUNG</v>
      </c>
      <c r="C21" s="8"/>
      <c r="D21" s="8"/>
      <c r="E21" s="8"/>
      <c r="F21" s="8"/>
      <c r="H21" s="8" t="str">
        <f>IFERROR(INDEX(Daten!$E$4:$E$39,MATCH(8,Daten!$I$4:$I$39,0)),"")</f>
        <v>RESERVE</v>
      </c>
      <c r="I21" s="8"/>
      <c r="J21" s="8"/>
      <c r="K21" s="8"/>
      <c r="L21" s="8"/>
      <c r="N21" s="8" t="str">
        <f>IFERROR(INDEX(Daten!$E$4:$E$39,MATCH(9,Daten!$I$4:$I$39,0)),"")</f>
        <v>AKTIV</v>
      </c>
      <c r="O21" s="8"/>
      <c r="P21" s="8"/>
      <c r="Q21" s="8"/>
      <c r="R21" s="8"/>
    </row>
    <row r="22" spans="2:18" ht="18" customHeight="1" x14ac:dyDescent="0.25">
      <c r="B22" s="7" t="str">
        <f>IFERROR(INDEX(Daten!$F$4:$F$39,MATCH(7,Daten!$I$4:$I$39,0)) &amp; IF(INDEX(Daten!$G$4:$G$39,MATCH(7,Daten!$I$4:$I$39,0))&lt;&gt;""," · " &amp; INDEX(Daten!$G$4:$G$39,MATCH(7,Daten!$I$4:$I$39,0)),""),"")</f>
        <v>Logistik · Bremen</v>
      </c>
      <c r="C22" s="7"/>
      <c r="D22" s="7"/>
      <c r="E22" s="7"/>
      <c r="F22" s="7"/>
      <c r="H22" s="7" t="str">
        <f>IFERROR(INDEX(Daten!$F$4:$F$39,MATCH(8,Daten!$I$4:$I$39,0)) &amp; IF(INDEX(Daten!$G$4:$G$39,MATCH(8,Daten!$I$4:$I$39,0))&lt;&gt;""," · " &amp; INDEX(Daten!$G$4:$G$39,MATCH(8,Daten!$I$4:$I$39,0)),""),"")</f>
        <v>Buchhaltung · Düsseldorf</v>
      </c>
      <c r="I22" s="7"/>
      <c r="J22" s="7"/>
      <c r="K22" s="7"/>
      <c r="L22" s="7"/>
      <c r="N22" s="7" t="str">
        <f>IFERROR(INDEX(Daten!$F$4:$F$39,MATCH(9,Daten!$I$4:$I$39,0)) &amp; IF(INDEX(Daten!$G$4:$G$39,MATCH(9,Daten!$I$4:$I$39,0))&lt;&gt;""," · " &amp; INDEX(Daten!$G$4:$G$39,MATCH(9,Daten!$I$4:$I$39,0)),""),"")</f>
        <v>Qualität · Berlin</v>
      </c>
      <c r="O22" s="7"/>
      <c r="P22" s="7"/>
      <c r="Q22" s="7"/>
      <c r="R22" s="7"/>
    </row>
    <row r="23" spans="2:18" ht="15.75" customHeight="1" x14ac:dyDescent="0.25">
      <c r="B23" s="6" t="str">
        <f>Format!$C$13</f>
        <v>NR.</v>
      </c>
      <c r="C23" s="6"/>
      <c r="D23" s="5" t="str">
        <f>IFERROR(INDEX(Daten!$B$4:$B$39,MATCH(7,Daten!$I$4:$I$39,0)),"")</f>
        <v>000000007</v>
      </c>
      <c r="E23" s="5"/>
      <c r="F23" s="5"/>
      <c r="H23" s="6" t="str">
        <f>Format!$C$13</f>
        <v>NR.</v>
      </c>
      <c r="I23" s="6"/>
      <c r="J23" s="5" t="str">
        <f>IFERROR(INDEX(Daten!$B$4:$B$39,MATCH(8,Daten!$I$4:$I$39,0)),"")</f>
        <v>000000008</v>
      </c>
      <c r="K23" s="5"/>
      <c r="L23" s="5"/>
      <c r="N23" s="6" t="str">
        <f>Format!$C$13</f>
        <v>NR.</v>
      </c>
      <c r="O23" s="6"/>
      <c r="P23" s="5" t="str">
        <f>IFERROR(INDEX(Daten!$B$4:$B$39,MATCH(9,Daten!$I$4:$I$39,0)),"")</f>
        <v>000000009</v>
      </c>
      <c r="Q23" s="5"/>
      <c r="R23" s="5"/>
    </row>
    <row r="24" spans="2:18" ht="7.5" customHeight="1" x14ac:dyDescent="0.25"/>
    <row r="25" spans="2:18" ht="18" customHeight="1" x14ac:dyDescent="0.25">
      <c r="B25" s="10" t="str">
        <f>IFERROR(INDEX(Daten!$C$4:$C$39,MATCH(10,Daten!$I$4:$I$39,0)),"")</f>
        <v>MUSTERBETRIEB GMBH</v>
      </c>
      <c r="C25" s="10"/>
      <c r="D25" s="10"/>
      <c r="E25" s="10"/>
      <c r="F25" s="10"/>
      <c r="H25" s="10" t="str">
        <f>IFERROR(INDEX(Daten!$C$4:$C$39,MATCH(11,Daten!$I$4:$I$39,0)),"")</f>
        <v>MUSTERBETRIEB GMBH</v>
      </c>
      <c r="I25" s="10"/>
      <c r="J25" s="10"/>
      <c r="K25" s="10"/>
      <c r="L25" s="10"/>
      <c r="N25" s="10" t="str">
        <f>IFERROR(INDEX(Daten!$C$4:$C$39,MATCH(12,Daten!$I$4:$I$39,0)),"")</f>
        <v>MUSTERBETRIEB GMBH</v>
      </c>
      <c r="O25" s="10"/>
      <c r="P25" s="10"/>
      <c r="Q25" s="10"/>
      <c r="R25" s="10"/>
    </row>
    <row r="26" spans="2:18" ht="18" customHeight="1" x14ac:dyDescent="0.25">
      <c r="B26" s="9">
        <f>IFERROR(INDEX(Daten!$D$4:$D$39,MATCH(10,Daten!$I$4:$I$39,0)),"")</f>
        <v>2026</v>
      </c>
      <c r="C26" s="9"/>
      <c r="D26" s="9"/>
      <c r="E26" s="9"/>
      <c r="F26" s="9"/>
      <c r="H26" s="9">
        <f>IFERROR(INDEX(Daten!$D$4:$D$39,MATCH(11,Daten!$I$4:$I$39,0)),"")</f>
        <v>2026</v>
      </c>
      <c r="I26" s="9"/>
      <c r="J26" s="9"/>
      <c r="K26" s="9"/>
      <c r="L26" s="9"/>
      <c r="N26" s="9">
        <f>IFERROR(INDEX(Daten!$D$4:$D$39,MATCH(12,Daten!$I$4:$I$39,0)),"")</f>
        <v>2026</v>
      </c>
      <c r="O26" s="9"/>
      <c r="P26" s="9"/>
      <c r="Q26" s="9"/>
      <c r="R26" s="9"/>
    </row>
    <row r="27" spans="2:18" ht="18" customHeight="1" x14ac:dyDescent="0.25">
      <c r="B27" s="8" t="str">
        <f>IFERROR(INDEX(Daten!$E$4:$E$39,MATCH(10,Daten!$I$4:$I$39,0)),"")</f>
        <v>AKTIV</v>
      </c>
      <c r="C27" s="8"/>
      <c r="D27" s="8"/>
      <c r="E27" s="8"/>
      <c r="F27" s="8"/>
      <c r="H27" s="8" t="str">
        <f>IFERROR(INDEX(Daten!$E$4:$E$39,MATCH(11,Daten!$I$4:$I$39,0)),"")</f>
        <v>WARTUNG</v>
      </c>
      <c r="I27" s="8"/>
      <c r="J27" s="8"/>
      <c r="K27" s="8"/>
      <c r="L27" s="8"/>
      <c r="N27" s="8" t="str">
        <f>IFERROR(INDEX(Daten!$E$4:$E$39,MATCH(12,Daten!$I$4:$I$39,0)),"")</f>
        <v>AKTIV</v>
      </c>
      <c r="O27" s="8"/>
      <c r="P27" s="8"/>
      <c r="Q27" s="8"/>
      <c r="R27" s="8"/>
    </row>
    <row r="28" spans="2:18" ht="18" customHeight="1" x14ac:dyDescent="0.25">
      <c r="B28" s="7" t="str">
        <f>IFERROR(INDEX(Daten!$F$4:$F$39,MATCH(10,Daten!$I$4:$I$39,0)) &amp; IF(INDEX(Daten!$G$4:$G$39,MATCH(10,Daten!$I$4:$I$39,0))&lt;&gt;""," · " &amp; INDEX(Daten!$G$4:$G$39,MATCH(10,Daten!$I$4:$I$39,0)),""),"")</f>
        <v>Technik · Hamburg</v>
      </c>
      <c r="C28" s="7"/>
      <c r="D28" s="7"/>
      <c r="E28" s="7"/>
      <c r="F28" s="7"/>
      <c r="H28" s="7" t="str">
        <f>IFERROR(INDEX(Daten!$F$4:$F$39,MATCH(11,Daten!$I$4:$I$39,0)) &amp; IF(INDEX(Daten!$G$4:$G$39,MATCH(11,Daten!$I$4:$I$39,0))&lt;&gt;""," · " &amp; INDEX(Daten!$G$4:$G$39,MATCH(11,Daten!$I$4:$I$39,0)),""),"")</f>
        <v>Einkauf · München</v>
      </c>
      <c r="I28" s="7"/>
      <c r="J28" s="7"/>
      <c r="K28" s="7"/>
      <c r="L28" s="7"/>
      <c r="N28" s="7" t="str">
        <f>IFERROR(INDEX(Daten!$F$4:$F$39,MATCH(12,Daten!$I$4:$I$39,0)) &amp; IF(INDEX(Daten!$G$4:$G$39,MATCH(12,Daten!$I$4:$I$39,0))&lt;&gt;""," · " &amp; INDEX(Daten!$G$4:$G$39,MATCH(12,Daten!$I$4:$I$39,0)),""),"")</f>
        <v>Archiv · Köln</v>
      </c>
      <c r="O28" s="7"/>
      <c r="P28" s="7"/>
      <c r="Q28" s="7"/>
      <c r="R28" s="7"/>
    </row>
    <row r="29" spans="2:18" ht="15.75" customHeight="1" x14ac:dyDescent="0.25">
      <c r="B29" s="6" t="str">
        <f>Format!$C$13</f>
        <v>NR.</v>
      </c>
      <c r="C29" s="6"/>
      <c r="D29" s="5" t="str">
        <f>IFERROR(INDEX(Daten!$B$4:$B$39,MATCH(10,Daten!$I$4:$I$39,0)),"")</f>
        <v>000000010</v>
      </c>
      <c r="E29" s="5"/>
      <c r="F29" s="5"/>
      <c r="H29" s="6" t="str">
        <f>Format!$C$13</f>
        <v>NR.</v>
      </c>
      <c r="I29" s="6"/>
      <c r="J29" s="5" t="str">
        <f>IFERROR(INDEX(Daten!$B$4:$B$39,MATCH(11,Daten!$I$4:$I$39,0)),"")</f>
        <v>000000011</v>
      </c>
      <c r="K29" s="5"/>
      <c r="L29" s="5"/>
      <c r="N29" s="6" t="str">
        <f>Format!$C$13</f>
        <v>NR.</v>
      </c>
      <c r="O29" s="6"/>
      <c r="P29" s="5" t="str">
        <f>IFERROR(INDEX(Daten!$B$4:$B$39,MATCH(12,Daten!$I$4:$I$39,0)),"")</f>
        <v>000000012</v>
      </c>
      <c r="Q29" s="5"/>
      <c r="R29" s="5"/>
    </row>
    <row r="30" spans="2:18" ht="7.5" customHeight="1" x14ac:dyDescent="0.25"/>
    <row r="31" spans="2:18" ht="18" customHeight="1" x14ac:dyDescent="0.25">
      <c r="B31" s="10" t="str">
        <f>IFERROR(INDEX(Daten!$C$4:$C$39,MATCH(13,Daten!$I$4:$I$39,0)),"")</f>
        <v>MUSTERBETRIEB GMBH</v>
      </c>
      <c r="C31" s="10"/>
      <c r="D31" s="10"/>
      <c r="E31" s="10"/>
      <c r="F31" s="10"/>
      <c r="H31" s="10" t="str">
        <f>IFERROR(INDEX(Daten!$C$4:$C$39,MATCH(14,Daten!$I$4:$I$39,0)),"")</f>
        <v>MUSTERBETRIEB GMBH</v>
      </c>
      <c r="I31" s="10"/>
      <c r="J31" s="10"/>
      <c r="K31" s="10"/>
      <c r="L31" s="10"/>
      <c r="N31" s="10" t="str">
        <f>IFERROR(INDEX(Daten!$C$4:$C$39,MATCH(15,Daten!$I$4:$I$39,0)),"")</f>
        <v>MUSTERBETRIEB GMBH</v>
      </c>
      <c r="O31" s="10"/>
      <c r="P31" s="10"/>
      <c r="Q31" s="10"/>
      <c r="R31" s="10"/>
    </row>
    <row r="32" spans="2:18" ht="18" customHeight="1" x14ac:dyDescent="0.25">
      <c r="B32" s="9">
        <f>IFERROR(INDEX(Daten!$D$4:$D$39,MATCH(13,Daten!$I$4:$I$39,0)),"")</f>
        <v>2026</v>
      </c>
      <c r="C32" s="9"/>
      <c r="D32" s="9"/>
      <c r="E32" s="9"/>
      <c r="F32" s="9"/>
      <c r="H32" s="9">
        <f>IFERROR(INDEX(Daten!$D$4:$D$39,MATCH(14,Daten!$I$4:$I$39,0)),"")</f>
        <v>2026</v>
      </c>
      <c r="I32" s="9"/>
      <c r="J32" s="9"/>
      <c r="K32" s="9"/>
      <c r="L32" s="9"/>
      <c r="N32" s="9">
        <f>IFERROR(INDEX(Daten!$D$4:$D$39,MATCH(15,Daten!$I$4:$I$39,0)),"")</f>
        <v>2026</v>
      </c>
      <c r="O32" s="9"/>
      <c r="P32" s="9"/>
      <c r="Q32" s="9"/>
      <c r="R32" s="9"/>
    </row>
    <row r="33" spans="2:18" ht="18" customHeight="1" x14ac:dyDescent="0.25">
      <c r="B33" s="8" t="str">
        <f>IFERROR(INDEX(Daten!$E$4:$E$39,MATCH(13,Daten!$I$4:$I$39,0)),"")</f>
        <v>AKTIV</v>
      </c>
      <c r="C33" s="8"/>
      <c r="D33" s="8"/>
      <c r="E33" s="8"/>
      <c r="F33" s="8"/>
      <c r="H33" s="8" t="str">
        <f>IFERROR(INDEX(Daten!$E$4:$E$39,MATCH(14,Daten!$I$4:$I$39,0)),"")</f>
        <v>AKTIV</v>
      </c>
      <c r="I33" s="8"/>
      <c r="J33" s="8"/>
      <c r="K33" s="8"/>
      <c r="L33" s="8"/>
      <c r="N33" s="8" t="str">
        <f>IFERROR(INDEX(Daten!$E$4:$E$39,MATCH(15,Daten!$I$4:$I$39,0)),"")</f>
        <v>AKTIV</v>
      </c>
      <c r="O33" s="8"/>
      <c r="P33" s="8"/>
      <c r="Q33" s="8"/>
      <c r="R33" s="8"/>
    </row>
    <row r="34" spans="2:18" ht="18" customHeight="1" x14ac:dyDescent="0.25">
      <c r="B34" s="7" t="str">
        <f>IFERROR(INDEX(Daten!$F$4:$F$39,MATCH(13,Daten!$I$4:$I$39,0)) &amp; IF(INDEX(Daten!$G$4:$G$39,MATCH(13,Daten!$I$4:$I$39,0))&lt;&gt;""," · " &amp; INDEX(Daten!$G$4:$G$39,MATCH(13,Daten!$I$4:$I$39,0)),""),"")</f>
        <v>Montage · Leipzig</v>
      </c>
      <c r="C34" s="7"/>
      <c r="D34" s="7"/>
      <c r="E34" s="7"/>
      <c r="F34" s="7"/>
      <c r="H34" s="7" t="str">
        <f>IFERROR(INDEX(Daten!$F$4:$F$39,MATCH(14,Daten!$I$4:$I$39,0)) &amp; IF(INDEX(Daten!$G$4:$G$39,MATCH(14,Daten!$I$4:$I$39,0))&lt;&gt;""," · " &amp; INDEX(Daten!$G$4:$G$39,MATCH(14,Daten!$I$4:$I$39,0)),""),"")</f>
        <v>Versand · Stuttgart</v>
      </c>
      <c r="I34" s="7"/>
      <c r="J34" s="7"/>
      <c r="K34" s="7"/>
      <c r="L34" s="7"/>
      <c r="N34" s="7" t="str">
        <f>IFERROR(INDEX(Daten!$F$4:$F$39,MATCH(15,Daten!$I$4:$I$39,0)) &amp; IF(INDEX(Daten!$G$4:$G$39,MATCH(15,Daten!$I$4:$I$39,0))&lt;&gt;""," · " &amp; INDEX(Daten!$G$4:$G$39,MATCH(15,Daten!$I$4:$I$39,0)),""),"")</f>
        <v>Support · Bremen</v>
      </c>
      <c r="O34" s="7"/>
      <c r="P34" s="7"/>
      <c r="Q34" s="7"/>
      <c r="R34" s="7"/>
    </row>
    <row r="35" spans="2:18" ht="15.75" customHeight="1" x14ac:dyDescent="0.25">
      <c r="B35" s="6" t="str">
        <f>Format!$C$13</f>
        <v>NR.</v>
      </c>
      <c r="C35" s="6"/>
      <c r="D35" s="5" t="str">
        <f>IFERROR(INDEX(Daten!$B$4:$B$39,MATCH(13,Daten!$I$4:$I$39,0)),"")</f>
        <v>000000013</v>
      </c>
      <c r="E35" s="5"/>
      <c r="F35" s="5"/>
      <c r="H35" s="6" t="str">
        <f>Format!$C$13</f>
        <v>NR.</v>
      </c>
      <c r="I35" s="6"/>
      <c r="J35" s="5" t="str">
        <f>IFERROR(INDEX(Daten!$B$4:$B$39,MATCH(14,Daten!$I$4:$I$39,0)),"")</f>
        <v>000000014</v>
      </c>
      <c r="K35" s="5"/>
      <c r="L35" s="5"/>
      <c r="N35" s="6" t="str">
        <f>Format!$C$13</f>
        <v>NR.</v>
      </c>
      <c r="O35" s="6"/>
      <c r="P35" s="5" t="str">
        <f>IFERROR(INDEX(Daten!$B$4:$B$39,MATCH(15,Daten!$I$4:$I$39,0)),"")</f>
        <v>000000015</v>
      </c>
      <c r="Q35" s="5"/>
      <c r="R35" s="5"/>
    </row>
    <row r="36" spans="2:18" ht="7.5" customHeight="1" x14ac:dyDescent="0.25"/>
    <row r="37" spans="2:18" ht="18" customHeight="1" x14ac:dyDescent="0.25">
      <c r="B37" s="10" t="str">
        <f>IFERROR(INDEX(Daten!$C$4:$C$39,MATCH(16,Daten!$I$4:$I$39,0)),"")</f>
        <v>MUSTERBETRIEB GMBH</v>
      </c>
      <c r="C37" s="10"/>
      <c r="D37" s="10"/>
      <c r="E37" s="10"/>
      <c r="F37" s="10"/>
      <c r="H37" s="10" t="str">
        <f>IFERROR(INDEX(Daten!$C$4:$C$39,MATCH(17,Daten!$I$4:$I$39,0)),"")</f>
        <v>MUSTERBETRIEB GMBH</v>
      </c>
      <c r="I37" s="10"/>
      <c r="J37" s="10"/>
      <c r="K37" s="10"/>
      <c r="L37" s="10"/>
      <c r="N37" s="10" t="str">
        <f>IFERROR(INDEX(Daten!$C$4:$C$39,MATCH(18,Daten!$I$4:$I$39,0)),"")</f>
        <v>MUSTERBETRIEB GMBH</v>
      </c>
      <c r="O37" s="10"/>
      <c r="P37" s="10"/>
      <c r="Q37" s="10"/>
      <c r="R37" s="10"/>
    </row>
    <row r="38" spans="2:18" ht="18" customHeight="1" x14ac:dyDescent="0.25">
      <c r="B38" s="9">
        <f>IFERROR(INDEX(Daten!$D$4:$D$39,MATCH(16,Daten!$I$4:$I$39,0)),"")</f>
        <v>2026</v>
      </c>
      <c r="C38" s="9"/>
      <c r="D38" s="9"/>
      <c r="E38" s="9"/>
      <c r="F38" s="9"/>
      <c r="H38" s="9">
        <f>IFERROR(INDEX(Daten!$D$4:$D$39,MATCH(17,Daten!$I$4:$I$39,0)),"")</f>
        <v>2026</v>
      </c>
      <c r="I38" s="9"/>
      <c r="J38" s="9"/>
      <c r="K38" s="9"/>
      <c r="L38" s="9"/>
      <c r="N38" s="9">
        <f>IFERROR(INDEX(Daten!$D$4:$D$39,MATCH(18,Daten!$I$4:$I$39,0)),"")</f>
        <v>2026</v>
      </c>
      <c r="O38" s="9"/>
      <c r="P38" s="9"/>
      <c r="Q38" s="9"/>
      <c r="R38" s="9"/>
    </row>
    <row r="39" spans="2:18" ht="18" customHeight="1" x14ac:dyDescent="0.25">
      <c r="B39" s="8" t="str">
        <f>IFERROR(INDEX(Daten!$E$4:$E$39,MATCH(16,Daten!$I$4:$I$39,0)),"")</f>
        <v>WARTUNG</v>
      </c>
      <c r="C39" s="8"/>
      <c r="D39" s="8"/>
      <c r="E39" s="8"/>
      <c r="F39" s="8"/>
      <c r="H39" s="8" t="str">
        <f>IFERROR(INDEX(Daten!$E$4:$E$39,MATCH(17,Daten!$I$4:$I$39,0)),"")</f>
        <v>AKTIV</v>
      </c>
      <c r="I39" s="8"/>
      <c r="J39" s="8"/>
      <c r="K39" s="8"/>
      <c r="L39" s="8"/>
      <c r="N39" s="8" t="str">
        <f>IFERROR(INDEX(Daten!$E$4:$E$39,MATCH(18,Daten!$I$4:$I$39,0)),"")</f>
        <v>AKTIV</v>
      </c>
      <c r="O39" s="8"/>
      <c r="P39" s="8"/>
      <c r="Q39" s="8"/>
      <c r="R39" s="8"/>
    </row>
    <row r="40" spans="2:18" ht="18" customHeight="1" x14ac:dyDescent="0.25">
      <c r="B40" s="7" t="str">
        <f>IFERROR(INDEX(Daten!$F$4:$F$39,MATCH(16,Daten!$I$4:$I$39,0)) &amp; IF(INDEX(Daten!$G$4:$G$39,MATCH(16,Daten!$I$4:$I$39,0))&lt;&gt;""," · " &amp; INDEX(Daten!$G$4:$G$39,MATCH(16,Daten!$I$4:$I$39,0)),""),"")</f>
        <v>Personal · Düsseldorf</v>
      </c>
      <c r="C40" s="7"/>
      <c r="D40" s="7"/>
      <c r="E40" s="7"/>
      <c r="F40" s="7"/>
      <c r="H40" s="7" t="str">
        <f>IFERROR(INDEX(Daten!$F$4:$F$39,MATCH(17,Daten!$I$4:$I$39,0)) &amp; IF(INDEX(Daten!$G$4:$G$39,MATCH(17,Daten!$I$4:$I$39,0))&lt;&gt;""," · " &amp; INDEX(Daten!$G$4:$G$39,MATCH(17,Daten!$I$4:$I$39,0)),""),"")</f>
        <v>Vertrieb · Berlin</v>
      </c>
      <c r="I40" s="7"/>
      <c r="J40" s="7"/>
      <c r="K40" s="7"/>
      <c r="L40" s="7"/>
      <c r="N40" s="7" t="str">
        <f>IFERROR(INDEX(Daten!$F$4:$F$39,MATCH(18,Daten!$I$4:$I$39,0)) &amp; IF(INDEX(Daten!$G$4:$G$39,MATCH(18,Daten!$I$4:$I$39,0))&lt;&gt;""," · " &amp; INDEX(Daten!$G$4:$G$39,MATCH(18,Daten!$I$4:$I$39,0)),""),"")</f>
        <v>Lager · Hamburg</v>
      </c>
      <c r="O40" s="7"/>
      <c r="P40" s="7"/>
      <c r="Q40" s="7"/>
      <c r="R40" s="7"/>
    </row>
    <row r="41" spans="2:18" ht="15.75" customHeight="1" x14ac:dyDescent="0.25">
      <c r="B41" s="6" t="str">
        <f>Format!$C$13</f>
        <v>NR.</v>
      </c>
      <c r="C41" s="6"/>
      <c r="D41" s="5" t="str">
        <f>IFERROR(INDEX(Daten!$B$4:$B$39,MATCH(16,Daten!$I$4:$I$39,0)),"")</f>
        <v>000000016</v>
      </c>
      <c r="E41" s="5"/>
      <c r="F41" s="5"/>
      <c r="H41" s="6" t="str">
        <f>Format!$C$13</f>
        <v>NR.</v>
      </c>
      <c r="I41" s="6"/>
      <c r="J41" s="5" t="str">
        <f>IFERROR(INDEX(Daten!$B$4:$B$39,MATCH(17,Daten!$I$4:$I$39,0)),"")</f>
        <v>000000017</v>
      </c>
      <c r="K41" s="5"/>
      <c r="L41" s="5"/>
      <c r="N41" s="6" t="str">
        <f>Format!$C$13</f>
        <v>NR.</v>
      </c>
      <c r="O41" s="6"/>
      <c r="P41" s="5" t="str">
        <f>IFERROR(INDEX(Daten!$B$4:$B$39,MATCH(18,Daten!$I$4:$I$39,0)),"")</f>
        <v>000000018</v>
      </c>
      <c r="Q41" s="5"/>
      <c r="R41" s="5"/>
    </row>
    <row r="42" spans="2:18" ht="7.5" customHeight="1" x14ac:dyDescent="0.25"/>
    <row r="43" spans="2:18" ht="18" customHeight="1" x14ac:dyDescent="0.25">
      <c r="B43" s="10" t="str">
        <f>IFERROR(INDEX(Daten!$C$4:$C$39,MATCH(19,Daten!$I$4:$I$39,0)),"")</f>
        <v>MUSTERBETRIEB GMBH</v>
      </c>
      <c r="C43" s="10"/>
      <c r="D43" s="10"/>
      <c r="E43" s="10"/>
      <c r="F43" s="10"/>
      <c r="H43" s="10" t="str">
        <f>IFERROR(INDEX(Daten!$C$4:$C$39,MATCH(20,Daten!$I$4:$I$39,0)),"")</f>
        <v>MUSTERBETRIEB GMBH</v>
      </c>
      <c r="I43" s="10"/>
      <c r="J43" s="10"/>
      <c r="K43" s="10"/>
      <c r="L43" s="10"/>
      <c r="N43" s="10" t="str">
        <f>IFERROR(INDEX(Daten!$C$4:$C$39,MATCH(21,Daten!$I$4:$I$39,0)),"")</f>
        <v>MUSTERBETRIEB GMBH</v>
      </c>
      <c r="O43" s="10"/>
      <c r="P43" s="10"/>
      <c r="Q43" s="10"/>
      <c r="R43" s="10"/>
    </row>
    <row r="44" spans="2:18" ht="18" customHeight="1" x14ac:dyDescent="0.25">
      <c r="B44" s="9">
        <f>IFERROR(INDEX(Daten!$D$4:$D$39,MATCH(19,Daten!$I$4:$I$39,0)),"")</f>
        <v>2026</v>
      </c>
      <c r="C44" s="9"/>
      <c r="D44" s="9"/>
      <c r="E44" s="9"/>
      <c r="F44" s="9"/>
      <c r="H44" s="9">
        <f>IFERROR(INDEX(Daten!$D$4:$D$39,MATCH(20,Daten!$I$4:$I$39,0)),"")</f>
        <v>2026</v>
      </c>
      <c r="I44" s="9"/>
      <c r="J44" s="9"/>
      <c r="K44" s="9"/>
      <c r="L44" s="9"/>
      <c r="N44" s="9">
        <f>IFERROR(INDEX(Daten!$D$4:$D$39,MATCH(21,Daten!$I$4:$I$39,0)),"")</f>
        <v>2026</v>
      </c>
      <c r="O44" s="9"/>
      <c r="P44" s="9"/>
      <c r="Q44" s="9"/>
      <c r="R44" s="9"/>
    </row>
    <row r="45" spans="2:18" ht="18" customHeight="1" x14ac:dyDescent="0.25">
      <c r="B45" s="8" t="str">
        <f>IFERROR(INDEX(Daten!$E$4:$E$39,MATCH(19,Daten!$I$4:$I$39,0)),"")</f>
        <v>AKTIV</v>
      </c>
      <c r="C45" s="8"/>
      <c r="D45" s="8"/>
      <c r="E45" s="8"/>
      <c r="F45" s="8"/>
      <c r="H45" s="8" t="str">
        <f>IFERROR(INDEX(Daten!$E$4:$E$39,MATCH(20,Daten!$I$4:$I$39,0)),"")</f>
        <v>AKTIV</v>
      </c>
      <c r="I45" s="8"/>
      <c r="J45" s="8"/>
      <c r="K45" s="8"/>
      <c r="L45" s="8"/>
      <c r="N45" s="8" t="str">
        <f>IFERROR(INDEX(Daten!$E$4:$E$39,MATCH(21,Daten!$I$4:$I$39,0)),"")</f>
        <v>WARTUNG</v>
      </c>
      <c r="O45" s="8"/>
      <c r="P45" s="8"/>
      <c r="Q45" s="8"/>
      <c r="R45" s="8"/>
    </row>
    <row r="46" spans="2:18" ht="18" customHeight="1" x14ac:dyDescent="0.25">
      <c r="B46" s="7" t="str">
        <f>IFERROR(INDEX(Daten!$F$4:$F$39,MATCH(19,Daten!$I$4:$I$39,0)) &amp; IF(INDEX(Daten!$G$4:$G$39,MATCH(19,Daten!$I$4:$I$39,0))&lt;&gt;""," · " &amp; INDEX(Daten!$G$4:$G$39,MATCH(19,Daten!$I$4:$I$39,0)),""),"")</f>
        <v>IT · München</v>
      </c>
      <c r="C46" s="7"/>
      <c r="D46" s="7"/>
      <c r="E46" s="7"/>
      <c r="F46" s="7"/>
      <c r="H46" s="7" t="str">
        <f>IFERROR(INDEX(Daten!$F$4:$F$39,MATCH(20,Daten!$I$4:$I$39,0)) &amp; IF(INDEX(Daten!$G$4:$G$39,MATCH(20,Daten!$I$4:$I$39,0))&lt;&gt;""," · " &amp; INDEX(Daten!$G$4:$G$39,MATCH(20,Daten!$I$4:$I$39,0)),""),"")</f>
        <v>Produktion · Köln</v>
      </c>
      <c r="I46" s="7"/>
      <c r="J46" s="7"/>
      <c r="K46" s="7"/>
      <c r="L46" s="7"/>
      <c r="N46" s="7" t="str">
        <f>IFERROR(INDEX(Daten!$F$4:$F$39,MATCH(21,Daten!$I$4:$I$39,0)) &amp; IF(INDEX(Daten!$G$4:$G$39,MATCH(21,Daten!$I$4:$I$39,0))&lt;&gt;""," · " &amp; INDEX(Daten!$G$4:$G$39,MATCH(21,Daten!$I$4:$I$39,0)),""),"")</f>
        <v>Empfang · Leipzig</v>
      </c>
      <c r="O46" s="7"/>
      <c r="P46" s="7"/>
      <c r="Q46" s="7"/>
      <c r="R46" s="7"/>
    </row>
    <row r="47" spans="2:18" ht="15.75" customHeight="1" x14ac:dyDescent="0.25">
      <c r="B47" s="6" t="str">
        <f>Format!$C$13</f>
        <v>NR.</v>
      </c>
      <c r="C47" s="6"/>
      <c r="D47" s="5" t="str">
        <f>IFERROR(INDEX(Daten!$B$4:$B$39,MATCH(19,Daten!$I$4:$I$39,0)),"")</f>
        <v>000000019</v>
      </c>
      <c r="E47" s="5"/>
      <c r="F47" s="5"/>
      <c r="H47" s="6" t="str">
        <f>Format!$C$13</f>
        <v>NR.</v>
      </c>
      <c r="I47" s="6"/>
      <c r="J47" s="5" t="str">
        <f>IFERROR(INDEX(Daten!$B$4:$B$39,MATCH(20,Daten!$I$4:$I$39,0)),"")</f>
        <v>000000020</v>
      </c>
      <c r="K47" s="5"/>
      <c r="L47" s="5"/>
      <c r="N47" s="6" t="str">
        <f>Format!$C$13</f>
        <v>NR.</v>
      </c>
      <c r="O47" s="6"/>
      <c r="P47" s="5" t="str">
        <f>IFERROR(INDEX(Daten!$B$4:$B$39,MATCH(21,Daten!$I$4:$I$39,0)),"")</f>
        <v>000000021</v>
      </c>
      <c r="Q47" s="5"/>
      <c r="R47" s="5"/>
    </row>
    <row r="48" spans="2:18" ht="7.5" customHeight="1" x14ac:dyDescent="0.25"/>
    <row r="49" spans="2:18" ht="18" customHeight="1" x14ac:dyDescent="0.25">
      <c r="B49" s="10" t="str">
        <f>IFERROR(INDEX(Daten!$C$4:$C$39,MATCH(22,Daten!$I$4:$I$39,0)),"")</f>
        <v>MUSTERBETRIEB GMBH</v>
      </c>
      <c r="C49" s="10"/>
      <c r="D49" s="10"/>
      <c r="E49" s="10"/>
      <c r="F49" s="10"/>
      <c r="H49" s="10" t="str">
        <f>IFERROR(INDEX(Daten!$C$4:$C$39,MATCH(23,Daten!$I$4:$I$39,0)),"")</f>
        <v>MUSTERBETRIEB GMBH</v>
      </c>
      <c r="I49" s="10"/>
      <c r="J49" s="10"/>
      <c r="K49" s="10"/>
      <c r="L49" s="10"/>
      <c r="N49" s="10" t="str">
        <f>IFERROR(INDEX(Daten!$C$4:$C$39,MATCH(24,Daten!$I$4:$I$39,0)),"")</f>
        <v>MUSTERBETRIEB GMBH</v>
      </c>
      <c r="O49" s="10"/>
      <c r="P49" s="10"/>
      <c r="Q49" s="10"/>
      <c r="R49" s="10"/>
    </row>
    <row r="50" spans="2:18" ht="18" customHeight="1" x14ac:dyDescent="0.25">
      <c r="B50" s="9">
        <f>IFERROR(INDEX(Daten!$D$4:$D$39,MATCH(22,Daten!$I$4:$I$39,0)),"")</f>
        <v>2026</v>
      </c>
      <c r="C50" s="9"/>
      <c r="D50" s="9"/>
      <c r="E50" s="9"/>
      <c r="F50" s="9"/>
      <c r="H50" s="9">
        <f>IFERROR(INDEX(Daten!$D$4:$D$39,MATCH(23,Daten!$I$4:$I$39,0)),"")</f>
        <v>2026</v>
      </c>
      <c r="I50" s="9"/>
      <c r="J50" s="9"/>
      <c r="K50" s="9"/>
      <c r="L50" s="9"/>
      <c r="N50" s="9">
        <f>IFERROR(INDEX(Daten!$D$4:$D$39,MATCH(24,Daten!$I$4:$I$39,0)),"")</f>
        <v>2026</v>
      </c>
      <c r="O50" s="9"/>
      <c r="P50" s="9"/>
      <c r="Q50" s="9"/>
      <c r="R50" s="9"/>
    </row>
    <row r="51" spans="2:18" ht="18" customHeight="1" x14ac:dyDescent="0.25">
      <c r="B51" s="8" t="str">
        <f>IFERROR(INDEX(Daten!$E$4:$E$39,MATCH(22,Daten!$I$4:$I$39,0)),"")</f>
        <v>AKTIV</v>
      </c>
      <c r="C51" s="8"/>
      <c r="D51" s="8"/>
      <c r="E51" s="8"/>
      <c r="F51" s="8"/>
      <c r="H51" s="8" t="str">
        <f>IFERROR(INDEX(Daten!$E$4:$E$39,MATCH(23,Daten!$I$4:$I$39,0)),"")</f>
        <v>AKTIV</v>
      </c>
      <c r="I51" s="8"/>
      <c r="J51" s="8"/>
      <c r="K51" s="8"/>
      <c r="L51" s="8"/>
      <c r="N51" s="8" t="str">
        <f>IFERROR(INDEX(Daten!$E$4:$E$39,MATCH(24,Daten!$I$4:$I$39,0)),"")</f>
        <v>AKTIV</v>
      </c>
      <c r="O51" s="8"/>
      <c r="P51" s="8"/>
      <c r="Q51" s="8"/>
      <c r="R51" s="8"/>
    </row>
    <row r="52" spans="2:18" ht="18" customHeight="1" x14ac:dyDescent="0.25">
      <c r="B52" s="7" t="str">
        <f>IFERROR(INDEX(Daten!$F$4:$F$39,MATCH(22,Daten!$I$4:$I$39,0)) &amp; IF(INDEX(Daten!$G$4:$G$39,MATCH(22,Daten!$I$4:$I$39,0))&lt;&gt;""," · " &amp; INDEX(Daten!$G$4:$G$39,MATCH(22,Daten!$I$4:$I$39,0)),""),"")</f>
        <v>Service · Stuttgart</v>
      </c>
      <c r="C52" s="7"/>
      <c r="D52" s="7"/>
      <c r="E52" s="7"/>
      <c r="F52" s="7"/>
      <c r="H52" s="7" t="str">
        <f>IFERROR(INDEX(Daten!$F$4:$F$39,MATCH(23,Daten!$I$4:$I$39,0)) &amp; IF(INDEX(Daten!$G$4:$G$39,MATCH(23,Daten!$I$4:$I$39,0))&lt;&gt;""," · " &amp; INDEX(Daten!$G$4:$G$39,MATCH(23,Daten!$I$4:$I$39,0)),""),"")</f>
        <v>Logistik · Bremen</v>
      </c>
      <c r="I52" s="7"/>
      <c r="J52" s="7"/>
      <c r="K52" s="7"/>
      <c r="L52" s="7"/>
      <c r="N52" s="7" t="str">
        <f>IFERROR(INDEX(Daten!$F$4:$F$39,MATCH(24,Daten!$I$4:$I$39,0)) &amp; IF(INDEX(Daten!$G$4:$G$39,MATCH(24,Daten!$I$4:$I$39,0))&lt;&gt;""," · " &amp; INDEX(Daten!$G$4:$G$39,MATCH(24,Daten!$I$4:$I$39,0)),""),"")</f>
        <v>Buchhaltung · Düsseldorf</v>
      </c>
      <c r="O52" s="7"/>
      <c r="P52" s="7"/>
      <c r="Q52" s="7"/>
      <c r="R52" s="7"/>
    </row>
    <row r="53" spans="2:18" ht="15.75" customHeight="1" x14ac:dyDescent="0.25">
      <c r="B53" s="6" t="str">
        <f>Format!$C$13</f>
        <v>NR.</v>
      </c>
      <c r="C53" s="6"/>
      <c r="D53" s="5" t="str">
        <f>IFERROR(INDEX(Daten!$B$4:$B$39,MATCH(22,Daten!$I$4:$I$39,0)),"")</f>
        <v>000000022</v>
      </c>
      <c r="E53" s="5"/>
      <c r="F53" s="5"/>
      <c r="H53" s="6" t="str">
        <f>Format!$C$13</f>
        <v>NR.</v>
      </c>
      <c r="I53" s="6"/>
      <c r="J53" s="5" t="str">
        <f>IFERROR(INDEX(Daten!$B$4:$B$39,MATCH(23,Daten!$I$4:$I$39,0)),"")</f>
        <v>000000023</v>
      </c>
      <c r="K53" s="5"/>
      <c r="L53" s="5"/>
      <c r="N53" s="6" t="str">
        <f>Format!$C$13</f>
        <v>NR.</v>
      </c>
      <c r="O53" s="6"/>
      <c r="P53" s="5" t="str">
        <f>IFERROR(INDEX(Daten!$B$4:$B$39,MATCH(24,Daten!$I$4:$I$39,0)),"")</f>
        <v>000000024</v>
      </c>
      <c r="Q53" s="5"/>
      <c r="R53" s="5"/>
    </row>
    <row r="54" spans="2:18" ht="7.5" customHeight="1" x14ac:dyDescent="0.25"/>
    <row r="56" spans="2:18" ht="21.75" customHeight="1" x14ac:dyDescent="0.25">
      <c r="B56" s="4" t="s">
        <v>78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</sheetData>
  <mergeCells count="152">
    <mergeCell ref="B53:C53"/>
    <mergeCell ref="D53:F53"/>
    <mergeCell ref="H53:I53"/>
    <mergeCell ref="J53:L53"/>
    <mergeCell ref="N53:O53"/>
    <mergeCell ref="P53:R53"/>
    <mergeCell ref="B56:R56"/>
    <mergeCell ref="B50:F50"/>
    <mergeCell ref="H50:L50"/>
    <mergeCell ref="N50:R50"/>
    <mergeCell ref="B51:F51"/>
    <mergeCell ref="H51:L51"/>
    <mergeCell ref="N51:R51"/>
    <mergeCell ref="B52:F52"/>
    <mergeCell ref="H52:L52"/>
    <mergeCell ref="N52:R52"/>
    <mergeCell ref="B47:C47"/>
    <mergeCell ref="D47:F47"/>
    <mergeCell ref="H47:I47"/>
    <mergeCell ref="J47:L47"/>
    <mergeCell ref="N47:O47"/>
    <mergeCell ref="P47:R47"/>
    <mergeCell ref="B49:F49"/>
    <mergeCell ref="H49:L49"/>
    <mergeCell ref="N49:R49"/>
    <mergeCell ref="B44:F44"/>
    <mergeCell ref="H44:L44"/>
    <mergeCell ref="N44:R44"/>
    <mergeCell ref="B45:F45"/>
    <mergeCell ref="H45:L45"/>
    <mergeCell ref="N45:R45"/>
    <mergeCell ref="B46:F46"/>
    <mergeCell ref="H46:L46"/>
    <mergeCell ref="N46:R46"/>
    <mergeCell ref="B41:C41"/>
    <mergeCell ref="D41:F41"/>
    <mergeCell ref="H41:I41"/>
    <mergeCell ref="J41:L41"/>
    <mergeCell ref="N41:O41"/>
    <mergeCell ref="P41:R41"/>
    <mergeCell ref="B43:F43"/>
    <mergeCell ref="H43:L43"/>
    <mergeCell ref="N43:R43"/>
    <mergeCell ref="B38:F38"/>
    <mergeCell ref="H38:L38"/>
    <mergeCell ref="N38:R38"/>
    <mergeCell ref="B39:F39"/>
    <mergeCell ref="H39:L39"/>
    <mergeCell ref="N39:R39"/>
    <mergeCell ref="B40:F40"/>
    <mergeCell ref="H40:L40"/>
    <mergeCell ref="N40:R40"/>
    <mergeCell ref="B35:C35"/>
    <mergeCell ref="D35:F35"/>
    <mergeCell ref="H35:I35"/>
    <mergeCell ref="J35:L35"/>
    <mergeCell ref="N35:O35"/>
    <mergeCell ref="P35:R35"/>
    <mergeCell ref="B37:F37"/>
    <mergeCell ref="H37:L37"/>
    <mergeCell ref="N37:R37"/>
    <mergeCell ref="B32:F32"/>
    <mergeCell ref="H32:L32"/>
    <mergeCell ref="N32:R32"/>
    <mergeCell ref="B33:F33"/>
    <mergeCell ref="H33:L33"/>
    <mergeCell ref="N33:R33"/>
    <mergeCell ref="B34:F34"/>
    <mergeCell ref="H34:L34"/>
    <mergeCell ref="N34:R34"/>
    <mergeCell ref="B29:C29"/>
    <mergeCell ref="D29:F29"/>
    <mergeCell ref="H29:I29"/>
    <mergeCell ref="J29:L29"/>
    <mergeCell ref="N29:O29"/>
    <mergeCell ref="P29:R29"/>
    <mergeCell ref="B31:F31"/>
    <mergeCell ref="H31:L31"/>
    <mergeCell ref="N31:R31"/>
    <mergeCell ref="B26:F26"/>
    <mergeCell ref="H26:L26"/>
    <mergeCell ref="N26:R26"/>
    <mergeCell ref="B27:F27"/>
    <mergeCell ref="H27:L27"/>
    <mergeCell ref="N27:R27"/>
    <mergeCell ref="B28:F28"/>
    <mergeCell ref="H28:L28"/>
    <mergeCell ref="N28:R28"/>
    <mergeCell ref="B23:C23"/>
    <mergeCell ref="D23:F23"/>
    <mergeCell ref="H23:I23"/>
    <mergeCell ref="J23:L23"/>
    <mergeCell ref="N23:O23"/>
    <mergeCell ref="P23:R23"/>
    <mergeCell ref="B25:F25"/>
    <mergeCell ref="H25:L25"/>
    <mergeCell ref="N25:R25"/>
    <mergeCell ref="B20:F20"/>
    <mergeCell ref="H20:L20"/>
    <mergeCell ref="N20:R20"/>
    <mergeCell ref="B21:F21"/>
    <mergeCell ref="H21:L21"/>
    <mergeCell ref="N21:R21"/>
    <mergeCell ref="B22:F22"/>
    <mergeCell ref="H22:L22"/>
    <mergeCell ref="N22:R22"/>
    <mergeCell ref="B17:C17"/>
    <mergeCell ref="D17:F17"/>
    <mergeCell ref="H17:I17"/>
    <mergeCell ref="J17:L17"/>
    <mergeCell ref="N17:O17"/>
    <mergeCell ref="P17:R17"/>
    <mergeCell ref="B19:F19"/>
    <mergeCell ref="H19:L19"/>
    <mergeCell ref="N19:R19"/>
    <mergeCell ref="B14:F14"/>
    <mergeCell ref="H14:L14"/>
    <mergeCell ref="N14:R14"/>
    <mergeCell ref="B15:F15"/>
    <mergeCell ref="H15:L15"/>
    <mergeCell ref="N15:R15"/>
    <mergeCell ref="B16:F16"/>
    <mergeCell ref="H16:L16"/>
    <mergeCell ref="N16:R16"/>
    <mergeCell ref="B11:C11"/>
    <mergeCell ref="D11:F11"/>
    <mergeCell ref="H11:I11"/>
    <mergeCell ref="J11:L11"/>
    <mergeCell ref="N11:O11"/>
    <mergeCell ref="P11:R11"/>
    <mergeCell ref="B13:F13"/>
    <mergeCell ref="H13:L13"/>
    <mergeCell ref="N13:R13"/>
    <mergeCell ref="B8:F8"/>
    <mergeCell ref="H8:L8"/>
    <mergeCell ref="N8:R8"/>
    <mergeCell ref="B9:F9"/>
    <mergeCell ref="H9:L9"/>
    <mergeCell ref="N9:R9"/>
    <mergeCell ref="B10:F10"/>
    <mergeCell ref="H10:L10"/>
    <mergeCell ref="N10:R10"/>
    <mergeCell ref="B1:R1"/>
    <mergeCell ref="B2:R2"/>
    <mergeCell ref="C4:D4"/>
    <mergeCell ref="G4:H4"/>
    <mergeCell ref="K4:L4"/>
    <mergeCell ref="B7:F7"/>
    <mergeCell ref="H7:L7"/>
    <mergeCell ref="N7:R7"/>
    <mergeCell ref="Q4:R4"/>
    <mergeCell ref="N4:P4"/>
  </mergeCells>
  <printOptions horizontalCentered="1"/>
  <pageMargins left="0.25" right="0.25" top="0.35" bottom="0.3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showGridLines="0" zoomScaleNormal="100" workbookViewId="0">
      <pane ySplit="3" topLeftCell="A4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2" customWidth="1"/>
    <col min="2" max="2" width="13" customWidth="1"/>
    <col min="3" max="3" width="24" customWidth="1"/>
    <col min="4" max="4" width="10" customWidth="1"/>
    <col min="5" max="5" width="14" customWidth="1"/>
    <col min="6" max="6" width="18" customWidth="1"/>
    <col min="7" max="7" width="16" customWidth="1"/>
    <col min="8" max="8" width="22" customWidth="1"/>
    <col min="9" max="9" width="14" customWidth="1"/>
  </cols>
  <sheetData>
    <row r="1" spans="1:9" ht="24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1" customHeight="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21.75" customHeight="1" x14ac:dyDescent="0.2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pans="1:9" x14ac:dyDescent="0.25">
      <c r="A4" s="14" t="s">
        <v>11</v>
      </c>
      <c r="B4" s="14" t="str">
        <f>TEXT(Format!$C$7+ROW()-4,"000000000")</f>
        <v>000000001</v>
      </c>
      <c r="C4" s="15" t="str">
        <f>Format!$C$5</f>
        <v>MUSTERBETRIEB GMBH</v>
      </c>
      <c r="D4" s="14">
        <f>Format!$C$6</f>
        <v>2026</v>
      </c>
      <c r="E4" s="14" t="s">
        <v>12</v>
      </c>
      <c r="F4" s="15" t="s">
        <v>13</v>
      </c>
      <c r="G4" s="15" t="s">
        <v>14</v>
      </c>
      <c r="H4" s="15"/>
      <c r="I4" s="14">
        <f>IF($A4="Ja",COUNTIF($A$4:A4,"Ja"),"")</f>
        <v>1</v>
      </c>
    </row>
    <row r="5" spans="1:9" x14ac:dyDescent="0.25">
      <c r="A5" s="16" t="s">
        <v>11</v>
      </c>
      <c r="B5" s="16" t="str">
        <f>TEXT(Format!$C$7+ROW()-4,"000000000")</f>
        <v>000000002</v>
      </c>
      <c r="C5" s="17" t="str">
        <f>Format!$C$5</f>
        <v>MUSTERBETRIEB GMBH</v>
      </c>
      <c r="D5" s="16">
        <f>Format!$C$6</f>
        <v>2026</v>
      </c>
      <c r="E5" s="16" t="s">
        <v>15</v>
      </c>
      <c r="F5" s="17" t="s">
        <v>16</v>
      </c>
      <c r="G5" s="17" t="s">
        <v>17</v>
      </c>
      <c r="H5" s="17" t="s">
        <v>18</v>
      </c>
      <c r="I5" s="16">
        <f>IF($A5="Ja",COUNTIF($A$4:A5,"Ja"),"")</f>
        <v>2</v>
      </c>
    </row>
    <row r="6" spans="1:9" x14ac:dyDescent="0.25">
      <c r="A6" s="14" t="s">
        <v>11</v>
      </c>
      <c r="B6" s="14" t="str">
        <f>TEXT(Format!$C$7+ROW()-4,"000000000")</f>
        <v>000000003</v>
      </c>
      <c r="C6" s="15" t="str">
        <f>Format!$C$5</f>
        <v>MUSTERBETRIEB GMBH</v>
      </c>
      <c r="D6" s="14">
        <f>Format!$C$6</f>
        <v>2026</v>
      </c>
      <c r="E6" s="14" t="s">
        <v>19</v>
      </c>
      <c r="F6" s="15" t="s">
        <v>20</v>
      </c>
      <c r="G6" s="15" t="s">
        <v>21</v>
      </c>
      <c r="H6" s="15" t="s">
        <v>22</v>
      </c>
      <c r="I6" s="14">
        <f>IF($A6="Ja",COUNTIF($A$4:A6,"Ja"),"")</f>
        <v>3</v>
      </c>
    </row>
    <row r="7" spans="1:9" x14ac:dyDescent="0.25">
      <c r="A7" s="16" t="s">
        <v>11</v>
      </c>
      <c r="B7" s="16" t="str">
        <f>TEXT(Format!$C$7+ROW()-4,"000000000")</f>
        <v>000000004</v>
      </c>
      <c r="C7" s="17" t="str">
        <f>Format!$C$5</f>
        <v>MUSTERBETRIEB GMBH</v>
      </c>
      <c r="D7" s="16">
        <f>Format!$C$6</f>
        <v>2026</v>
      </c>
      <c r="E7" s="16" t="s">
        <v>23</v>
      </c>
      <c r="F7" s="17" t="s">
        <v>24</v>
      </c>
      <c r="G7" s="17" t="s">
        <v>25</v>
      </c>
      <c r="H7" s="17" t="s">
        <v>26</v>
      </c>
      <c r="I7" s="16">
        <f>IF($A7="Ja",COUNTIF($A$4:A7,"Ja"),"")</f>
        <v>4</v>
      </c>
    </row>
    <row r="8" spans="1:9" x14ac:dyDescent="0.25">
      <c r="A8" s="14" t="s">
        <v>11</v>
      </c>
      <c r="B8" s="14" t="str">
        <f>TEXT(Format!$C$7+ROW()-4,"000000000")</f>
        <v>000000005</v>
      </c>
      <c r="C8" s="15" t="str">
        <f>Format!$C$5</f>
        <v>MUSTERBETRIEB GMBH</v>
      </c>
      <c r="D8" s="14">
        <f>Format!$C$6</f>
        <v>2026</v>
      </c>
      <c r="E8" s="14" t="s">
        <v>12</v>
      </c>
      <c r="F8" s="15" t="s">
        <v>27</v>
      </c>
      <c r="G8" s="15" t="s">
        <v>28</v>
      </c>
      <c r="H8" s="15" t="s">
        <v>29</v>
      </c>
      <c r="I8" s="14">
        <f>IF($A8="Ja",COUNTIF($A$4:A8,"Ja"),"")</f>
        <v>5</v>
      </c>
    </row>
    <row r="9" spans="1:9" x14ac:dyDescent="0.25">
      <c r="A9" s="16" t="s">
        <v>11</v>
      </c>
      <c r="B9" s="16" t="str">
        <f>TEXT(Format!$C$7+ROW()-4,"000000000")</f>
        <v>000000006</v>
      </c>
      <c r="C9" s="17" t="str">
        <f>Format!$C$5</f>
        <v>MUSTERBETRIEB GMBH</v>
      </c>
      <c r="D9" s="16">
        <f>Format!$C$6</f>
        <v>2026</v>
      </c>
      <c r="E9" s="16" t="s">
        <v>15</v>
      </c>
      <c r="F9" s="17" t="s">
        <v>30</v>
      </c>
      <c r="G9" s="17" t="s">
        <v>31</v>
      </c>
      <c r="H9" s="17" t="s">
        <v>32</v>
      </c>
      <c r="I9" s="16">
        <f>IF($A9="Ja",COUNTIF($A$4:A9,"Ja"),"")</f>
        <v>6</v>
      </c>
    </row>
    <row r="10" spans="1:9" x14ac:dyDescent="0.25">
      <c r="A10" s="14" t="s">
        <v>11</v>
      </c>
      <c r="B10" s="14" t="str">
        <f>TEXT(Format!$C$7+ROW()-4,"000000000")</f>
        <v>000000007</v>
      </c>
      <c r="C10" s="15" t="str">
        <f>Format!$C$5</f>
        <v>MUSTERBETRIEB GMBH</v>
      </c>
      <c r="D10" s="14">
        <f>Format!$C$6</f>
        <v>2026</v>
      </c>
      <c r="E10" s="14" t="s">
        <v>19</v>
      </c>
      <c r="F10" s="15" t="s">
        <v>33</v>
      </c>
      <c r="G10" s="15" t="s">
        <v>34</v>
      </c>
      <c r="H10" s="15"/>
      <c r="I10" s="14">
        <f>IF($A10="Ja",COUNTIF($A$4:A10,"Ja"),"")</f>
        <v>7</v>
      </c>
    </row>
    <row r="11" spans="1:9" x14ac:dyDescent="0.25">
      <c r="A11" s="16" t="s">
        <v>11</v>
      </c>
      <c r="B11" s="16" t="str">
        <f>TEXT(Format!$C$7+ROW()-4,"000000000")</f>
        <v>000000008</v>
      </c>
      <c r="C11" s="17" t="str">
        <f>Format!$C$5</f>
        <v>MUSTERBETRIEB GMBH</v>
      </c>
      <c r="D11" s="16">
        <f>Format!$C$6</f>
        <v>2026</v>
      </c>
      <c r="E11" s="16" t="s">
        <v>23</v>
      </c>
      <c r="F11" s="17" t="s">
        <v>35</v>
      </c>
      <c r="G11" s="17" t="s">
        <v>36</v>
      </c>
      <c r="H11" s="17" t="s">
        <v>37</v>
      </c>
      <c r="I11" s="16">
        <f>IF($A11="Ja",COUNTIF($A$4:A11,"Ja"),"")</f>
        <v>8</v>
      </c>
    </row>
    <row r="12" spans="1:9" x14ac:dyDescent="0.25">
      <c r="A12" s="14" t="s">
        <v>11</v>
      </c>
      <c r="B12" s="14" t="str">
        <f>TEXT(Format!$C$7+ROW()-4,"000000000")</f>
        <v>000000009</v>
      </c>
      <c r="C12" s="15" t="str">
        <f>Format!$C$5</f>
        <v>MUSTERBETRIEB GMBH</v>
      </c>
      <c r="D12" s="14">
        <f>Format!$C$6</f>
        <v>2026</v>
      </c>
      <c r="E12" s="14" t="s">
        <v>12</v>
      </c>
      <c r="F12" s="15" t="s">
        <v>38</v>
      </c>
      <c r="G12" s="15" t="s">
        <v>14</v>
      </c>
      <c r="H12" s="15"/>
      <c r="I12" s="14">
        <f>IF($A12="Ja",COUNTIF($A$4:A12,"Ja"),"")</f>
        <v>9</v>
      </c>
    </row>
    <row r="13" spans="1:9" x14ac:dyDescent="0.25">
      <c r="A13" s="16" t="s">
        <v>11</v>
      </c>
      <c r="B13" s="16" t="str">
        <f>TEXT(Format!$C$7+ROW()-4,"000000000")</f>
        <v>000000010</v>
      </c>
      <c r="C13" s="17" t="str">
        <f>Format!$C$5</f>
        <v>MUSTERBETRIEB GMBH</v>
      </c>
      <c r="D13" s="16">
        <f>Format!$C$6</f>
        <v>2026</v>
      </c>
      <c r="E13" s="16" t="s">
        <v>12</v>
      </c>
      <c r="F13" s="17" t="s">
        <v>39</v>
      </c>
      <c r="G13" s="17" t="s">
        <v>17</v>
      </c>
      <c r="H13" s="17" t="s">
        <v>18</v>
      </c>
      <c r="I13" s="16">
        <f>IF($A13="Ja",COUNTIF($A$4:A13,"Ja"),"")</f>
        <v>10</v>
      </c>
    </row>
    <row r="14" spans="1:9" x14ac:dyDescent="0.25">
      <c r="A14" s="14" t="s">
        <v>11</v>
      </c>
      <c r="B14" s="14" t="str">
        <f>TEXT(Format!$C$7+ROW()-4,"000000000")</f>
        <v>000000011</v>
      </c>
      <c r="C14" s="15" t="str">
        <f>Format!$C$5</f>
        <v>MUSTERBETRIEB GMBH</v>
      </c>
      <c r="D14" s="14">
        <f>Format!$C$6</f>
        <v>2026</v>
      </c>
      <c r="E14" s="14" t="s">
        <v>19</v>
      </c>
      <c r="F14" s="15" t="s">
        <v>40</v>
      </c>
      <c r="G14" s="15" t="s">
        <v>21</v>
      </c>
      <c r="H14" s="15" t="s">
        <v>22</v>
      </c>
      <c r="I14" s="14">
        <f>IF($A14="Ja",COUNTIF($A$4:A14,"Ja"),"")</f>
        <v>11</v>
      </c>
    </row>
    <row r="15" spans="1:9" x14ac:dyDescent="0.25">
      <c r="A15" s="16" t="s">
        <v>11</v>
      </c>
      <c r="B15" s="16" t="str">
        <f>TEXT(Format!$C$7+ROW()-4,"000000000")</f>
        <v>000000012</v>
      </c>
      <c r="C15" s="17" t="str">
        <f>Format!$C$5</f>
        <v>MUSTERBETRIEB GMBH</v>
      </c>
      <c r="D15" s="16">
        <f>Format!$C$6</f>
        <v>2026</v>
      </c>
      <c r="E15" s="16" t="s">
        <v>12</v>
      </c>
      <c r="F15" s="17" t="s">
        <v>41</v>
      </c>
      <c r="G15" s="17" t="s">
        <v>25</v>
      </c>
      <c r="H15" s="17" t="s">
        <v>26</v>
      </c>
      <c r="I15" s="16">
        <f>IF($A15="Ja",COUNTIF($A$4:A15,"Ja"),"")</f>
        <v>12</v>
      </c>
    </row>
    <row r="16" spans="1:9" x14ac:dyDescent="0.25">
      <c r="A16" s="14" t="s">
        <v>11</v>
      </c>
      <c r="B16" s="14" t="str">
        <f>TEXT(Format!$C$7+ROW()-4,"000000000")</f>
        <v>000000013</v>
      </c>
      <c r="C16" s="15" t="str">
        <f>Format!$C$5</f>
        <v>MUSTERBETRIEB GMBH</v>
      </c>
      <c r="D16" s="14">
        <f>Format!$C$6</f>
        <v>2026</v>
      </c>
      <c r="E16" s="14" t="s">
        <v>12</v>
      </c>
      <c r="F16" s="15" t="s">
        <v>42</v>
      </c>
      <c r="G16" s="15" t="s">
        <v>28</v>
      </c>
      <c r="H16" s="15" t="s">
        <v>29</v>
      </c>
      <c r="I16" s="14">
        <f>IF($A16="Ja",COUNTIF($A$4:A16,"Ja"),"")</f>
        <v>13</v>
      </c>
    </row>
    <row r="17" spans="1:9" x14ac:dyDescent="0.25">
      <c r="A17" s="16" t="s">
        <v>11</v>
      </c>
      <c r="B17" s="16" t="str">
        <f>TEXT(Format!$C$7+ROW()-4,"000000000")</f>
        <v>000000014</v>
      </c>
      <c r="C17" s="17" t="str">
        <f>Format!$C$5</f>
        <v>MUSTERBETRIEB GMBH</v>
      </c>
      <c r="D17" s="16">
        <f>Format!$C$6</f>
        <v>2026</v>
      </c>
      <c r="E17" s="16" t="s">
        <v>12</v>
      </c>
      <c r="F17" s="17" t="s">
        <v>43</v>
      </c>
      <c r="G17" s="17" t="s">
        <v>31</v>
      </c>
      <c r="H17" s="17" t="s">
        <v>32</v>
      </c>
      <c r="I17" s="16">
        <f>IF($A17="Ja",COUNTIF($A$4:A17,"Ja"),"")</f>
        <v>14</v>
      </c>
    </row>
    <row r="18" spans="1:9" x14ac:dyDescent="0.25">
      <c r="A18" s="14" t="s">
        <v>11</v>
      </c>
      <c r="B18" s="14" t="str">
        <f>TEXT(Format!$C$7+ROW()-4,"000000000")</f>
        <v>000000015</v>
      </c>
      <c r="C18" s="15" t="str">
        <f>Format!$C$5</f>
        <v>MUSTERBETRIEB GMBH</v>
      </c>
      <c r="D18" s="14">
        <f>Format!$C$6</f>
        <v>2026</v>
      </c>
      <c r="E18" s="14" t="s">
        <v>12</v>
      </c>
      <c r="F18" s="15" t="s">
        <v>44</v>
      </c>
      <c r="G18" s="15" t="s">
        <v>34</v>
      </c>
      <c r="H18" s="15"/>
      <c r="I18" s="14">
        <f>IF($A18="Ja",COUNTIF($A$4:A18,"Ja"),"")</f>
        <v>15</v>
      </c>
    </row>
    <row r="19" spans="1:9" x14ac:dyDescent="0.25">
      <c r="A19" s="16" t="s">
        <v>11</v>
      </c>
      <c r="B19" s="16" t="str">
        <f>TEXT(Format!$C$7+ROW()-4,"000000000")</f>
        <v>000000016</v>
      </c>
      <c r="C19" s="17" t="str">
        <f>Format!$C$5</f>
        <v>MUSTERBETRIEB GMBH</v>
      </c>
      <c r="D19" s="16">
        <f>Format!$C$6</f>
        <v>2026</v>
      </c>
      <c r="E19" s="16" t="s">
        <v>19</v>
      </c>
      <c r="F19" s="17" t="s">
        <v>45</v>
      </c>
      <c r="G19" s="17" t="s">
        <v>36</v>
      </c>
      <c r="H19" s="17" t="s">
        <v>37</v>
      </c>
      <c r="I19" s="16">
        <f>IF($A19="Ja",COUNTIF($A$4:A19,"Ja"),"")</f>
        <v>16</v>
      </c>
    </row>
    <row r="20" spans="1:9" x14ac:dyDescent="0.25">
      <c r="A20" s="14" t="s">
        <v>11</v>
      </c>
      <c r="B20" s="14" t="str">
        <f>TEXT(Format!$C$7+ROW()-4,"000000000")</f>
        <v>000000017</v>
      </c>
      <c r="C20" s="15" t="str">
        <f>Format!$C$5</f>
        <v>MUSTERBETRIEB GMBH</v>
      </c>
      <c r="D20" s="14">
        <f>Format!$C$6</f>
        <v>2026</v>
      </c>
      <c r="E20" s="14" t="s">
        <v>12</v>
      </c>
      <c r="F20" s="15" t="s">
        <v>13</v>
      </c>
      <c r="G20" s="15" t="s">
        <v>14</v>
      </c>
      <c r="H20" s="15"/>
      <c r="I20" s="14">
        <f>IF($A20="Ja",COUNTIF($A$4:A20,"Ja"),"")</f>
        <v>17</v>
      </c>
    </row>
    <row r="21" spans="1:9" x14ac:dyDescent="0.25">
      <c r="A21" s="16" t="s">
        <v>11</v>
      </c>
      <c r="B21" s="16" t="str">
        <f>TEXT(Format!$C$7+ROW()-4,"000000000")</f>
        <v>000000018</v>
      </c>
      <c r="C21" s="17" t="str">
        <f>Format!$C$5</f>
        <v>MUSTERBETRIEB GMBH</v>
      </c>
      <c r="D21" s="16">
        <f>Format!$C$6</f>
        <v>2026</v>
      </c>
      <c r="E21" s="16" t="s">
        <v>12</v>
      </c>
      <c r="F21" s="17" t="s">
        <v>16</v>
      </c>
      <c r="G21" s="17" t="s">
        <v>17</v>
      </c>
      <c r="H21" s="17" t="s">
        <v>18</v>
      </c>
      <c r="I21" s="16">
        <f>IF($A21="Ja",COUNTIF($A$4:A21,"Ja"),"")</f>
        <v>18</v>
      </c>
    </row>
    <row r="22" spans="1:9" x14ac:dyDescent="0.25">
      <c r="A22" s="14" t="s">
        <v>11</v>
      </c>
      <c r="B22" s="14" t="str">
        <f>TEXT(Format!$C$7+ROW()-4,"000000000")</f>
        <v>000000019</v>
      </c>
      <c r="C22" s="15" t="str">
        <f>Format!$C$5</f>
        <v>MUSTERBETRIEB GMBH</v>
      </c>
      <c r="D22" s="14">
        <f>Format!$C$6</f>
        <v>2026</v>
      </c>
      <c r="E22" s="14" t="s">
        <v>12</v>
      </c>
      <c r="F22" s="15" t="s">
        <v>20</v>
      </c>
      <c r="G22" s="15" t="s">
        <v>21</v>
      </c>
      <c r="H22" s="15" t="s">
        <v>22</v>
      </c>
      <c r="I22" s="14">
        <f>IF($A22="Ja",COUNTIF($A$4:A22,"Ja"),"")</f>
        <v>19</v>
      </c>
    </row>
    <row r="23" spans="1:9" x14ac:dyDescent="0.25">
      <c r="A23" s="16" t="s">
        <v>11</v>
      </c>
      <c r="B23" s="16" t="str">
        <f>TEXT(Format!$C$7+ROW()-4,"000000000")</f>
        <v>000000020</v>
      </c>
      <c r="C23" s="17" t="str">
        <f>Format!$C$5</f>
        <v>MUSTERBETRIEB GMBH</v>
      </c>
      <c r="D23" s="16">
        <f>Format!$C$6</f>
        <v>2026</v>
      </c>
      <c r="E23" s="16" t="s">
        <v>12</v>
      </c>
      <c r="F23" s="17" t="s">
        <v>24</v>
      </c>
      <c r="G23" s="17" t="s">
        <v>25</v>
      </c>
      <c r="H23" s="17" t="s">
        <v>26</v>
      </c>
      <c r="I23" s="16">
        <f>IF($A23="Ja",COUNTIF($A$4:A23,"Ja"),"")</f>
        <v>20</v>
      </c>
    </row>
    <row r="24" spans="1:9" x14ac:dyDescent="0.25">
      <c r="A24" s="14" t="s">
        <v>11</v>
      </c>
      <c r="B24" s="14" t="str">
        <f>TEXT(Format!$C$7+ROW()-4,"000000000")</f>
        <v>000000021</v>
      </c>
      <c r="C24" s="15" t="str">
        <f>Format!$C$5</f>
        <v>MUSTERBETRIEB GMBH</v>
      </c>
      <c r="D24" s="14">
        <f>Format!$C$6</f>
        <v>2026</v>
      </c>
      <c r="E24" s="14" t="s">
        <v>19</v>
      </c>
      <c r="F24" s="15" t="s">
        <v>27</v>
      </c>
      <c r="G24" s="15" t="s">
        <v>28</v>
      </c>
      <c r="H24" s="15" t="s">
        <v>29</v>
      </c>
      <c r="I24" s="14">
        <f>IF($A24="Ja",COUNTIF($A$4:A24,"Ja"),"")</f>
        <v>21</v>
      </c>
    </row>
    <row r="25" spans="1:9" x14ac:dyDescent="0.25">
      <c r="A25" s="16" t="s">
        <v>11</v>
      </c>
      <c r="B25" s="16" t="str">
        <f>TEXT(Format!$C$7+ROW()-4,"000000000")</f>
        <v>000000022</v>
      </c>
      <c r="C25" s="17" t="str">
        <f>Format!$C$5</f>
        <v>MUSTERBETRIEB GMBH</v>
      </c>
      <c r="D25" s="16">
        <f>Format!$C$6</f>
        <v>2026</v>
      </c>
      <c r="E25" s="16" t="s">
        <v>12</v>
      </c>
      <c r="F25" s="17" t="s">
        <v>30</v>
      </c>
      <c r="G25" s="17" t="s">
        <v>31</v>
      </c>
      <c r="H25" s="17" t="s">
        <v>32</v>
      </c>
      <c r="I25" s="16">
        <f>IF($A25="Ja",COUNTIF($A$4:A25,"Ja"),"")</f>
        <v>22</v>
      </c>
    </row>
    <row r="26" spans="1:9" x14ac:dyDescent="0.25">
      <c r="A26" s="14" t="s">
        <v>11</v>
      </c>
      <c r="B26" s="14" t="str">
        <f>TEXT(Format!$C$7+ROW()-4,"000000000")</f>
        <v>000000023</v>
      </c>
      <c r="C26" s="15" t="str">
        <f>Format!$C$5</f>
        <v>MUSTERBETRIEB GMBH</v>
      </c>
      <c r="D26" s="14">
        <f>Format!$C$6</f>
        <v>2026</v>
      </c>
      <c r="E26" s="14" t="s">
        <v>12</v>
      </c>
      <c r="F26" s="15" t="s">
        <v>33</v>
      </c>
      <c r="G26" s="15" t="s">
        <v>34</v>
      </c>
      <c r="H26" s="15"/>
      <c r="I26" s="14">
        <f>IF($A26="Ja",COUNTIF($A$4:A26,"Ja"),"")</f>
        <v>23</v>
      </c>
    </row>
    <row r="27" spans="1:9" x14ac:dyDescent="0.25">
      <c r="A27" s="16" t="s">
        <v>11</v>
      </c>
      <c r="B27" s="16" t="str">
        <f>TEXT(Format!$C$7+ROW()-4,"000000000")</f>
        <v>000000024</v>
      </c>
      <c r="C27" s="17" t="str">
        <f>Format!$C$5</f>
        <v>MUSTERBETRIEB GMBH</v>
      </c>
      <c r="D27" s="16">
        <f>Format!$C$6</f>
        <v>2026</v>
      </c>
      <c r="E27" s="16" t="s">
        <v>12</v>
      </c>
      <c r="F27" s="17" t="s">
        <v>35</v>
      </c>
      <c r="G27" s="17" t="s">
        <v>36</v>
      </c>
      <c r="H27" s="17" t="s">
        <v>37</v>
      </c>
      <c r="I27" s="16">
        <f>IF($A27="Ja",COUNTIF($A$4:A27,"Ja"),"")</f>
        <v>24</v>
      </c>
    </row>
    <row r="28" spans="1:9" x14ac:dyDescent="0.25">
      <c r="A28" s="14" t="s">
        <v>11</v>
      </c>
      <c r="B28" s="14" t="str">
        <f>TEXT(Format!$C$7+ROW()-4,"000000000")</f>
        <v>000000025</v>
      </c>
      <c r="C28" s="15" t="str">
        <f>Format!$C$5</f>
        <v>MUSTERBETRIEB GMBH</v>
      </c>
      <c r="D28" s="14">
        <f>Format!$C$6</f>
        <v>2026</v>
      </c>
      <c r="E28" s="14" t="s">
        <v>12</v>
      </c>
      <c r="F28" s="15" t="s">
        <v>38</v>
      </c>
      <c r="G28" s="15" t="s">
        <v>14</v>
      </c>
      <c r="H28" s="15"/>
      <c r="I28" s="14">
        <f>IF($A28="Ja",COUNTIF($A$4:A28,"Ja"),"")</f>
        <v>25</v>
      </c>
    </row>
    <row r="29" spans="1:9" x14ac:dyDescent="0.25">
      <c r="A29" s="16" t="s">
        <v>11</v>
      </c>
      <c r="B29" s="16" t="str">
        <f>TEXT(Format!$C$7+ROW()-4,"000000000")</f>
        <v>000000026</v>
      </c>
      <c r="C29" s="17" t="str">
        <f>Format!$C$5</f>
        <v>MUSTERBETRIEB GMBH</v>
      </c>
      <c r="D29" s="16">
        <f>Format!$C$6</f>
        <v>2026</v>
      </c>
      <c r="E29" s="16" t="s">
        <v>19</v>
      </c>
      <c r="F29" s="17" t="s">
        <v>39</v>
      </c>
      <c r="G29" s="17" t="s">
        <v>17</v>
      </c>
      <c r="H29" s="17" t="s">
        <v>18</v>
      </c>
      <c r="I29" s="16">
        <f>IF($A29="Ja",COUNTIF($A$4:A29,"Ja"),"")</f>
        <v>26</v>
      </c>
    </row>
    <row r="30" spans="1:9" x14ac:dyDescent="0.25">
      <c r="A30" s="14" t="s">
        <v>11</v>
      </c>
      <c r="B30" s="14" t="str">
        <f>TEXT(Format!$C$7+ROW()-4,"000000000")</f>
        <v>000000027</v>
      </c>
      <c r="C30" s="15" t="str">
        <f>Format!$C$5</f>
        <v>MUSTERBETRIEB GMBH</v>
      </c>
      <c r="D30" s="14">
        <f>Format!$C$6</f>
        <v>2026</v>
      </c>
      <c r="E30" s="14" t="s">
        <v>12</v>
      </c>
      <c r="F30" s="15" t="s">
        <v>40</v>
      </c>
      <c r="G30" s="15" t="s">
        <v>21</v>
      </c>
      <c r="H30" s="15" t="s">
        <v>22</v>
      </c>
      <c r="I30" s="14">
        <f>IF($A30="Ja",COUNTIF($A$4:A30,"Ja"),"")</f>
        <v>27</v>
      </c>
    </row>
    <row r="31" spans="1:9" x14ac:dyDescent="0.25">
      <c r="A31" s="16" t="s">
        <v>11</v>
      </c>
      <c r="B31" s="16" t="str">
        <f>TEXT(Format!$C$7+ROW()-4,"000000000")</f>
        <v>000000028</v>
      </c>
      <c r="C31" s="17" t="str">
        <f>Format!$C$5</f>
        <v>MUSTERBETRIEB GMBH</v>
      </c>
      <c r="D31" s="16">
        <f>Format!$C$6</f>
        <v>2026</v>
      </c>
      <c r="E31" s="16" t="s">
        <v>12</v>
      </c>
      <c r="F31" s="17" t="s">
        <v>41</v>
      </c>
      <c r="G31" s="17" t="s">
        <v>25</v>
      </c>
      <c r="H31" s="17" t="s">
        <v>26</v>
      </c>
      <c r="I31" s="16">
        <f>IF($A31="Ja",COUNTIF($A$4:A31,"Ja"),"")</f>
        <v>28</v>
      </c>
    </row>
    <row r="32" spans="1:9" x14ac:dyDescent="0.25">
      <c r="A32" s="14" t="s">
        <v>46</v>
      </c>
      <c r="B32" s="14" t="str">
        <f>TEXT(Format!$C$7+ROW()-4,"000000000")</f>
        <v>000000029</v>
      </c>
      <c r="C32" s="15" t="str">
        <f>Format!$C$5</f>
        <v>MUSTERBETRIEB GMBH</v>
      </c>
      <c r="D32" s="14">
        <f>Format!$C$6</f>
        <v>2026</v>
      </c>
      <c r="E32" s="14" t="s">
        <v>12</v>
      </c>
      <c r="F32" s="15" t="s">
        <v>42</v>
      </c>
      <c r="G32" s="15" t="s">
        <v>28</v>
      </c>
      <c r="H32" s="15" t="s">
        <v>29</v>
      </c>
      <c r="I32" s="14" t="str">
        <f>IF($A32="Ja",COUNTIF($A$4:A32,"Ja"),"")</f>
        <v/>
      </c>
    </row>
    <row r="33" spans="1:9" x14ac:dyDescent="0.25">
      <c r="A33" s="16" t="s">
        <v>46</v>
      </c>
      <c r="B33" s="16" t="str">
        <f>TEXT(Format!$C$7+ROW()-4,"000000000")</f>
        <v>000000030</v>
      </c>
      <c r="C33" s="17" t="str">
        <f>Format!$C$5</f>
        <v>MUSTERBETRIEB GMBH</v>
      </c>
      <c r="D33" s="16">
        <f>Format!$C$6</f>
        <v>2026</v>
      </c>
      <c r="E33" s="16" t="s">
        <v>12</v>
      </c>
      <c r="F33" s="17" t="s">
        <v>43</v>
      </c>
      <c r="G33" s="17" t="s">
        <v>31</v>
      </c>
      <c r="H33" s="17" t="s">
        <v>32</v>
      </c>
      <c r="I33" s="16" t="str">
        <f>IF($A33="Ja",COUNTIF($A$4:A33,"Ja"),"")</f>
        <v/>
      </c>
    </row>
    <row r="34" spans="1:9" x14ac:dyDescent="0.25">
      <c r="A34" s="14" t="s">
        <v>11</v>
      </c>
      <c r="B34" s="14" t="str">
        <f>TEXT(Format!$C$7+ROW()-4,"000000000")</f>
        <v>000000031</v>
      </c>
      <c r="C34" s="15" t="str">
        <f>Format!$C$5</f>
        <v>MUSTERBETRIEB GMBH</v>
      </c>
      <c r="D34" s="14">
        <f>Format!$C$6</f>
        <v>2026</v>
      </c>
      <c r="E34" s="14" t="s">
        <v>19</v>
      </c>
      <c r="F34" s="15" t="s">
        <v>44</v>
      </c>
      <c r="G34" s="15" t="s">
        <v>34</v>
      </c>
      <c r="H34" s="15"/>
      <c r="I34" s="14">
        <f>IF($A34="Ja",COUNTIF($A$4:A34,"Ja"),"")</f>
        <v>29</v>
      </c>
    </row>
    <row r="35" spans="1:9" x14ac:dyDescent="0.25">
      <c r="A35" s="16" t="s">
        <v>46</v>
      </c>
      <c r="B35" s="16" t="str">
        <f>TEXT(Format!$C$7+ROW()-4,"000000000")</f>
        <v>000000032</v>
      </c>
      <c r="C35" s="17" t="str">
        <f>Format!$C$5</f>
        <v>MUSTERBETRIEB GMBH</v>
      </c>
      <c r="D35" s="16">
        <f>Format!$C$6</f>
        <v>2026</v>
      </c>
      <c r="E35" s="16" t="s">
        <v>12</v>
      </c>
      <c r="F35" s="17" t="s">
        <v>45</v>
      </c>
      <c r="G35" s="17" t="s">
        <v>36</v>
      </c>
      <c r="H35" s="17" t="s">
        <v>37</v>
      </c>
      <c r="I35" s="16" t="str">
        <f>IF($A35="Ja",COUNTIF($A$4:A35,"Ja"),"")</f>
        <v/>
      </c>
    </row>
    <row r="36" spans="1:9" x14ac:dyDescent="0.25">
      <c r="A36" s="14" t="s">
        <v>46</v>
      </c>
      <c r="B36" s="14" t="str">
        <f>TEXT(Format!$C$7+ROW()-4,"000000000")</f>
        <v>000000033</v>
      </c>
      <c r="C36" s="15" t="str">
        <f>Format!$C$5</f>
        <v>MUSTERBETRIEB GMBH</v>
      </c>
      <c r="D36" s="14">
        <f>Format!$C$6</f>
        <v>2026</v>
      </c>
      <c r="E36" s="14" t="s">
        <v>12</v>
      </c>
      <c r="F36" s="15" t="s">
        <v>13</v>
      </c>
      <c r="G36" s="15" t="s">
        <v>14</v>
      </c>
      <c r="H36" s="15"/>
      <c r="I36" s="14" t="str">
        <f>IF($A36="Ja",COUNTIF($A$4:A36,"Ja"),"")</f>
        <v/>
      </c>
    </row>
    <row r="37" spans="1:9" x14ac:dyDescent="0.25">
      <c r="A37" s="16" t="s">
        <v>11</v>
      </c>
      <c r="B37" s="16" t="str">
        <f>TEXT(Format!$C$7+ROW()-4,"000000000")</f>
        <v>000000034</v>
      </c>
      <c r="C37" s="17" t="str">
        <f>Format!$C$5</f>
        <v>MUSTERBETRIEB GMBH</v>
      </c>
      <c r="D37" s="16">
        <f>Format!$C$6</f>
        <v>2026</v>
      </c>
      <c r="E37" s="16" t="s">
        <v>12</v>
      </c>
      <c r="F37" s="17" t="s">
        <v>16</v>
      </c>
      <c r="G37" s="17" t="s">
        <v>17</v>
      </c>
      <c r="H37" s="17" t="s">
        <v>18</v>
      </c>
      <c r="I37" s="16">
        <f>IF($A37="Ja",COUNTIF($A$4:A37,"Ja"),"")</f>
        <v>30</v>
      </c>
    </row>
    <row r="38" spans="1:9" x14ac:dyDescent="0.25">
      <c r="A38" s="14" t="s">
        <v>46</v>
      </c>
      <c r="B38" s="14" t="str">
        <f>TEXT(Format!$C$7+ROW()-4,"000000000")</f>
        <v>000000035</v>
      </c>
      <c r="C38" s="15" t="str">
        <f>Format!$C$5</f>
        <v>MUSTERBETRIEB GMBH</v>
      </c>
      <c r="D38" s="14">
        <f>Format!$C$6</f>
        <v>2026</v>
      </c>
      <c r="E38" s="14" t="s">
        <v>12</v>
      </c>
      <c r="F38" s="15" t="s">
        <v>20</v>
      </c>
      <c r="G38" s="15" t="s">
        <v>21</v>
      </c>
      <c r="H38" s="15" t="s">
        <v>22</v>
      </c>
      <c r="I38" s="14" t="str">
        <f>IF($A38="Ja",COUNTIF($A$4:A38,"Ja"),"")</f>
        <v/>
      </c>
    </row>
    <row r="39" spans="1:9" x14ac:dyDescent="0.25">
      <c r="A39" s="16" t="s">
        <v>46</v>
      </c>
      <c r="B39" s="16" t="str">
        <f>TEXT(Format!$C$7+ROW()-4,"000000000")</f>
        <v>000000036</v>
      </c>
      <c r="C39" s="17" t="str">
        <f>Format!$C$5</f>
        <v>MUSTERBETRIEB GMBH</v>
      </c>
      <c r="D39" s="16">
        <f>Format!$C$6</f>
        <v>2026</v>
      </c>
      <c r="E39" s="16" t="s">
        <v>19</v>
      </c>
      <c r="F39" s="17" t="s">
        <v>24</v>
      </c>
      <c r="G39" s="17" t="s">
        <v>25</v>
      </c>
      <c r="H39" s="17" t="s">
        <v>26</v>
      </c>
      <c r="I39" s="16" t="str">
        <f>IF($A39="Ja",COUNTIF($A$4:A39,"Ja"),"")</f>
        <v/>
      </c>
    </row>
  </sheetData>
  <mergeCells count="2">
    <mergeCell ref="A1:I1"/>
    <mergeCell ref="A2:I2"/>
  </mergeCells>
  <conditionalFormatting sqref="A4:I39">
    <cfRule type="expression" dxfId="1" priority="2">
      <formula>$A4="Nein"</formula>
    </cfRule>
    <cfRule type="expression" dxfId="0" priority="3">
      <formula>AND($A4="Ja",$F4="")</formula>
    </cfRule>
  </conditionalFormatting>
  <dataValidations count="2">
    <dataValidation type="list" sqref="A4:A39" xr:uid="{00000000-0002-0000-0000-000000000000}">
      <formula1>"Ja,Nein"</formula1>
      <formula2>0</formula2>
    </dataValidation>
    <dataValidation type="list" sqref="E4:E39" xr:uid="{00000000-0002-0000-0000-000001000000}">
      <formula1>"AKTIV,INAKTIV,WARTUNG,RESERVE"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ColWidth="8.7109375" defaultRowHeight="15" customHeight="1" x14ac:dyDescent="0.25"/>
  <cols>
    <col min="1" max="1" width="3" customWidth="1"/>
    <col min="2" max="2" width="22" customWidth="1"/>
    <col min="3" max="3" width="24" customWidth="1"/>
    <col min="4" max="6" width="18" customWidth="1"/>
  </cols>
  <sheetData>
    <row r="2" spans="2:6" ht="24" customHeight="1" x14ac:dyDescent="0.25">
      <c r="B2" s="12" t="s">
        <v>47</v>
      </c>
      <c r="C2" s="12"/>
      <c r="D2" s="12"/>
      <c r="E2" s="12"/>
    </row>
    <row r="5" spans="2:6" ht="21.75" customHeight="1" x14ac:dyDescent="0.25">
      <c r="B5" s="18" t="s">
        <v>48</v>
      </c>
      <c r="C5" s="19" t="s">
        <v>49</v>
      </c>
      <c r="D5" s="20" t="s">
        <v>50</v>
      </c>
      <c r="F5" s="21" t="s">
        <v>51</v>
      </c>
    </row>
    <row r="6" spans="2:6" ht="21.75" customHeight="1" x14ac:dyDescent="0.25">
      <c r="B6" s="18" t="s">
        <v>5</v>
      </c>
      <c r="C6" s="19">
        <v>2026</v>
      </c>
      <c r="D6" s="20" t="s">
        <v>52</v>
      </c>
      <c r="F6" s="22" t="s">
        <v>12</v>
      </c>
    </row>
    <row r="7" spans="2:6" ht="21.75" customHeight="1" x14ac:dyDescent="0.25">
      <c r="B7" s="18" t="s">
        <v>53</v>
      </c>
      <c r="C7" s="19">
        <v>1</v>
      </c>
      <c r="D7" s="20" t="s">
        <v>54</v>
      </c>
      <c r="F7" s="22" t="s">
        <v>15</v>
      </c>
    </row>
    <row r="8" spans="2:6" ht="21.75" customHeight="1" x14ac:dyDescent="0.25">
      <c r="B8" s="18" t="s">
        <v>55</v>
      </c>
      <c r="C8" s="19">
        <v>9</v>
      </c>
      <c r="D8" s="20" t="s">
        <v>56</v>
      </c>
      <c r="F8" s="22" t="s">
        <v>19</v>
      </c>
    </row>
    <row r="9" spans="2:6" ht="21.75" customHeight="1" x14ac:dyDescent="0.25">
      <c r="B9" s="18" t="s">
        <v>57</v>
      </c>
      <c r="C9" s="19" t="s">
        <v>12</v>
      </c>
      <c r="D9" s="20" t="s">
        <v>58</v>
      </c>
      <c r="F9" s="22" t="s">
        <v>23</v>
      </c>
    </row>
    <row r="10" spans="2:6" ht="21.75" customHeight="1" x14ac:dyDescent="0.25">
      <c r="B10" s="18" t="s">
        <v>59</v>
      </c>
      <c r="C10" s="19">
        <v>3</v>
      </c>
      <c r="D10" s="20" t="s">
        <v>60</v>
      </c>
    </row>
    <row r="11" spans="2:6" ht="21.75" customHeight="1" x14ac:dyDescent="0.25">
      <c r="B11" s="18" t="s">
        <v>61</v>
      </c>
      <c r="C11" s="19">
        <v>8</v>
      </c>
      <c r="D11" s="20" t="s">
        <v>62</v>
      </c>
    </row>
    <row r="12" spans="2:6" ht="21.75" customHeight="1" x14ac:dyDescent="0.25">
      <c r="B12" s="18" t="s">
        <v>63</v>
      </c>
      <c r="C12" s="19" t="s">
        <v>64</v>
      </c>
      <c r="D12" s="20" t="s">
        <v>65</v>
      </c>
    </row>
    <row r="13" spans="2:6" ht="21.75" customHeight="1" x14ac:dyDescent="0.25">
      <c r="B13" s="18" t="s">
        <v>66</v>
      </c>
      <c r="C13" s="19" t="s">
        <v>67</v>
      </c>
      <c r="D13" s="20" t="s">
        <v>68</v>
      </c>
    </row>
    <row r="16" spans="2:6" x14ac:dyDescent="0.25">
      <c r="B16" s="2" t="s">
        <v>69</v>
      </c>
      <c r="C16" s="2"/>
      <c r="D16" s="2"/>
      <c r="E16" s="2"/>
    </row>
    <row r="17" spans="2:5" ht="21.75" customHeight="1" x14ac:dyDescent="0.25">
      <c r="B17" s="1" t="s">
        <v>70</v>
      </c>
      <c r="C17" s="1"/>
      <c r="D17" s="1"/>
      <c r="E17" s="1"/>
    </row>
    <row r="18" spans="2:5" ht="21.75" customHeight="1" x14ac:dyDescent="0.25">
      <c r="B18" s="1" t="s">
        <v>71</v>
      </c>
      <c r="C18" s="1"/>
      <c r="D18" s="1"/>
      <c r="E18" s="1"/>
    </row>
    <row r="19" spans="2:5" ht="21.75" customHeight="1" x14ac:dyDescent="0.25">
      <c r="B19" s="1" t="s">
        <v>72</v>
      </c>
      <c r="C19" s="1"/>
      <c r="D19" s="1"/>
      <c r="E19" s="1"/>
    </row>
  </sheetData>
  <mergeCells count="5">
    <mergeCell ref="B2:E2"/>
    <mergeCell ref="B16:E16"/>
    <mergeCell ref="B17:E17"/>
    <mergeCell ref="B18:E18"/>
    <mergeCell ref="B19:E19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Etikettenblatt</vt:lpstr>
      <vt:lpstr>Daten</vt:lpstr>
      <vt:lpstr>Format</vt:lpstr>
      <vt:lpstr>Etikettenblatt!Druckbereich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2026-04-10T16:08:00Z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2026-04-10T15:40:00Z</dcterms:created>
  <dc:creator>openpyxl</dc:creator>
  <dc:description/>
  <dc:language>en-US</dc:language>
  <cp:lastModifiedBy/>
  <dcterms:modified xsi:type="dcterms:W3CDTF">2026-04-10T15:40:00Z</dcterms:modified>
  <cp:revision>0</cp:revision>
  <dc:subject/>
  <dc:title/>
</cp:coreProperties>
</file>