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Doppelte Buchhaltung\"/>
    </mc:Choice>
  </mc:AlternateContent>
  <xr:revisionPtr revIDLastSave="0" documentId="13_ncr:1_{A17DF834-D919-4FCA-914C-E82080514E08}" xr6:coauthVersionLast="47" xr6:coauthVersionMax="47" xr10:uidLastSave="{00000000-0000-0000-0000-000000000000}"/>
  <bookViews>
    <workbookView xWindow="3300" yWindow="540" windowWidth="23790" windowHeight="14430" activeTab="3" xr2:uid="{00000000-000D-0000-FFFF-FFFF00000000}"/>
  </bookViews>
  <sheets>
    <sheet name="Start" sheetId="1" r:id="rId1"/>
    <sheet name="Kontenrahmen" sheetId="2" r:id="rId2"/>
    <sheet name="Journal" sheetId="3" r:id="rId3"/>
    <sheet name="Hauptbuch" sheetId="4" r:id="rId4"/>
    <sheet name="Berichte" sheetId="5" r:id="rId5"/>
  </sheets>
  <definedNames>
    <definedName name="AktivListe">Kontenrahmen!$M$2:$M$3</definedName>
    <definedName name="BerichtListe">Kontenrahmen!$L$2:$L$3</definedName>
    <definedName name="KontenGruppen">Kontenrahmen!$J$2:$J$6</definedName>
    <definedName name="KontenListe">Kontenrahmen!$A$5:$A$27</definedName>
    <definedName name="KontenNamen">Kontenrahmen!$B$5:$B$27</definedName>
    <definedName name="NaturListe">Kontenrahmen!$K$2:$K$3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6" i="5" l="1"/>
  <c r="C36" i="5"/>
  <c r="B36" i="5"/>
  <c r="A36" i="5"/>
  <c r="F36" i="5" s="1"/>
  <c r="D35" i="5"/>
  <c r="C35" i="5"/>
  <c r="B35" i="5"/>
  <c r="A35" i="5"/>
  <c r="F35" i="5" s="1"/>
  <c r="D34" i="5"/>
  <c r="C34" i="5"/>
  <c r="B34" i="5"/>
  <c r="A34" i="5"/>
  <c r="F34" i="5" s="1"/>
  <c r="F33" i="5"/>
  <c r="D33" i="5"/>
  <c r="C33" i="5"/>
  <c r="B33" i="5"/>
  <c r="A33" i="5"/>
  <c r="E33" i="5" s="1"/>
  <c r="G33" i="5" s="1"/>
  <c r="F32" i="5"/>
  <c r="D32" i="5"/>
  <c r="C32" i="5"/>
  <c r="B32" i="5"/>
  <c r="A32" i="5"/>
  <c r="D31" i="5"/>
  <c r="C31" i="5"/>
  <c r="B31" i="5"/>
  <c r="A31" i="5"/>
  <c r="F30" i="5"/>
  <c r="D30" i="5"/>
  <c r="C30" i="5"/>
  <c r="B30" i="5"/>
  <c r="A30" i="5"/>
  <c r="E30" i="5" s="1"/>
  <c r="G30" i="5" s="1"/>
  <c r="G29" i="5"/>
  <c r="F29" i="5"/>
  <c r="D29" i="5"/>
  <c r="C29" i="5"/>
  <c r="B29" i="5"/>
  <c r="A29" i="5"/>
  <c r="E29" i="5" s="1"/>
  <c r="D28" i="5"/>
  <c r="C28" i="5"/>
  <c r="B28" i="5"/>
  <c r="A28" i="5"/>
  <c r="D27" i="5"/>
  <c r="C27" i="5"/>
  <c r="B27" i="5"/>
  <c r="A27" i="5"/>
  <c r="D26" i="5"/>
  <c r="C26" i="5"/>
  <c r="B26" i="5"/>
  <c r="A26" i="5"/>
  <c r="F25" i="5"/>
  <c r="D25" i="5"/>
  <c r="C25" i="5"/>
  <c r="B25" i="5"/>
  <c r="A25" i="5"/>
  <c r="E25" i="5" s="1"/>
  <c r="D24" i="5"/>
  <c r="C24" i="5"/>
  <c r="B24" i="5"/>
  <c r="A24" i="5"/>
  <c r="E24" i="5" s="1"/>
  <c r="F23" i="5"/>
  <c r="D23" i="5"/>
  <c r="G23" i="5" s="1"/>
  <c r="C23" i="5"/>
  <c r="B23" i="5"/>
  <c r="A23" i="5"/>
  <c r="E23" i="5" s="1"/>
  <c r="D22" i="5"/>
  <c r="C22" i="5"/>
  <c r="B22" i="5"/>
  <c r="A22" i="5"/>
  <c r="E22" i="5" s="1"/>
  <c r="F21" i="5"/>
  <c r="G21" i="5" s="1"/>
  <c r="E21" i="5"/>
  <c r="D21" i="5"/>
  <c r="C21" i="5"/>
  <c r="B21" i="5"/>
  <c r="A21" i="5"/>
  <c r="D20" i="5"/>
  <c r="C20" i="5"/>
  <c r="B20" i="5"/>
  <c r="A20" i="5"/>
  <c r="D19" i="5"/>
  <c r="C19" i="5"/>
  <c r="B19" i="5"/>
  <c r="A19" i="5"/>
  <c r="F19" i="5" s="1"/>
  <c r="D18" i="5"/>
  <c r="C18" i="5"/>
  <c r="B18" i="5"/>
  <c r="A18" i="5"/>
  <c r="E18" i="5" s="1"/>
  <c r="G17" i="5"/>
  <c r="F17" i="5"/>
  <c r="E17" i="5"/>
  <c r="D17" i="5"/>
  <c r="C17" i="5"/>
  <c r="B17" i="5"/>
  <c r="A17" i="5"/>
  <c r="D16" i="5"/>
  <c r="C16" i="5"/>
  <c r="B16" i="5"/>
  <c r="A16" i="5"/>
  <c r="D15" i="5"/>
  <c r="C15" i="5"/>
  <c r="B15" i="5"/>
  <c r="A15" i="5"/>
  <c r="D14" i="5"/>
  <c r="C14" i="5"/>
  <c r="B14" i="5"/>
  <c r="A14" i="5"/>
  <c r="I309" i="4"/>
  <c r="D309" i="4" s="1"/>
  <c r="H309" i="4"/>
  <c r="E309" i="4"/>
  <c r="C309" i="4"/>
  <c r="I308" i="4"/>
  <c r="F308" i="4" s="1"/>
  <c r="H308" i="4"/>
  <c r="C308" i="4"/>
  <c r="B308" i="4"/>
  <c r="I307" i="4"/>
  <c r="H307" i="4"/>
  <c r="G307" i="4"/>
  <c r="F307" i="4"/>
  <c r="C307" i="4"/>
  <c r="B307" i="4"/>
  <c r="A307" i="4"/>
  <c r="I306" i="4"/>
  <c r="H306" i="4"/>
  <c r="G306" i="4"/>
  <c r="F306" i="4"/>
  <c r="I305" i="4"/>
  <c r="H305" i="4" s="1"/>
  <c r="F305" i="4"/>
  <c r="E305" i="4"/>
  <c r="A305" i="4"/>
  <c r="I304" i="4"/>
  <c r="C304" i="4" s="1"/>
  <c r="H304" i="4"/>
  <c r="G304" i="4"/>
  <c r="F304" i="4"/>
  <c r="E304" i="4"/>
  <c r="D304" i="4"/>
  <c r="B304" i="4"/>
  <c r="A304" i="4"/>
  <c r="I303" i="4"/>
  <c r="A303" i="4" s="1"/>
  <c r="H303" i="4"/>
  <c r="G303" i="4"/>
  <c r="F303" i="4"/>
  <c r="E303" i="4"/>
  <c r="D303" i="4"/>
  <c r="C303" i="4"/>
  <c r="B303" i="4"/>
  <c r="I302" i="4"/>
  <c r="A302" i="4" s="1"/>
  <c r="H302" i="4"/>
  <c r="G302" i="4"/>
  <c r="F302" i="4"/>
  <c r="E302" i="4"/>
  <c r="D302" i="4"/>
  <c r="C302" i="4"/>
  <c r="B302" i="4"/>
  <c r="I301" i="4"/>
  <c r="C301" i="4"/>
  <c r="I300" i="4"/>
  <c r="E300" i="4" s="1"/>
  <c r="F300" i="4"/>
  <c r="C300" i="4"/>
  <c r="B300" i="4"/>
  <c r="I299" i="4"/>
  <c r="G299" i="4" s="1"/>
  <c r="C299" i="4"/>
  <c r="I298" i="4"/>
  <c r="H298" i="4"/>
  <c r="G298" i="4"/>
  <c r="D298" i="4"/>
  <c r="I297" i="4"/>
  <c r="E297" i="4"/>
  <c r="D297" i="4"/>
  <c r="A297" i="4"/>
  <c r="I296" i="4"/>
  <c r="H296" i="4"/>
  <c r="I295" i="4"/>
  <c r="B295" i="4" s="1"/>
  <c r="H295" i="4"/>
  <c r="G295" i="4"/>
  <c r="I294" i="4"/>
  <c r="H294" i="4"/>
  <c r="G294" i="4"/>
  <c r="F294" i="4"/>
  <c r="E294" i="4"/>
  <c r="D294" i="4"/>
  <c r="C294" i="4"/>
  <c r="I293" i="4"/>
  <c r="B293" i="4" s="1"/>
  <c r="G293" i="4"/>
  <c r="F293" i="4"/>
  <c r="I292" i="4"/>
  <c r="D292" i="4" s="1"/>
  <c r="I291" i="4"/>
  <c r="H291" i="4"/>
  <c r="G291" i="4"/>
  <c r="F291" i="4"/>
  <c r="E291" i="4"/>
  <c r="D291" i="4"/>
  <c r="C291" i="4"/>
  <c r="B291" i="4"/>
  <c r="A291" i="4"/>
  <c r="I290" i="4"/>
  <c r="H290" i="4"/>
  <c r="G290" i="4"/>
  <c r="F290" i="4"/>
  <c r="E290" i="4"/>
  <c r="D290" i="4"/>
  <c r="C290" i="4"/>
  <c r="B290" i="4"/>
  <c r="A290" i="4"/>
  <c r="I289" i="4"/>
  <c r="D289" i="4" s="1"/>
  <c r="H289" i="4"/>
  <c r="E289" i="4"/>
  <c r="C289" i="4"/>
  <c r="B289" i="4"/>
  <c r="A289" i="4"/>
  <c r="I288" i="4"/>
  <c r="H288" i="4" s="1"/>
  <c r="F288" i="4"/>
  <c r="B288" i="4"/>
  <c r="A288" i="4"/>
  <c r="I287" i="4"/>
  <c r="C287" i="4"/>
  <c r="I286" i="4"/>
  <c r="H286" i="4" s="1"/>
  <c r="F286" i="4"/>
  <c r="D286" i="4"/>
  <c r="I285" i="4"/>
  <c r="G285" i="4" s="1"/>
  <c r="H285" i="4"/>
  <c r="E285" i="4"/>
  <c r="D285" i="4"/>
  <c r="A285" i="4"/>
  <c r="I284" i="4"/>
  <c r="C284" i="4" s="1"/>
  <c r="G284" i="4"/>
  <c r="F284" i="4"/>
  <c r="D284" i="4"/>
  <c r="B284" i="4"/>
  <c r="A284" i="4"/>
  <c r="I283" i="4"/>
  <c r="A283" i="4" s="1"/>
  <c r="H283" i="4"/>
  <c r="G283" i="4"/>
  <c r="F283" i="4"/>
  <c r="E283" i="4"/>
  <c r="D283" i="4"/>
  <c r="C283" i="4"/>
  <c r="B283" i="4"/>
  <c r="I282" i="4"/>
  <c r="A282" i="4" s="1"/>
  <c r="H282" i="4"/>
  <c r="G282" i="4"/>
  <c r="F282" i="4"/>
  <c r="E282" i="4"/>
  <c r="D282" i="4"/>
  <c r="C282" i="4"/>
  <c r="B282" i="4"/>
  <c r="I281" i="4"/>
  <c r="G281" i="4" s="1"/>
  <c r="H281" i="4"/>
  <c r="F281" i="4"/>
  <c r="E281" i="4"/>
  <c r="D281" i="4"/>
  <c r="C281" i="4"/>
  <c r="B281" i="4"/>
  <c r="A281" i="4"/>
  <c r="I280" i="4"/>
  <c r="F280" i="4" s="1"/>
  <c r="I279" i="4"/>
  <c r="C279" i="4"/>
  <c r="I278" i="4"/>
  <c r="D278" i="4" s="1"/>
  <c r="H278" i="4"/>
  <c r="B278" i="4"/>
  <c r="A278" i="4"/>
  <c r="I277" i="4"/>
  <c r="H277" i="4"/>
  <c r="I276" i="4"/>
  <c r="H276" i="4" s="1"/>
  <c r="G276" i="4"/>
  <c r="F276" i="4"/>
  <c r="B276" i="4"/>
  <c r="A276" i="4"/>
  <c r="I275" i="4"/>
  <c r="C275" i="4" s="1"/>
  <c r="G275" i="4"/>
  <c r="F275" i="4"/>
  <c r="E275" i="4"/>
  <c r="B275" i="4"/>
  <c r="I274" i="4"/>
  <c r="H274" i="4" s="1"/>
  <c r="G274" i="4"/>
  <c r="F274" i="4"/>
  <c r="I273" i="4"/>
  <c r="B273" i="4" s="1"/>
  <c r="H273" i="4"/>
  <c r="G273" i="4"/>
  <c r="E273" i="4"/>
  <c r="D273" i="4"/>
  <c r="C273" i="4"/>
  <c r="I272" i="4"/>
  <c r="H272" i="4" s="1"/>
  <c r="G272" i="4"/>
  <c r="F272" i="4"/>
  <c r="E272" i="4"/>
  <c r="D272" i="4"/>
  <c r="C272" i="4"/>
  <c r="B272" i="4"/>
  <c r="A272" i="4"/>
  <c r="I271" i="4"/>
  <c r="H271" i="4"/>
  <c r="G271" i="4"/>
  <c r="F271" i="4"/>
  <c r="E271" i="4"/>
  <c r="D271" i="4"/>
  <c r="C271" i="4"/>
  <c r="B271" i="4"/>
  <c r="A271" i="4"/>
  <c r="I270" i="4"/>
  <c r="H270" i="4"/>
  <c r="G270" i="4"/>
  <c r="F270" i="4"/>
  <c r="E270" i="4"/>
  <c r="D270" i="4"/>
  <c r="C270" i="4"/>
  <c r="B270" i="4"/>
  <c r="A270" i="4"/>
  <c r="I269" i="4"/>
  <c r="H269" i="4"/>
  <c r="E269" i="4"/>
  <c r="D269" i="4"/>
  <c r="C269" i="4"/>
  <c r="I268" i="4"/>
  <c r="F268" i="4" s="1"/>
  <c r="H268" i="4"/>
  <c r="C268" i="4"/>
  <c r="B268" i="4"/>
  <c r="I267" i="4"/>
  <c r="H267" i="4" s="1"/>
  <c r="I266" i="4"/>
  <c r="H266" i="4"/>
  <c r="G266" i="4"/>
  <c r="F266" i="4"/>
  <c r="I265" i="4"/>
  <c r="F265" i="4"/>
  <c r="E265" i="4"/>
  <c r="A265" i="4"/>
  <c r="I264" i="4"/>
  <c r="H264" i="4"/>
  <c r="I263" i="4"/>
  <c r="A263" i="4" s="1"/>
  <c r="H263" i="4"/>
  <c r="G263" i="4"/>
  <c r="F263" i="4"/>
  <c r="E263" i="4"/>
  <c r="D263" i="4"/>
  <c r="C263" i="4"/>
  <c r="B263" i="4"/>
  <c r="I262" i="4"/>
  <c r="A262" i="4" s="1"/>
  <c r="H262" i="4"/>
  <c r="G262" i="4"/>
  <c r="F262" i="4"/>
  <c r="E262" i="4"/>
  <c r="D262" i="4"/>
  <c r="C262" i="4"/>
  <c r="B262" i="4"/>
  <c r="I261" i="4"/>
  <c r="H261" i="4" s="1"/>
  <c r="I260" i="4"/>
  <c r="E260" i="4" s="1"/>
  <c r="F260" i="4"/>
  <c r="C260" i="4"/>
  <c r="B260" i="4"/>
  <c r="I259" i="4"/>
  <c r="F259" i="4" s="1"/>
  <c r="G259" i="4"/>
  <c r="C259" i="4"/>
  <c r="B259" i="4"/>
  <c r="A259" i="4"/>
  <c r="I258" i="4"/>
  <c r="I257" i="4"/>
  <c r="E257" i="4" s="1"/>
  <c r="I256" i="4"/>
  <c r="H256" i="4" s="1"/>
  <c r="E256" i="4"/>
  <c r="B256" i="4"/>
  <c r="A256" i="4"/>
  <c r="I255" i="4"/>
  <c r="H255" i="4"/>
  <c r="G255" i="4"/>
  <c r="B255" i="4"/>
  <c r="I254" i="4"/>
  <c r="H254" i="4"/>
  <c r="G254" i="4"/>
  <c r="F254" i="4"/>
  <c r="E254" i="4"/>
  <c r="D254" i="4"/>
  <c r="C254" i="4"/>
  <c r="I253" i="4"/>
  <c r="B253" i="4" s="1"/>
  <c r="H253" i="4"/>
  <c r="G253" i="4"/>
  <c r="F253" i="4"/>
  <c r="E253" i="4"/>
  <c r="D253" i="4"/>
  <c r="C253" i="4"/>
  <c r="A253" i="4"/>
  <c r="I252" i="4"/>
  <c r="I251" i="4"/>
  <c r="H251" i="4" s="1"/>
  <c r="G251" i="4"/>
  <c r="F251" i="4"/>
  <c r="E251" i="4"/>
  <c r="D251" i="4"/>
  <c r="C251" i="4"/>
  <c r="B251" i="4"/>
  <c r="A251" i="4"/>
  <c r="I250" i="4"/>
  <c r="H250" i="4"/>
  <c r="G250" i="4"/>
  <c r="F250" i="4"/>
  <c r="E250" i="4"/>
  <c r="D250" i="4"/>
  <c r="C250" i="4"/>
  <c r="B250" i="4"/>
  <c r="A250" i="4"/>
  <c r="I249" i="4"/>
  <c r="H249" i="4"/>
  <c r="E249" i="4"/>
  <c r="D249" i="4"/>
  <c r="C249" i="4"/>
  <c r="B249" i="4"/>
  <c r="A249" i="4"/>
  <c r="I248" i="4"/>
  <c r="G248" i="4" s="1"/>
  <c r="F248" i="4"/>
  <c r="E248" i="4"/>
  <c r="A248" i="4"/>
  <c r="I247" i="4"/>
  <c r="C247" i="4"/>
  <c r="I246" i="4"/>
  <c r="C246" i="4" s="1"/>
  <c r="H246" i="4"/>
  <c r="F246" i="4"/>
  <c r="D246" i="4"/>
  <c r="B246" i="4"/>
  <c r="A246" i="4"/>
  <c r="I245" i="4"/>
  <c r="H245" i="4"/>
  <c r="G245" i="4"/>
  <c r="I244" i="4"/>
  <c r="C244" i="4" s="1"/>
  <c r="H244" i="4"/>
  <c r="G244" i="4"/>
  <c r="E244" i="4"/>
  <c r="D244" i="4"/>
  <c r="B244" i="4"/>
  <c r="I243" i="4"/>
  <c r="A243" i="4" s="1"/>
  <c r="H243" i="4"/>
  <c r="G243" i="4"/>
  <c r="F243" i="4"/>
  <c r="E243" i="4"/>
  <c r="D243" i="4"/>
  <c r="C243" i="4"/>
  <c r="B243" i="4"/>
  <c r="I242" i="4"/>
  <c r="A242" i="4" s="1"/>
  <c r="H242" i="4"/>
  <c r="G242" i="4"/>
  <c r="F242" i="4"/>
  <c r="E242" i="4"/>
  <c r="D242" i="4"/>
  <c r="C242" i="4"/>
  <c r="B242" i="4"/>
  <c r="I241" i="4"/>
  <c r="F241" i="4" s="1"/>
  <c r="H241" i="4"/>
  <c r="G241" i="4"/>
  <c r="E241" i="4"/>
  <c r="D241" i="4"/>
  <c r="C241" i="4"/>
  <c r="B241" i="4"/>
  <c r="A241" i="4"/>
  <c r="I240" i="4"/>
  <c r="B240" i="4"/>
  <c r="I239" i="4"/>
  <c r="H239" i="4" s="1"/>
  <c r="G239" i="4"/>
  <c r="F239" i="4"/>
  <c r="D239" i="4"/>
  <c r="C239" i="4"/>
  <c r="B239" i="4"/>
  <c r="I238" i="4"/>
  <c r="D238" i="4" s="1"/>
  <c r="H238" i="4"/>
  <c r="G238" i="4"/>
  <c r="C238" i="4"/>
  <c r="B238" i="4"/>
  <c r="A238" i="4"/>
  <c r="I237" i="4"/>
  <c r="G237" i="4" s="1"/>
  <c r="H237" i="4"/>
  <c r="A237" i="4"/>
  <c r="I236" i="4"/>
  <c r="H236" i="4"/>
  <c r="G236" i="4"/>
  <c r="F236" i="4"/>
  <c r="E236" i="4"/>
  <c r="B236" i="4"/>
  <c r="A236" i="4"/>
  <c r="I235" i="4"/>
  <c r="D235" i="4" s="1"/>
  <c r="G235" i="4"/>
  <c r="F235" i="4"/>
  <c r="B235" i="4"/>
  <c r="A235" i="4"/>
  <c r="I234" i="4"/>
  <c r="E234" i="4"/>
  <c r="I233" i="4"/>
  <c r="H233" i="4"/>
  <c r="F233" i="4"/>
  <c r="E233" i="4"/>
  <c r="D233" i="4"/>
  <c r="C233" i="4"/>
  <c r="A233" i="4"/>
  <c r="I232" i="4"/>
  <c r="E232" i="4" s="1"/>
  <c r="H232" i="4"/>
  <c r="G232" i="4"/>
  <c r="F232" i="4"/>
  <c r="D232" i="4"/>
  <c r="I231" i="4"/>
  <c r="H231" i="4" s="1"/>
  <c r="G231" i="4"/>
  <c r="F231" i="4"/>
  <c r="E231" i="4"/>
  <c r="D231" i="4"/>
  <c r="C231" i="4"/>
  <c r="B231" i="4"/>
  <c r="A231" i="4"/>
  <c r="I230" i="4"/>
  <c r="H230" i="4"/>
  <c r="G230" i="4"/>
  <c r="F230" i="4"/>
  <c r="E230" i="4"/>
  <c r="D230" i="4"/>
  <c r="C230" i="4"/>
  <c r="B230" i="4"/>
  <c r="A230" i="4"/>
  <c r="I229" i="4"/>
  <c r="H229" i="4" s="1"/>
  <c r="E229" i="4"/>
  <c r="D229" i="4"/>
  <c r="B229" i="4"/>
  <c r="A229" i="4"/>
  <c r="I228" i="4"/>
  <c r="F228" i="4"/>
  <c r="E228" i="4"/>
  <c r="D228" i="4"/>
  <c r="C228" i="4"/>
  <c r="B228" i="4"/>
  <c r="A228" i="4"/>
  <c r="I227" i="4"/>
  <c r="H227" i="4" s="1"/>
  <c r="G227" i="4"/>
  <c r="F227" i="4"/>
  <c r="I226" i="4"/>
  <c r="E226" i="4" s="1"/>
  <c r="H226" i="4"/>
  <c r="D226" i="4"/>
  <c r="C226" i="4"/>
  <c r="A226" i="4"/>
  <c r="I225" i="4"/>
  <c r="G225" i="4" s="1"/>
  <c r="H225" i="4"/>
  <c r="E225" i="4"/>
  <c r="D225" i="4"/>
  <c r="A225" i="4"/>
  <c r="I224" i="4"/>
  <c r="I223" i="4"/>
  <c r="A223" i="4" s="1"/>
  <c r="H223" i="4"/>
  <c r="G223" i="4"/>
  <c r="E223" i="4"/>
  <c r="D223" i="4"/>
  <c r="C223" i="4"/>
  <c r="B223" i="4"/>
  <c r="I222" i="4"/>
  <c r="H222" i="4"/>
  <c r="G222" i="4"/>
  <c r="F222" i="4"/>
  <c r="E222" i="4"/>
  <c r="D222" i="4"/>
  <c r="C222" i="4"/>
  <c r="B222" i="4"/>
  <c r="A222" i="4"/>
  <c r="I221" i="4"/>
  <c r="G221" i="4" s="1"/>
  <c r="H221" i="4"/>
  <c r="E221" i="4"/>
  <c r="D221" i="4"/>
  <c r="B221" i="4"/>
  <c r="A221" i="4"/>
  <c r="I220" i="4"/>
  <c r="I219" i="4"/>
  <c r="C219" i="4" s="1"/>
  <c r="G219" i="4"/>
  <c r="I218" i="4"/>
  <c r="H218" i="4"/>
  <c r="D218" i="4"/>
  <c r="C218" i="4"/>
  <c r="B218" i="4"/>
  <c r="A218" i="4"/>
  <c r="I217" i="4"/>
  <c r="H217" i="4"/>
  <c r="G217" i="4"/>
  <c r="E217" i="4"/>
  <c r="D217" i="4"/>
  <c r="I216" i="4"/>
  <c r="F216" i="4" s="1"/>
  <c r="H216" i="4"/>
  <c r="G216" i="4"/>
  <c r="E216" i="4"/>
  <c r="B216" i="4"/>
  <c r="A216" i="4"/>
  <c r="I215" i="4"/>
  <c r="D215" i="4" s="1"/>
  <c r="H215" i="4"/>
  <c r="G215" i="4"/>
  <c r="F215" i="4"/>
  <c r="E215" i="4"/>
  <c r="C215" i="4"/>
  <c r="B215" i="4"/>
  <c r="A215" i="4"/>
  <c r="I214" i="4"/>
  <c r="H214" i="4" s="1"/>
  <c r="G214" i="4"/>
  <c r="F214" i="4"/>
  <c r="I213" i="4"/>
  <c r="F213" i="4" s="1"/>
  <c r="E213" i="4"/>
  <c r="C213" i="4"/>
  <c r="I212" i="4"/>
  <c r="F212" i="4" s="1"/>
  <c r="H212" i="4"/>
  <c r="G212" i="4"/>
  <c r="E212" i="4"/>
  <c r="D212" i="4"/>
  <c r="C212" i="4"/>
  <c r="B212" i="4"/>
  <c r="A212" i="4"/>
  <c r="I211" i="4"/>
  <c r="H211" i="4" s="1"/>
  <c r="G211" i="4"/>
  <c r="F211" i="4"/>
  <c r="E211" i="4"/>
  <c r="D211" i="4"/>
  <c r="C211" i="4"/>
  <c r="B211" i="4"/>
  <c r="A211" i="4"/>
  <c r="I210" i="4"/>
  <c r="H210" i="4"/>
  <c r="G210" i="4"/>
  <c r="F210" i="4"/>
  <c r="E210" i="4"/>
  <c r="D210" i="4"/>
  <c r="C210" i="4"/>
  <c r="B210" i="4"/>
  <c r="A210" i="4"/>
  <c r="I209" i="4"/>
  <c r="A209" i="4" s="1"/>
  <c r="H209" i="4"/>
  <c r="E209" i="4"/>
  <c r="I208" i="4"/>
  <c r="G208" i="4" s="1"/>
  <c r="H208" i="4"/>
  <c r="F208" i="4"/>
  <c r="E208" i="4"/>
  <c r="D208" i="4"/>
  <c r="C208" i="4"/>
  <c r="B208" i="4"/>
  <c r="A208" i="4"/>
  <c r="I207" i="4"/>
  <c r="H207" i="4" s="1"/>
  <c r="I206" i="4"/>
  <c r="D206" i="4"/>
  <c r="A206" i="4"/>
  <c r="I205" i="4"/>
  <c r="A205" i="4"/>
  <c r="I204" i="4"/>
  <c r="I203" i="4"/>
  <c r="A203" i="4" s="1"/>
  <c r="H203" i="4"/>
  <c r="E203" i="4"/>
  <c r="D203" i="4"/>
  <c r="B203" i="4"/>
  <c r="I202" i="4"/>
  <c r="H202" i="4"/>
  <c r="G202" i="4"/>
  <c r="F202" i="4"/>
  <c r="E202" i="4"/>
  <c r="D202" i="4"/>
  <c r="C202" i="4"/>
  <c r="B202" i="4"/>
  <c r="A202" i="4"/>
  <c r="I201" i="4"/>
  <c r="I200" i="4"/>
  <c r="F200" i="4"/>
  <c r="E200" i="4"/>
  <c r="D200" i="4"/>
  <c r="C200" i="4"/>
  <c r="B200" i="4"/>
  <c r="A200" i="4"/>
  <c r="I199" i="4"/>
  <c r="D199" i="4" s="1"/>
  <c r="G199" i="4"/>
  <c r="F199" i="4"/>
  <c r="E199" i="4"/>
  <c r="I198" i="4"/>
  <c r="D198" i="4"/>
  <c r="C198" i="4"/>
  <c r="A198" i="4"/>
  <c r="I197" i="4"/>
  <c r="I196" i="4"/>
  <c r="H196" i="4" s="1"/>
  <c r="I195" i="4"/>
  <c r="D195" i="4" s="1"/>
  <c r="H195" i="4"/>
  <c r="G195" i="4"/>
  <c r="E195" i="4"/>
  <c r="C195" i="4"/>
  <c r="B195" i="4"/>
  <c r="A195" i="4"/>
  <c r="I194" i="4"/>
  <c r="H194" i="4"/>
  <c r="G194" i="4"/>
  <c r="I193" i="4"/>
  <c r="B193" i="4" s="1"/>
  <c r="H193" i="4"/>
  <c r="G193" i="4"/>
  <c r="F193" i="4"/>
  <c r="D193" i="4"/>
  <c r="C193" i="4"/>
  <c r="A193" i="4"/>
  <c r="I192" i="4"/>
  <c r="H192" i="4"/>
  <c r="G192" i="4"/>
  <c r="F192" i="4"/>
  <c r="E192" i="4"/>
  <c r="D192" i="4"/>
  <c r="C192" i="4"/>
  <c r="B192" i="4"/>
  <c r="A192" i="4"/>
  <c r="I191" i="4"/>
  <c r="H191" i="4" s="1"/>
  <c r="G191" i="4"/>
  <c r="F191" i="4"/>
  <c r="E191" i="4"/>
  <c r="D191" i="4"/>
  <c r="C191" i="4"/>
  <c r="B191" i="4"/>
  <c r="A191" i="4"/>
  <c r="I190" i="4"/>
  <c r="H190" i="4"/>
  <c r="G190" i="4"/>
  <c r="F190" i="4"/>
  <c r="E190" i="4"/>
  <c r="D190" i="4"/>
  <c r="C190" i="4"/>
  <c r="B190" i="4"/>
  <c r="A190" i="4"/>
  <c r="I189" i="4"/>
  <c r="H189" i="4"/>
  <c r="E189" i="4"/>
  <c r="I188" i="4"/>
  <c r="G188" i="4" s="1"/>
  <c r="H188" i="4"/>
  <c r="F188" i="4"/>
  <c r="D188" i="4"/>
  <c r="C188" i="4"/>
  <c r="B188" i="4"/>
  <c r="I187" i="4"/>
  <c r="H187" i="4"/>
  <c r="G187" i="4"/>
  <c r="F187" i="4"/>
  <c r="C187" i="4"/>
  <c r="B187" i="4"/>
  <c r="A187" i="4"/>
  <c r="I186" i="4"/>
  <c r="H186" i="4"/>
  <c r="G186" i="4"/>
  <c r="F186" i="4"/>
  <c r="I185" i="4"/>
  <c r="H185" i="4"/>
  <c r="G185" i="4"/>
  <c r="F185" i="4"/>
  <c r="E185" i="4"/>
  <c r="D185" i="4"/>
  <c r="A185" i="4"/>
  <c r="I184" i="4"/>
  <c r="C184" i="4" s="1"/>
  <c r="H184" i="4"/>
  <c r="G184" i="4"/>
  <c r="F184" i="4"/>
  <c r="E184" i="4"/>
  <c r="D184" i="4"/>
  <c r="B184" i="4"/>
  <c r="A184" i="4"/>
  <c r="I183" i="4"/>
  <c r="E183" i="4"/>
  <c r="B183" i="4"/>
  <c r="I182" i="4"/>
  <c r="H182" i="4"/>
  <c r="G182" i="4"/>
  <c r="F182" i="4"/>
  <c r="E182" i="4"/>
  <c r="D182" i="4"/>
  <c r="C182" i="4"/>
  <c r="B182" i="4"/>
  <c r="A182" i="4"/>
  <c r="I181" i="4"/>
  <c r="H181" i="4"/>
  <c r="G181" i="4"/>
  <c r="F181" i="4"/>
  <c r="B181" i="4"/>
  <c r="I180" i="4"/>
  <c r="D180" i="4" s="1"/>
  <c r="F180" i="4"/>
  <c r="E180" i="4"/>
  <c r="C180" i="4"/>
  <c r="B180" i="4"/>
  <c r="A180" i="4"/>
  <c r="I179" i="4"/>
  <c r="I178" i="4"/>
  <c r="H178" i="4" s="1"/>
  <c r="G178" i="4"/>
  <c r="D178" i="4"/>
  <c r="B178" i="4"/>
  <c r="A178" i="4"/>
  <c r="I177" i="4"/>
  <c r="E177" i="4" s="1"/>
  <c r="G177" i="4"/>
  <c r="C177" i="4"/>
  <c r="B177" i="4"/>
  <c r="A177" i="4"/>
  <c r="I176" i="4"/>
  <c r="I175" i="4"/>
  <c r="D175" i="4" s="1"/>
  <c r="H175" i="4"/>
  <c r="E175" i="4"/>
  <c r="C175" i="4"/>
  <c r="A175" i="4"/>
  <c r="I174" i="4"/>
  <c r="H174" i="4"/>
  <c r="G174" i="4"/>
  <c r="F174" i="4"/>
  <c r="E174" i="4"/>
  <c r="D174" i="4"/>
  <c r="C174" i="4"/>
  <c r="I173" i="4"/>
  <c r="H173" i="4"/>
  <c r="G173" i="4"/>
  <c r="C173" i="4"/>
  <c r="I172" i="4"/>
  <c r="F172" i="4" s="1"/>
  <c r="H172" i="4"/>
  <c r="G172" i="4"/>
  <c r="E172" i="4"/>
  <c r="D172" i="4"/>
  <c r="C172" i="4"/>
  <c r="B172" i="4"/>
  <c r="A172" i="4"/>
  <c r="I171" i="4"/>
  <c r="H171" i="4" s="1"/>
  <c r="G171" i="4"/>
  <c r="F171" i="4"/>
  <c r="E171" i="4"/>
  <c r="D171" i="4"/>
  <c r="C171" i="4"/>
  <c r="B171" i="4"/>
  <c r="A171" i="4"/>
  <c r="I170" i="4"/>
  <c r="H170" i="4"/>
  <c r="G170" i="4"/>
  <c r="F170" i="4"/>
  <c r="E170" i="4"/>
  <c r="D170" i="4"/>
  <c r="C170" i="4"/>
  <c r="B170" i="4"/>
  <c r="A170" i="4"/>
  <c r="I169" i="4"/>
  <c r="H169" i="4"/>
  <c r="E169" i="4"/>
  <c r="D169" i="4"/>
  <c r="C169" i="4"/>
  <c r="B169" i="4"/>
  <c r="A169" i="4"/>
  <c r="I168" i="4"/>
  <c r="C168" i="4" s="1"/>
  <c r="H168" i="4"/>
  <c r="I167" i="4"/>
  <c r="H167" i="4"/>
  <c r="F167" i="4"/>
  <c r="C167" i="4"/>
  <c r="B167" i="4"/>
  <c r="I166" i="4"/>
  <c r="D166" i="4" s="1"/>
  <c r="H166" i="4"/>
  <c r="G166" i="4"/>
  <c r="F166" i="4"/>
  <c r="C166" i="4"/>
  <c r="B166" i="4"/>
  <c r="I165" i="4"/>
  <c r="F165" i="4" s="1"/>
  <c r="H165" i="4"/>
  <c r="G165" i="4"/>
  <c r="E165" i="4"/>
  <c r="D165" i="4"/>
  <c r="A165" i="4"/>
  <c r="I164" i="4"/>
  <c r="C164" i="4" s="1"/>
  <c r="H164" i="4"/>
  <c r="G164" i="4"/>
  <c r="F164" i="4"/>
  <c r="E164" i="4"/>
  <c r="D164" i="4"/>
  <c r="B164" i="4"/>
  <c r="A164" i="4"/>
  <c r="I163" i="4"/>
  <c r="H163" i="4" s="1"/>
  <c r="I162" i="4"/>
  <c r="H162" i="4"/>
  <c r="G162" i="4"/>
  <c r="F162" i="4"/>
  <c r="E162" i="4"/>
  <c r="D162" i="4"/>
  <c r="C162" i="4"/>
  <c r="B162" i="4"/>
  <c r="A162" i="4"/>
  <c r="I161" i="4"/>
  <c r="G161" i="4" s="1"/>
  <c r="H161" i="4"/>
  <c r="I160" i="4"/>
  <c r="E160" i="4" s="1"/>
  <c r="F160" i="4"/>
  <c r="C160" i="4"/>
  <c r="B160" i="4"/>
  <c r="I159" i="4"/>
  <c r="H159" i="4" s="1"/>
  <c r="D159" i="4"/>
  <c r="C159" i="4"/>
  <c r="B159" i="4"/>
  <c r="I158" i="4"/>
  <c r="H158" i="4"/>
  <c r="G158" i="4"/>
  <c r="A158" i="4"/>
  <c r="I157" i="4"/>
  <c r="F157" i="4" s="1"/>
  <c r="H157" i="4"/>
  <c r="G157" i="4"/>
  <c r="E157" i="4"/>
  <c r="D157" i="4"/>
  <c r="C157" i="4"/>
  <c r="B157" i="4"/>
  <c r="A157" i="4"/>
  <c r="I156" i="4"/>
  <c r="H156" i="4" s="1"/>
  <c r="E156" i="4"/>
  <c r="B156" i="4"/>
  <c r="A156" i="4"/>
  <c r="I155" i="4"/>
  <c r="E155" i="4"/>
  <c r="A155" i="4"/>
  <c r="I154" i="4"/>
  <c r="G154" i="4"/>
  <c r="F154" i="4"/>
  <c r="I153" i="4"/>
  <c r="H153" i="4" s="1"/>
  <c r="I152" i="4"/>
  <c r="G152" i="4" s="1"/>
  <c r="H152" i="4"/>
  <c r="E152" i="4"/>
  <c r="D152" i="4"/>
  <c r="B152" i="4"/>
  <c r="A152" i="4"/>
  <c r="I151" i="4"/>
  <c r="H151" i="4" s="1"/>
  <c r="G151" i="4"/>
  <c r="F151" i="4"/>
  <c r="E151" i="4"/>
  <c r="D151" i="4"/>
  <c r="C151" i="4"/>
  <c r="B151" i="4"/>
  <c r="A151" i="4"/>
  <c r="I150" i="4"/>
  <c r="H150" i="4"/>
  <c r="G150" i="4"/>
  <c r="F150" i="4"/>
  <c r="E150" i="4"/>
  <c r="D150" i="4"/>
  <c r="C150" i="4"/>
  <c r="B150" i="4"/>
  <c r="A150" i="4"/>
  <c r="I149" i="4"/>
  <c r="H149" i="4"/>
  <c r="E149" i="4"/>
  <c r="D149" i="4"/>
  <c r="C149" i="4"/>
  <c r="B149" i="4"/>
  <c r="A149" i="4"/>
  <c r="I148" i="4"/>
  <c r="I147" i="4"/>
  <c r="F147" i="4" s="1"/>
  <c r="C147" i="4"/>
  <c r="A147" i="4"/>
  <c r="I146" i="4"/>
  <c r="E146" i="4" s="1"/>
  <c r="H146" i="4"/>
  <c r="G146" i="4"/>
  <c r="F146" i="4"/>
  <c r="D146" i="4"/>
  <c r="C146" i="4"/>
  <c r="B146" i="4"/>
  <c r="A146" i="4"/>
  <c r="I145" i="4"/>
  <c r="D145" i="4" s="1"/>
  <c r="H145" i="4"/>
  <c r="I144" i="4"/>
  <c r="C144" i="4" s="1"/>
  <c r="H144" i="4"/>
  <c r="G144" i="4"/>
  <c r="E144" i="4"/>
  <c r="D144" i="4"/>
  <c r="B144" i="4"/>
  <c r="A144" i="4"/>
  <c r="I143" i="4"/>
  <c r="G143" i="4" s="1"/>
  <c r="H143" i="4"/>
  <c r="E143" i="4"/>
  <c r="D143" i="4"/>
  <c r="C143" i="4"/>
  <c r="I142" i="4"/>
  <c r="H142" i="4"/>
  <c r="G142" i="4"/>
  <c r="F142" i="4"/>
  <c r="E142" i="4"/>
  <c r="D142" i="4"/>
  <c r="C142" i="4"/>
  <c r="B142" i="4"/>
  <c r="A142" i="4"/>
  <c r="I141" i="4"/>
  <c r="H141" i="4" s="1"/>
  <c r="I140" i="4"/>
  <c r="C140" i="4"/>
  <c r="I139" i="4"/>
  <c r="D139" i="4" s="1"/>
  <c r="C139" i="4"/>
  <c r="B139" i="4"/>
  <c r="A139" i="4"/>
  <c r="I138" i="4"/>
  <c r="H138" i="4" s="1"/>
  <c r="G138" i="4"/>
  <c r="D138" i="4"/>
  <c r="I137" i="4"/>
  <c r="F137" i="4" s="1"/>
  <c r="H137" i="4"/>
  <c r="G137" i="4"/>
  <c r="D137" i="4"/>
  <c r="C137" i="4"/>
  <c r="B137" i="4"/>
  <c r="I136" i="4"/>
  <c r="G136" i="4" s="1"/>
  <c r="H136" i="4"/>
  <c r="E136" i="4"/>
  <c r="B136" i="4"/>
  <c r="A136" i="4"/>
  <c r="I135" i="4"/>
  <c r="I134" i="4"/>
  <c r="H134" i="4"/>
  <c r="G134" i="4"/>
  <c r="F134" i="4"/>
  <c r="E134" i="4"/>
  <c r="D134" i="4"/>
  <c r="C134" i="4"/>
  <c r="I133" i="4"/>
  <c r="B133" i="4" s="1"/>
  <c r="H133" i="4"/>
  <c r="G133" i="4"/>
  <c r="D133" i="4"/>
  <c r="C133" i="4"/>
  <c r="A133" i="4"/>
  <c r="I132" i="4"/>
  <c r="I131" i="4"/>
  <c r="H131" i="4" s="1"/>
  <c r="G131" i="4"/>
  <c r="F131" i="4"/>
  <c r="E131" i="4"/>
  <c r="D131" i="4"/>
  <c r="C131" i="4"/>
  <c r="B131" i="4"/>
  <c r="A131" i="4"/>
  <c r="I130" i="4"/>
  <c r="H130" i="4"/>
  <c r="G130" i="4"/>
  <c r="F130" i="4"/>
  <c r="E130" i="4"/>
  <c r="D130" i="4"/>
  <c r="C130" i="4"/>
  <c r="B130" i="4"/>
  <c r="A130" i="4"/>
  <c r="I129" i="4"/>
  <c r="D129" i="4" s="1"/>
  <c r="H129" i="4"/>
  <c r="E129" i="4"/>
  <c r="C129" i="4"/>
  <c r="B129" i="4"/>
  <c r="A129" i="4"/>
  <c r="I128" i="4"/>
  <c r="G128" i="4" s="1"/>
  <c r="H128" i="4"/>
  <c r="D128" i="4"/>
  <c r="C128" i="4"/>
  <c r="B128" i="4"/>
  <c r="A128" i="4"/>
  <c r="I127" i="4"/>
  <c r="C127" i="4" s="1"/>
  <c r="H127" i="4"/>
  <c r="G127" i="4"/>
  <c r="F127" i="4"/>
  <c r="B127" i="4"/>
  <c r="A127" i="4"/>
  <c r="I126" i="4"/>
  <c r="G126" i="4" s="1"/>
  <c r="F126" i="4"/>
  <c r="D126" i="4"/>
  <c r="I125" i="4"/>
  <c r="H125" i="4" s="1"/>
  <c r="E125" i="4"/>
  <c r="I124" i="4"/>
  <c r="C124" i="4" s="1"/>
  <c r="H124" i="4"/>
  <c r="E124" i="4"/>
  <c r="D124" i="4"/>
  <c r="A124" i="4"/>
  <c r="I123" i="4"/>
  <c r="G123" i="4" s="1"/>
  <c r="H123" i="4"/>
  <c r="I122" i="4"/>
  <c r="H122" i="4"/>
  <c r="G122" i="4"/>
  <c r="F122" i="4"/>
  <c r="E122" i="4"/>
  <c r="D122" i="4"/>
  <c r="C122" i="4"/>
  <c r="B122" i="4"/>
  <c r="A122" i="4"/>
  <c r="I121" i="4"/>
  <c r="H121" i="4" s="1"/>
  <c r="G121" i="4"/>
  <c r="F121" i="4"/>
  <c r="E121" i="4"/>
  <c r="D121" i="4"/>
  <c r="C121" i="4"/>
  <c r="B121" i="4"/>
  <c r="I120" i="4"/>
  <c r="F120" i="4" s="1"/>
  <c r="I119" i="4"/>
  <c r="E119" i="4" s="1"/>
  <c r="A119" i="4"/>
  <c r="I118" i="4"/>
  <c r="G118" i="4" s="1"/>
  <c r="H118" i="4"/>
  <c r="C118" i="4"/>
  <c r="B118" i="4"/>
  <c r="A118" i="4"/>
  <c r="I117" i="4"/>
  <c r="I116" i="4"/>
  <c r="H116" i="4" s="1"/>
  <c r="I115" i="4"/>
  <c r="H115" i="4"/>
  <c r="G115" i="4"/>
  <c r="F115" i="4"/>
  <c r="E115" i="4"/>
  <c r="C115" i="4"/>
  <c r="B115" i="4"/>
  <c r="I114" i="4"/>
  <c r="F114" i="4" s="1"/>
  <c r="H114" i="4"/>
  <c r="G114" i="4"/>
  <c r="E114" i="4"/>
  <c r="D114" i="4"/>
  <c r="C114" i="4"/>
  <c r="I113" i="4"/>
  <c r="B113" i="4" s="1"/>
  <c r="H113" i="4"/>
  <c r="G113" i="4"/>
  <c r="F113" i="4"/>
  <c r="E113" i="4"/>
  <c r="D113" i="4"/>
  <c r="C113" i="4"/>
  <c r="A113" i="4"/>
  <c r="I112" i="4"/>
  <c r="C112" i="4" s="1"/>
  <c r="H112" i="4"/>
  <c r="G112" i="4"/>
  <c r="F112" i="4"/>
  <c r="B112" i="4"/>
  <c r="I111" i="4"/>
  <c r="H111" i="4" s="1"/>
  <c r="G111" i="4"/>
  <c r="F111" i="4"/>
  <c r="E111" i="4"/>
  <c r="D111" i="4"/>
  <c r="C111" i="4"/>
  <c r="B111" i="4"/>
  <c r="A111" i="4"/>
  <c r="I110" i="4"/>
  <c r="H110" i="4"/>
  <c r="G110" i="4"/>
  <c r="F110" i="4"/>
  <c r="E110" i="4"/>
  <c r="D110" i="4"/>
  <c r="C110" i="4"/>
  <c r="B110" i="4"/>
  <c r="A110" i="4"/>
  <c r="I109" i="4"/>
  <c r="B109" i="4"/>
  <c r="I108" i="4"/>
  <c r="F108" i="4" s="1"/>
  <c r="H108" i="4"/>
  <c r="I107" i="4"/>
  <c r="H107" i="4"/>
  <c r="G107" i="4"/>
  <c r="C107" i="4"/>
  <c r="B107" i="4"/>
  <c r="I106" i="4"/>
  <c r="E106" i="4" s="1"/>
  <c r="H106" i="4"/>
  <c r="G106" i="4"/>
  <c r="D106" i="4"/>
  <c r="C106" i="4"/>
  <c r="B106" i="4"/>
  <c r="A106" i="4"/>
  <c r="I105" i="4"/>
  <c r="H105" i="4"/>
  <c r="G105" i="4"/>
  <c r="I104" i="4"/>
  <c r="C104" i="4" s="1"/>
  <c r="H104" i="4"/>
  <c r="G104" i="4"/>
  <c r="E104" i="4"/>
  <c r="D104" i="4"/>
  <c r="B104" i="4"/>
  <c r="I103" i="4"/>
  <c r="E103" i="4" s="1"/>
  <c r="H103" i="4"/>
  <c r="G103" i="4"/>
  <c r="F103" i="4"/>
  <c r="D103" i="4"/>
  <c r="C103" i="4"/>
  <c r="B103" i="4"/>
  <c r="A103" i="4"/>
  <c r="I102" i="4"/>
  <c r="I101" i="4"/>
  <c r="G101" i="4" s="1"/>
  <c r="I100" i="4"/>
  <c r="F100" i="4" s="1"/>
  <c r="H100" i="4"/>
  <c r="G100" i="4"/>
  <c r="B100" i="4"/>
  <c r="A100" i="4"/>
  <c r="I99" i="4"/>
  <c r="H99" i="4" s="1"/>
  <c r="G99" i="4"/>
  <c r="F99" i="4"/>
  <c r="E99" i="4"/>
  <c r="D99" i="4"/>
  <c r="C99" i="4"/>
  <c r="B99" i="4"/>
  <c r="A99" i="4"/>
  <c r="I98" i="4"/>
  <c r="A98" i="4" s="1"/>
  <c r="H98" i="4"/>
  <c r="E98" i="4"/>
  <c r="D98" i="4"/>
  <c r="C98" i="4"/>
  <c r="B98" i="4"/>
  <c r="I97" i="4"/>
  <c r="F97" i="4" s="1"/>
  <c r="H97" i="4"/>
  <c r="G97" i="4"/>
  <c r="D97" i="4"/>
  <c r="C97" i="4"/>
  <c r="B97" i="4"/>
  <c r="I96" i="4"/>
  <c r="H96" i="4" s="1"/>
  <c r="G96" i="4"/>
  <c r="F96" i="4"/>
  <c r="I95" i="4"/>
  <c r="H95" i="4"/>
  <c r="E95" i="4"/>
  <c r="C95" i="4"/>
  <c r="I94" i="4"/>
  <c r="D94" i="4" s="1"/>
  <c r="E94" i="4"/>
  <c r="C94" i="4"/>
  <c r="B94" i="4"/>
  <c r="I93" i="4"/>
  <c r="E93" i="4" s="1"/>
  <c r="H93" i="4"/>
  <c r="G93" i="4"/>
  <c r="F93" i="4"/>
  <c r="B93" i="4"/>
  <c r="A93" i="4"/>
  <c r="I92" i="4"/>
  <c r="H92" i="4"/>
  <c r="G92" i="4"/>
  <c r="F92" i="4"/>
  <c r="E92" i="4"/>
  <c r="D92" i="4"/>
  <c r="C92" i="4"/>
  <c r="B92" i="4"/>
  <c r="A92" i="4"/>
  <c r="I91" i="4"/>
  <c r="G91" i="4" s="1"/>
  <c r="H91" i="4"/>
  <c r="I90" i="4"/>
  <c r="H90" i="4" s="1"/>
  <c r="E90" i="4"/>
  <c r="D90" i="4"/>
  <c r="I89" i="4"/>
  <c r="E89" i="4" s="1"/>
  <c r="H89" i="4"/>
  <c r="G89" i="4"/>
  <c r="F89" i="4"/>
  <c r="D89" i="4"/>
  <c r="C89" i="4"/>
  <c r="B89" i="4"/>
  <c r="A89" i="4"/>
  <c r="I88" i="4"/>
  <c r="H88" i="4"/>
  <c r="G88" i="4"/>
  <c r="F88" i="4"/>
  <c r="E88" i="4"/>
  <c r="D88" i="4"/>
  <c r="C88" i="4"/>
  <c r="B88" i="4"/>
  <c r="A88" i="4"/>
  <c r="I87" i="4"/>
  <c r="H87" i="4"/>
  <c r="G87" i="4"/>
  <c r="F87" i="4"/>
  <c r="E87" i="4"/>
  <c r="D87" i="4"/>
  <c r="C87" i="4"/>
  <c r="B87" i="4"/>
  <c r="A87" i="4"/>
  <c r="I86" i="4"/>
  <c r="H86" i="4"/>
  <c r="I85" i="4"/>
  <c r="H85" i="4" s="1"/>
  <c r="I84" i="4"/>
  <c r="C84" i="4" s="1"/>
  <c r="H84" i="4"/>
  <c r="G84" i="4"/>
  <c r="F84" i="4"/>
  <c r="B84" i="4"/>
  <c r="I83" i="4"/>
  <c r="F83" i="4" s="1"/>
  <c r="H83" i="4"/>
  <c r="G83" i="4"/>
  <c r="E83" i="4"/>
  <c r="D83" i="4"/>
  <c r="C83" i="4"/>
  <c r="B83" i="4"/>
  <c r="A83" i="4"/>
  <c r="I82" i="4"/>
  <c r="H82" i="4" s="1"/>
  <c r="G82" i="4"/>
  <c r="F82" i="4"/>
  <c r="A82" i="4"/>
  <c r="I81" i="4"/>
  <c r="C81" i="4" s="1"/>
  <c r="F81" i="4"/>
  <c r="E81" i="4"/>
  <c r="A81" i="4"/>
  <c r="I80" i="4"/>
  <c r="G80" i="4" s="1"/>
  <c r="H80" i="4"/>
  <c r="I79" i="4"/>
  <c r="F79" i="4" s="1"/>
  <c r="H79" i="4"/>
  <c r="G79" i="4"/>
  <c r="E79" i="4"/>
  <c r="D79" i="4"/>
  <c r="C79" i="4"/>
  <c r="A79" i="4"/>
  <c r="I78" i="4"/>
  <c r="A78" i="4" s="1"/>
  <c r="H78" i="4"/>
  <c r="E78" i="4"/>
  <c r="D78" i="4"/>
  <c r="C78" i="4"/>
  <c r="B78" i="4"/>
  <c r="I77" i="4"/>
  <c r="A77" i="4" s="1"/>
  <c r="F77" i="4"/>
  <c r="E77" i="4"/>
  <c r="B77" i="4"/>
  <c r="I76" i="4"/>
  <c r="H76" i="4"/>
  <c r="G76" i="4"/>
  <c r="F76" i="4"/>
  <c r="E76" i="4"/>
  <c r="D76" i="4"/>
  <c r="C76" i="4"/>
  <c r="B76" i="4"/>
  <c r="A76" i="4"/>
  <c r="I75" i="4"/>
  <c r="H75" i="4"/>
  <c r="G75" i="4"/>
  <c r="D75" i="4"/>
  <c r="C75" i="4"/>
  <c r="I74" i="4"/>
  <c r="G74" i="4" s="1"/>
  <c r="F74" i="4"/>
  <c r="E74" i="4"/>
  <c r="I73" i="4"/>
  <c r="H73" i="4"/>
  <c r="G73" i="4"/>
  <c r="F73" i="4"/>
  <c r="E73" i="4"/>
  <c r="B73" i="4"/>
  <c r="A73" i="4"/>
  <c r="I72" i="4"/>
  <c r="H72" i="4"/>
  <c r="G72" i="4"/>
  <c r="F72" i="4"/>
  <c r="E72" i="4"/>
  <c r="D72" i="4"/>
  <c r="C72" i="4"/>
  <c r="B72" i="4"/>
  <c r="A72" i="4"/>
  <c r="I71" i="4"/>
  <c r="H71" i="4" s="1"/>
  <c r="G71" i="4"/>
  <c r="F71" i="4"/>
  <c r="C71" i="4"/>
  <c r="I70" i="4"/>
  <c r="E70" i="4" s="1"/>
  <c r="H70" i="4"/>
  <c r="F70" i="4"/>
  <c r="B70" i="4"/>
  <c r="A70" i="4"/>
  <c r="I69" i="4"/>
  <c r="H69" i="4"/>
  <c r="I68" i="4"/>
  <c r="E68" i="4" s="1"/>
  <c r="H68" i="4"/>
  <c r="G68" i="4"/>
  <c r="F68" i="4"/>
  <c r="D68" i="4"/>
  <c r="C68" i="4"/>
  <c r="B68" i="4"/>
  <c r="A68" i="4"/>
  <c r="I67" i="4"/>
  <c r="D67" i="4" s="1"/>
  <c r="H67" i="4"/>
  <c r="G67" i="4"/>
  <c r="F67" i="4"/>
  <c r="E67" i="4"/>
  <c r="B67" i="4"/>
  <c r="I66" i="4"/>
  <c r="H66" i="4" s="1"/>
  <c r="E66" i="4"/>
  <c r="D66" i="4"/>
  <c r="I65" i="4"/>
  <c r="H65" i="4" s="1"/>
  <c r="G65" i="4"/>
  <c r="F65" i="4"/>
  <c r="E65" i="4"/>
  <c r="C65" i="4"/>
  <c r="B65" i="4"/>
  <c r="A65" i="4"/>
  <c r="I64" i="4"/>
  <c r="H64" i="4"/>
  <c r="I63" i="4"/>
  <c r="F63" i="4" s="1"/>
  <c r="G63" i="4"/>
  <c r="E63" i="4"/>
  <c r="B63" i="4"/>
  <c r="A63" i="4"/>
  <c r="I62" i="4"/>
  <c r="G62" i="4" s="1"/>
  <c r="H62" i="4"/>
  <c r="E62" i="4"/>
  <c r="D62" i="4"/>
  <c r="A62" i="4"/>
  <c r="I61" i="4"/>
  <c r="I60" i="4"/>
  <c r="A60" i="4" s="1"/>
  <c r="H60" i="4"/>
  <c r="E60" i="4"/>
  <c r="D60" i="4"/>
  <c r="C60" i="4"/>
  <c r="B60" i="4"/>
  <c r="I59" i="4"/>
  <c r="F59" i="4" s="1"/>
  <c r="H59" i="4"/>
  <c r="G59" i="4"/>
  <c r="E59" i="4"/>
  <c r="D59" i="4"/>
  <c r="C59" i="4"/>
  <c r="A59" i="4"/>
  <c r="I58" i="4"/>
  <c r="E58" i="4" s="1"/>
  <c r="H58" i="4"/>
  <c r="G58" i="4"/>
  <c r="F58" i="4"/>
  <c r="D58" i="4"/>
  <c r="C58" i="4"/>
  <c r="A58" i="4"/>
  <c r="I57" i="4"/>
  <c r="B57" i="4" s="1"/>
  <c r="F57" i="4"/>
  <c r="E57" i="4"/>
  <c r="C57" i="4"/>
  <c r="A57" i="4"/>
  <c r="I56" i="4"/>
  <c r="H56" i="4"/>
  <c r="G56" i="4"/>
  <c r="F56" i="4"/>
  <c r="E56" i="4"/>
  <c r="D56" i="4"/>
  <c r="C56" i="4"/>
  <c r="B56" i="4"/>
  <c r="A56" i="4"/>
  <c r="I55" i="4"/>
  <c r="H55" i="4"/>
  <c r="G55" i="4"/>
  <c r="D55" i="4"/>
  <c r="C55" i="4"/>
  <c r="A55" i="4"/>
  <c r="I54" i="4"/>
  <c r="G54" i="4" s="1"/>
  <c r="H54" i="4"/>
  <c r="F54" i="4"/>
  <c r="C54" i="4"/>
  <c r="B54" i="4"/>
  <c r="A54" i="4"/>
  <c r="I53" i="4"/>
  <c r="I52" i="4"/>
  <c r="H52" i="4"/>
  <c r="G52" i="4"/>
  <c r="F52" i="4"/>
  <c r="E52" i="4"/>
  <c r="D52" i="4"/>
  <c r="C52" i="4"/>
  <c r="B52" i="4"/>
  <c r="A52" i="4"/>
  <c r="I51" i="4"/>
  <c r="H51" i="4"/>
  <c r="G51" i="4"/>
  <c r="F51" i="4"/>
  <c r="E51" i="4"/>
  <c r="I50" i="4"/>
  <c r="H50" i="4" s="1"/>
  <c r="I49" i="4"/>
  <c r="H49" i="4"/>
  <c r="G49" i="4"/>
  <c r="F49" i="4"/>
  <c r="E49" i="4"/>
  <c r="D49" i="4"/>
  <c r="C49" i="4"/>
  <c r="B49" i="4"/>
  <c r="A49" i="4"/>
  <c r="I48" i="4"/>
  <c r="E48" i="4" s="1"/>
  <c r="H48" i="4"/>
  <c r="G48" i="4"/>
  <c r="F48" i="4"/>
  <c r="D48" i="4"/>
  <c r="C48" i="4"/>
  <c r="B48" i="4"/>
  <c r="A48" i="4"/>
  <c r="I47" i="4"/>
  <c r="G47" i="4" s="1"/>
  <c r="H47" i="4"/>
  <c r="E47" i="4"/>
  <c r="D47" i="4"/>
  <c r="C47" i="4"/>
  <c r="B47" i="4"/>
  <c r="A47" i="4"/>
  <c r="I46" i="4"/>
  <c r="H46" i="4"/>
  <c r="F46" i="4"/>
  <c r="E46" i="4"/>
  <c r="D46" i="4"/>
  <c r="I45" i="4"/>
  <c r="H45" i="4" s="1"/>
  <c r="I44" i="4"/>
  <c r="F44" i="4" s="1"/>
  <c r="H44" i="4"/>
  <c r="G44" i="4"/>
  <c r="C44" i="4"/>
  <c r="B44" i="4"/>
  <c r="I43" i="4"/>
  <c r="H43" i="4" s="1"/>
  <c r="I42" i="4"/>
  <c r="C42" i="4" s="1"/>
  <c r="E42" i="4"/>
  <c r="D42" i="4"/>
  <c r="B42" i="4"/>
  <c r="I41" i="4"/>
  <c r="H41" i="4" s="1"/>
  <c r="G41" i="4"/>
  <c r="F41" i="4"/>
  <c r="E41" i="4"/>
  <c r="D41" i="4"/>
  <c r="A41" i="4"/>
  <c r="I40" i="4"/>
  <c r="A40" i="4" s="1"/>
  <c r="I39" i="4"/>
  <c r="F39" i="4" s="1"/>
  <c r="H39" i="4"/>
  <c r="G39" i="4"/>
  <c r="D39" i="4"/>
  <c r="C39" i="4"/>
  <c r="B39" i="4"/>
  <c r="A39" i="4"/>
  <c r="I38" i="4"/>
  <c r="H38" i="4" s="1"/>
  <c r="G38" i="4"/>
  <c r="F38" i="4"/>
  <c r="I37" i="4"/>
  <c r="H37" i="4"/>
  <c r="G37" i="4"/>
  <c r="F37" i="4"/>
  <c r="E37" i="4"/>
  <c r="D37" i="4"/>
  <c r="C37" i="4"/>
  <c r="B37" i="4"/>
  <c r="A37" i="4"/>
  <c r="I36" i="4"/>
  <c r="H36" i="4"/>
  <c r="I35" i="4"/>
  <c r="H35" i="4" s="1"/>
  <c r="E35" i="4"/>
  <c r="D35" i="4"/>
  <c r="C35" i="4"/>
  <c r="A35" i="4"/>
  <c r="I34" i="4"/>
  <c r="G34" i="4" s="1"/>
  <c r="H34" i="4"/>
  <c r="F34" i="4"/>
  <c r="I33" i="4"/>
  <c r="H33" i="4"/>
  <c r="G33" i="4"/>
  <c r="F33" i="4"/>
  <c r="E33" i="4"/>
  <c r="D33" i="4"/>
  <c r="C33" i="4"/>
  <c r="B33" i="4"/>
  <c r="A33" i="4"/>
  <c r="I32" i="4"/>
  <c r="B32" i="4" s="1"/>
  <c r="H32" i="4"/>
  <c r="G32" i="4"/>
  <c r="F32" i="4"/>
  <c r="E32" i="4"/>
  <c r="D32" i="4"/>
  <c r="C32" i="4"/>
  <c r="A32" i="4"/>
  <c r="I31" i="4"/>
  <c r="H31" i="4" s="1"/>
  <c r="A31" i="4"/>
  <c r="I30" i="4"/>
  <c r="A30" i="4" s="1"/>
  <c r="H30" i="4"/>
  <c r="E30" i="4"/>
  <c r="D30" i="4"/>
  <c r="C30" i="4"/>
  <c r="B30" i="4"/>
  <c r="I29" i="4"/>
  <c r="F29" i="4" s="1"/>
  <c r="H29" i="4"/>
  <c r="G29" i="4"/>
  <c r="D29" i="4"/>
  <c r="C29" i="4"/>
  <c r="I28" i="4"/>
  <c r="E28" i="4" s="1"/>
  <c r="H28" i="4"/>
  <c r="G28" i="4"/>
  <c r="F28" i="4"/>
  <c r="D28" i="4"/>
  <c r="C28" i="4"/>
  <c r="B28" i="4"/>
  <c r="A28" i="4"/>
  <c r="I27" i="4"/>
  <c r="I26" i="4"/>
  <c r="H26" i="4"/>
  <c r="G26" i="4"/>
  <c r="F26" i="4"/>
  <c r="E26" i="4"/>
  <c r="D26" i="4"/>
  <c r="C26" i="4"/>
  <c r="B26" i="4"/>
  <c r="A26" i="4"/>
  <c r="I25" i="4"/>
  <c r="H25" i="4"/>
  <c r="G25" i="4"/>
  <c r="I24" i="4"/>
  <c r="G24" i="4" s="1"/>
  <c r="H24" i="4"/>
  <c r="E24" i="4"/>
  <c r="D24" i="4"/>
  <c r="C24" i="4"/>
  <c r="B24" i="4"/>
  <c r="A24" i="4"/>
  <c r="I23" i="4"/>
  <c r="D23" i="4" s="1"/>
  <c r="H23" i="4"/>
  <c r="G23" i="4"/>
  <c r="F23" i="4"/>
  <c r="E23" i="4"/>
  <c r="B23" i="4"/>
  <c r="I22" i="4"/>
  <c r="H22" i="4" s="1"/>
  <c r="G22" i="4"/>
  <c r="F22" i="4"/>
  <c r="D22" i="4"/>
  <c r="C22" i="4"/>
  <c r="B22" i="4"/>
  <c r="A22" i="4"/>
  <c r="I21" i="4"/>
  <c r="F21" i="4"/>
  <c r="E21" i="4"/>
  <c r="D21" i="4"/>
  <c r="C21" i="4"/>
  <c r="I20" i="4"/>
  <c r="I19" i="4"/>
  <c r="F19" i="4" s="1"/>
  <c r="H19" i="4"/>
  <c r="G19" i="4"/>
  <c r="D19" i="4"/>
  <c r="C19" i="4"/>
  <c r="B19" i="4"/>
  <c r="A19" i="4"/>
  <c r="I18" i="4"/>
  <c r="G18" i="4"/>
  <c r="F18" i="4"/>
  <c r="I17" i="4"/>
  <c r="G17" i="4"/>
  <c r="F17" i="4"/>
  <c r="E17" i="4"/>
  <c r="D17" i="4"/>
  <c r="C17" i="4"/>
  <c r="B17" i="4"/>
  <c r="A17" i="4"/>
  <c r="I16" i="4"/>
  <c r="I15" i="4"/>
  <c r="E15" i="4"/>
  <c r="D15" i="4"/>
  <c r="C15" i="4"/>
  <c r="A15" i="4"/>
  <c r="I14" i="4"/>
  <c r="G14" i="4" s="1"/>
  <c r="F14" i="4"/>
  <c r="I13" i="4"/>
  <c r="H13" i="4"/>
  <c r="G13" i="4"/>
  <c r="F13" i="4"/>
  <c r="E13" i="4"/>
  <c r="D13" i="4"/>
  <c r="C13" i="4"/>
  <c r="B13" i="4"/>
  <c r="A13" i="4"/>
  <c r="I12" i="4"/>
  <c r="B12" i="4" s="1"/>
  <c r="H12" i="4"/>
  <c r="G12" i="4"/>
  <c r="F12" i="4"/>
  <c r="E12" i="4"/>
  <c r="D12" i="4"/>
  <c r="C12" i="4"/>
  <c r="A12" i="4"/>
  <c r="I11" i="4"/>
  <c r="A11" i="4"/>
  <c r="I10" i="4"/>
  <c r="A10" i="4" s="1"/>
  <c r="E10" i="4"/>
  <c r="D10" i="4"/>
  <c r="C10" i="4"/>
  <c r="B10" i="4"/>
  <c r="B6" i="4"/>
  <c r="B5" i="4"/>
  <c r="B4" i="4"/>
  <c r="D2" i="4"/>
  <c r="K305" i="3"/>
  <c r="J305" i="3"/>
  <c r="H305" i="3"/>
  <c r="F305" i="3"/>
  <c r="A305" i="3"/>
  <c r="K304" i="3"/>
  <c r="J304" i="3"/>
  <c r="H304" i="3"/>
  <c r="F304" i="3"/>
  <c r="A304" i="3"/>
  <c r="K303" i="3"/>
  <c r="J303" i="3"/>
  <c r="H303" i="3"/>
  <c r="F303" i="3"/>
  <c r="A303" i="3"/>
  <c r="K302" i="3"/>
  <c r="J302" i="3"/>
  <c r="H302" i="3"/>
  <c r="F302" i="3"/>
  <c r="A302" i="3"/>
  <c r="K301" i="3"/>
  <c r="J301" i="3"/>
  <c r="H301" i="3"/>
  <c r="F301" i="3"/>
  <c r="A301" i="3"/>
  <c r="K300" i="3"/>
  <c r="J300" i="3"/>
  <c r="H300" i="3"/>
  <c r="F300" i="3"/>
  <c r="A300" i="3"/>
  <c r="K299" i="3"/>
  <c r="J299" i="3"/>
  <c r="H299" i="3"/>
  <c r="F299" i="3"/>
  <c r="A299" i="3"/>
  <c r="K298" i="3"/>
  <c r="J298" i="3"/>
  <c r="H298" i="3"/>
  <c r="F298" i="3"/>
  <c r="A298" i="3"/>
  <c r="K297" i="3"/>
  <c r="J297" i="3"/>
  <c r="H297" i="3"/>
  <c r="F297" i="3"/>
  <c r="A297" i="3"/>
  <c r="K296" i="3"/>
  <c r="J296" i="3"/>
  <c r="H296" i="3"/>
  <c r="F296" i="3"/>
  <c r="A296" i="3"/>
  <c r="K295" i="3"/>
  <c r="J295" i="3"/>
  <c r="H295" i="3"/>
  <c r="F295" i="3"/>
  <c r="A295" i="3"/>
  <c r="K294" i="3"/>
  <c r="J294" i="3"/>
  <c r="H294" i="3"/>
  <c r="F294" i="3"/>
  <c r="A294" i="3"/>
  <c r="K293" i="3"/>
  <c r="J293" i="3"/>
  <c r="H293" i="3"/>
  <c r="F293" i="3"/>
  <c r="A293" i="3"/>
  <c r="K292" i="3"/>
  <c r="J292" i="3"/>
  <c r="H292" i="3"/>
  <c r="F292" i="3"/>
  <c r="A292" i="3"/>
  <c r="K291" i="3"/>
  <c r="J291" i="3"/>
  <c r="H291" i="3"/>
  <c r="F291" i="3"/>
  <c r="A291" i="3"/>
  <c r="K290" i="3"/>
  <c r="J290" i="3"/>
  <c r="H290" i="3"/>
  <c r="F290" i="3"/>
  <c r="A290" i="3"/>
  <c r="K289" i="3"/>
  <c r="J289" i="3"/>
  <c r="H289" i="3"/>
  <c r="F289" i="3"/>
  <c r="A289" i="3"/>
  <c r="K288" i="3"/>
  <c r="J288" i="3"/>
  <c r="H288" i="3"/>
  <c r="F288" i="3"/>
  <c r="A288" i="3"/>
  <c r="K287" i="3"/>
  <c r="J287" i="3"/>
  <c r="H287" i="3"/>
  <c r="F287" i="3"/>
  <c r="A287" i="3"/>
  <c r="K286" i="3"/>
  <c r="J286" i="3"/>
  <c r="H286" i="3"/>
  <c r="F286" i="3"/>
  <c r="A286" i="3"/>
  <c r="K285" i="3"/>
  <c r="J285" i="3"/>
  <c r="H285" i="3"/>
  <c r="F285" i="3"/>
  <c r="A285" i="3"/>
  <c r="K284" i="3"/>
  <c r="J284" i="3"/>
  <c r="H284" i="3"/>
  <c r="F284" i="3"/>
  <c r="A284" i="3"/>
  <c r="K283" i="3"/>
  <c r="J283" i="3"/>
  <c r="H283" i="3"/>
  <c r="F283" i="3"/>
  <c r="A283" i="3"/>
  <c r="K282" i="3"/>
  <c r="J282" i="3"/>
  <c r="H282" i="3"/>
  <c r="F282" i="3"/>
  <c r="A282" i="3"/>
  <c r="K281" i="3"/>
  <c r="J281" i="3"/>
  <c r="H281" i="3"/>
  <c r="F281" i="3"/>
  <c r="A281" i="3"/>
  <c r="K280" i="3"/>
  <c r="J280" i="3"/>
  <c r="H280" i="3"/>
  <c r="F280" i="3"/>
  <c r="A280" i="3"/>
  <c r="K279" i="3"/>
  <c r="J279" i="3"/>
  <c r="H279" i="3"/>
  <c r="F279" i="3"/>
  <c r="A279" i="3"/>
  <c r="K278" i="3"/>
  <c r="J278" i="3"/>
  <c r="H278" i="3"/>
  <c r="F278" i="3"/>
  <c r="A278" i="3"/>
  <c r="K277" i="3"/>
  <c r="J277" i="3"/>
  <c r="H277" i="3"/>
  <c r="F277" i="3"/>
  <c r="A277" i="3"/>
  <c r="K276" i="3"/>
  <c r="J276" i="3"/>
  <c r="H276" i="3"/>
  <c r="F276" i="3"/>
  <c r="A276" i="3"/>
  <c r="K275" i="3"/>
  <c r="J275" i="3"/>
  <c r="H275" i="3"/>
  <c r="F275" i="3"/>
  <c r="A275" i="3"/>
  <c r="K274" i="3"/>
  <c r="J274" i="3"/>
  <c r="H274" i="3"/>
  <c r="F274" i="3"/>
  <c r="A274" i="3"/>
  <c r="K273" i="3"/>
  <c r="J273" i="3"/>
  <c r="H273" i="3"/>
  <c r="F273" i="3"/>
  <c r="A273" i="3"/>
  <c r="K272" i="3"/>
  <c r="J272" i="3"/>
  <c r="H272" i="3"/>
  <c r="F272" i="3"/>
  <c r="A272" i="3"/>
  <c r="K271" i="3"/>
  <c r="J271" i="3"/>
  <c r="H271" i="3"/>
  <c r="F271" i="3"/>
  <c r="A271" i="3"/>
  <c r="K270" i="3"/>
  <c r="J270" i="3"/>
  <c r="H270" i="3"/>
  <c r="F270" i="3"/>
  <c r="A270" i="3"/>
  <c r="K269" i="3"/>
  <c r="J269" i="3"/>
  <c r="H269" i="3"/>
  <c r="F269" i="3"/>
  <c r="A269" i="3"/>
  <c r="K268" i="3"/>
  <c r="J268" i="3"/>
  <c r="H268" i="3"/>
  <c r="F268" i="3"/>
  <c r="A268" i="3"/>
  <c r="K267" i="3"/>
  <c r="J267" i="3"/>
  <c r="H267" i="3"/>
  <c r="F267" i="3"/>
  <c r="A267" i="3"/>
  <c r="K266" i="3"/>
  <c r="J266" i="3"/>
  <c r="H266" i="3"/>
  <c r="F266" i="3"/>
  <c r="A266" i="3"/>
  <c r="K265" i="3"/>
  <c r="J265" i="3"/>
  <c r="H265" i="3"/>
  <c r="F265" i="3"/>
  <c r="A265" i="3"/>
  <c r="K264" i="3"/>
  <c r="J264" i="3"/>
  <c r="H264" i="3"/>
  <c r="F264" i="3"/>
  <c r="A264" i="3"/>
  <c r="K263" i="3"/>
  <c r="J263" i="3"/>
  <c r="H263" i="3"/>
  <c r="F263" i="3"/>
  <c r="A263" i="3"/>
  <c r="K262" i="3"/>
  <c r="J262" i="3"/>
  <c r="H262" i="3"/>
  <c r="F262" i="3"/>
  <c r="A262" i="3"/>
  <c r="K261" i="3"/>
  <c r="J261" i="3"/>
  <c r="H261" i="3"/>
  <c r="F261" i="3"/>
  <c r="A261" i="3"/>
  <c r="K260" i="3"/>
  <c r="J260" i="3"/>
  <c r="H260" i="3"/>
  <c r="F260" i="3"/>
  <c r="A260" i="3"/>
  <c r="K259" i="3"/>
  <c r="J259" i="3"/>
  <c r="H259" i="3"/>
  <c r="F259" i="3"/>
  <c r="A259" i="3"/>
  <c r="K258" i="3"/>
  <c r="J258" i="3"/>
  <c r="H258" i="3"/>
  <c r="F258" i="3"/>
  <c r="A258" i="3"/>
  <c r="K257" i="3"/>
  <c r="J257" i="3"/>
  <c r="H257" i="3"/>
  <c r="F257" i="3"/>
  <c r="A257" i="3"/>
  <c r="K256" i="3"/>
  <c r="J256" i="3"/>
  <c r="H256" i="3"/>
  <c r="F256" i="3"/>
  <c r="A256" i="3"/>
  <c r="K255" i="3"/>
  <c r="J255" i="3"/>
  <c r="H255" i="3"/>
  <c r="F255" i="3"/>
  <c r="A255" i="3"/>
  <c r="K254" i="3"/>
  <c r="J254" i="3"/>
  <c r="H254" i="3"/>
  <c r="F254" i="3"/>
  <c r="A254" i="3"/>
  <c r="K253" i="3"/>
  <c r="J253" i="3"/>
  <c r="H253" i="3"/>
  <c r="F253" i="3"/>
  <c r="A253" i="3"/>
  <c r="K252" i="3"/>
  <c r="J252" i="3"/>
  <c r="H252" i="3"/>
  <c r="F252" i="3"/>
  <c r="A252" i="3"/>
  <c r="K251" i="3"/>
  <c r="J251" i="3"/>
  <c r="H251" i="3"/>
  <c r="F251" i="3"/>
  <c r="A251" i="3"/>
  <c r="K250" i="3"/>
  <c r="J250" i="3"/>
  <c r="H250" i="3"/>
  <c r="F250" i="3"/>
  <c r="A250" i="3"/>
  <c r="K249" i="3"/>
  <c r="J249" i="3"/>
  <c r="H249" i="3"/>
  <c r="F249" i="3"/>
  <c r="A249" i="3"/>
  <c r="K248" i="3"/>
  <c r="J248" i="3"/>
  <c r="H248" i="3"/>
  <c r="F248" i="3"/>
  <c r="A248" i="3"/>
  <c r="K247" i="3"/>
  <c r="J247" i="3"/>
  <c r="H247" i="3"/>
  <c r="F247" i="3"/>
  <c r="A247" i="3"/>
  <c r="K246" i="3"/>
  <c r="J246" i="3"/>
  <c r="H246" i="3"/>
  <c r="F246" i="3"/>
  <c r="A246" i="3"/>
  <c r="K245" i="3"/>
  <c r="J245" i="3"/>
  <c r="H245" i="3"/>
  <c r="F245" i="3"/>
  <c r="A245" i="3"/>
  <c r="K244" i="3"/>
  <c r="J244" i="3"/>
  <c r="H244" i="3"/>
  <c r="F244" i="3"/>
  <c r="A244" i="3"/>
  <c r="K243" i="3"/>
  <c r="J243" i="3"/>
  <c r="H243" i="3"/>
  <c r="F243" i="3"/>
  <c r="A243" i="3"/>
  <c r="K242" i="3"/>
  <c r="J242" i="3"/>
  <c r="H242" i="3"/>
  <c r="F242" i="3"/>
  <c r="A242" i="3"/>
  <c r="K241" i="3"/>
  <c r="J241" i="3"/>
  <c r="H241" i="3"/>
  <c r="F241" i="3"/>
  <c r="A241" i="3"/>
  <c r="K240" i="3"/>
  <c r="J240" i="3"/>
  <c r="H240" i="3"/>
  <c r="F240" i="3"/>
  <c r="A240" i="3"/>
  <c r="K239" i="3"/>
  <c r="J239" i="3"/>
  <c r="H239" i="3"/>
  <c r="F239" i="3"/>
  <c r="A239" i="3"/>
  <c r="K238" i="3"/>
  <c r="J238" i="3"/>
  <c r="H238" i="3"/>
  <c r="F238" i="3"/>
  <c r="A238" i="3"/>
  <c r="K237" i="3"/>
  <c r="J237" i="3"/>
  <c r="H237" i="3"/>
  <c r="F237" i="3"/>
  <c r="A237" i="3"/>
  <c r="K236" i="3"/>
  <c r="J236" i="3"/>
  <c r="H236" i="3"/>
  <c r="F236" i="3"/>
  <c r="A236" i="3"/>
  <c r="K235" i="3"/>
  <c r="J235" i="3"/>
  <c r="H235" i="3"/>
  <c r="F235" i="3"/>
  <c r="A235" i="3"/>
  <c r="K234" i="3"/>
  <c r="J234" i="3"/>
  <c r="H234" i="3"/>
  <c r="F234" i="3"/>
  <c r="A234" i="3"/>
  <c r="K233" i="3"/>
  <c r="J233" i="3"/>
  <c r="H233" i="3"/>
  <c r="F233" i="3"/>
  <c r="A233" i="3"/>
  <c r="K232" i="3"/>
  <c r="J232" i="3"/>
  <c r="H232" i="3"/>
  <c r="F232" i="3"/>
  <c r="A232" i="3"/>
  <c r="K231" i="3"/>
  <c r="J231" i="3"/>
  <c r="H231" i="3"/>
  <c r="F231" i="3"/>
  <c r="A231" i="3"/>
  <c r="K230" i="3"/>
  <c r="J230" i="3"/>
  <c r="H230" i="3"/>
  <c r="F230" i="3"/>
  <c r="A230" i="3"/>
  <c r="K229" i="3"/>
  <c r="J229" i="3"/>
  <c r="H229" i="3"/>
  <c r="F229" i="3"/>
  <c r="A229" i="3"/>
  <c r="K228" i="3"/>
  <c r="J228" i="3"/>
  <c r="H228" i="3"/>
  <c r="F228" i="3"/>
  <c r="A228" i="3"/>
  <c r="K227" i="3"/>
  <c r="J227" i="3"/>
  <c r="H227" i="3"/>
  <c r="F227" i="3"/>
  <c r="A227" i="3"/>
  <c r="K226" i="3"/>
  <c r="J226" i="3"/>
  <c r="H226" i="3"/>
  <c r="F226" i="3"/>
  <c r="A226" i="3"/>
  <c r="K225" i="3"/>
  <c r="J225" i="3"/>
  <c r="H225" i="3"/>
  <c r="F225" i="3"/>
  <c r="A225" i="3"/>
  <c r="K224" i="3"/>
  <c r="J224" i="3"/>
  <c r="H224" i="3"/>
  <c r="F224" i="3"/>
  <c r="A224" i="3"/>
  <c r="K223" i="3"/>
  <c r="J223" i="3"/>
  <c r="H223" i="3"/>
  <c r="F223" i="3"/>
  <c r="A223" i="3"/>
  <c r="K222" i="3"/>
  <c r="J222" i="3"/>
  <c r="H222" i="3"/>
  <c r="F222" i="3"/>
  <c r="A222" i="3"/>
  <c r="K221" i="3"/>
  <c r="J221" i="3"/>
  <c r="H221" i="3"/>
  <c r="F221" i="3"/>
  <c r="A221" i="3"/>
  <c r="K220" i="3"/>
  <c r="J220" i="3"/>
  <c r="H220" i="3"/>
  <c r="F220" i="3"/>
  <c r="A220" i="3"/>
  <c r="K219" i="3"/>
  <c r="J219" i="3"/>
  <c r="H219" i="3"/>
  <c r="F219" i="3"/>
  <c r="A219" i="3"/>
  <c r="K218" i="3"/>
  <c r="J218" i="3"/>
  <c r="H218" i="3"/>
  <c r="F218" i="3"/>
  <c r="A218" i="3"/>
  <c r="K217" i="3"/>
  <c r="J217" i="3"/>
  <c r="H217" i="3"/>
  <c r="F217" i="3"/>
  <c r="A217" i="3"/>
  <c r="K216" i="3"/>
  <c r="J216" i="3"/>
  <c r="H216" i="3"/>
  <c r="F216" i="3"/>
  <c r="A216" i="3"/>
  <c r="K215" i="3"/>
  <c r="J215" i="3"/>
  <c r="H215" i="3"/>
  <c r="F215" i="3"/>
  <c r="A215" i="3"/>
  <c r="K214" i="3"/>
  <c r="J214" i="3"/>
  <c r="H214" i="3"/>
  <c r="F214" i="3"/>
  <c r="A214" i="3"/>
  <c r="K213" i="3"/>
  <c r="J213" i="3"/>
  <c r="H213" i="3"/>
  <c r="F213" i="3"/>
  <c r="A213" i="3"/>
  <c r="K212" i="3"/>
  <c r="J212" i="3"/>
  <c r="H212" i="3"/>
  <c r="F212" i="3"/>
  <c r="A212" i="3"/>
  <c r="K211" i="3"/>
  <c r="J211" i="3"/>
  <c r="H211" i="3"/>
  <c r="F211" i="3"/>
  <c r="A211" i="3"/>
  <c r="K210" i="3"/>
  <c r="J210" i="3"/>
  <c r="H210" i="3"/>
  <c r="F210" i="3"/>
  <c r="A210" i="3"/>
  <c r="K209" i="3"/>
  <c r="J209" i="3"/>
  <c r="H209" i="3"/>
  <c r="F209" i="3"/>
  <c r="A209" i="3"/>
  <c r="K208" i="3"/>
  <c r="J208" i="3"/>
  <c r="H208" i="3"/>
  <c r="F208" i="3"/>
  <c r="A208" i="3"/>
  <c r="K207" i="3"/>
  <c r="J207" i="3"/>
  <c r="H207" i="3"/>
  <c r="F207" i="3"/>
  <c r="A207" i="3"/>
  <c r="K206" i="3"/>
  <c r="J206" i="3"/>
  <c r="H206" i="3"/>
  <c r="F206" i="3"/>
  <c r="A206" i="3"/>
  <c r="K205" i="3"/>
  <c r="J205" i="3"/>
  <c r="H205" i="3"/>
  <c r="F205" i="3"/>
  <c r="A205" i="3"/>
  <c r="K204" i="3"/>
  <c r="J204" i="3"/>
  <c r="H204" i="3"/>
  <c r="F204" i="3"/>
  <c r="A204" i="3"/>
  <c r="K203" i="3"/>
  <c r="J203" i="3"/>
  <c r="H203" i="3"/>
  <c r="F203" i="3"/>
  <c r="A203" i="3"/>
  <c r="K202" i="3"/>
  <c r="J202" i="3"/>
  <c r="H202" i="3"/>
  <c r="F202" i="3"/>
  <c r="A202" i="3"/>
  <c r="K201" i="3"/>
  <c r="J201" i="3"/>
  <c r="H201" i="3"/>
  <c r="F201" i="3"/>
  <c r="A201" i="3"/>
  <c r="K200" i="3"/>
  <c r="J200" i="3"/>
  <c r="H200" i="3"/>
  <c r="F200" i="3"/>
  <c r="A200" i="3"/>
  <c r="K199" i="3"/>
  <c r="J199" i="3"/>
  <c r="H199" i="3"/>
  <c r="F199" i="3"/>
  <c r="A199" i="3"/>
  <c r="K198" i="3"/>
  <c r="J198" i="3"/>
  <c r="H198" i="3"/>
  <c r="F198" i="3"/>
  <c r="A198" i="3"/>
  <c r="K197" i="3"/>
  <c r="J197" i="3"/>
  <c r="H197" i="3"/>
  <c r="F197" i="3"/>
  <c r="A197" i="3"/>
  <c r="K196" i="3"/>
  <c r="J196" i="3"/>
  <c r="H196" i="3"/>
  <c r="F196" i="3"/>
  <c r="A196" i="3"/>
  <c r="K195" i="3"/>
  <c r="J195" i="3"/>
  <c r="H195" i="3"/>
  <c r="F195" i="3"/>
  <c r="A195" i="3"/>
  <c r="K194" i="3"/>
  <c r="J194" i="3"/>
  <c r="H194" i="3"/>
  <c r="F194" i="3"/>
  <c r="A194" i="3"/>
  <c r="K193" i="3"/>
  <c r="J193" i="3"/>
  <c r="H193" i="3"/>
  <c r="F193" i="3"/>
  <c r="A193" i="3"/>
  <c r="K192" i="3"/>
  <c r="J192" i="3"/>
  <c r="H192" i="3"/>
  <c r="F192" i="3"/>
  <c r="A192" i="3"/>
  <c r="K191" i="3"/>
  <c r="J191" i="3"/>
  <c r="H191" i="3"/>
  <c r="F191" i="3"/>
  <c r="A191" i="3"/>
  <c r="K190" i="3"/>
  <c r="J190" i="3"/>
  <c r="H190" i="3"/>
  <c r="F190" i="3"/>
  <c r="A190" i="3"/>
  <c r="K189" i="3"/>
  <c r="J189" i="3"/>
  <c r="H189" i="3"/>
  <c r="F189" i="3"/>
  <c r="A189" i="3"/>
  <c r="K188" i="3"/>
  <c r="J188" i="3"/>
  <c r="H188" i="3"/>
  <c r="F188" i="3"/>
  <c r="A188" i="3"/>
  <c r="K187" i="3"/>
  <c r="J187" i="3"/>
  <c r="H187" i="3"/>
  <c r="F187" i="3"/>
  <c r="A187" i="3"/>
  <c r="K186" i="3"/>
  <c r="J186" i="3"/>
  <c r="H186" i="3"/>
  <c r="F186" i="3"/>
  <c r="A186" i="3"/>
  <c r="K185" i="3"/>
  <c r="J185" i="3"/>
  <c r="H185" i="3"/>
  <c r="F185" i="3"/>
  <c r="A185" i="3"/>
  <c r="K184" i="3"/>
  <c r="J184" i="3"/>
  <c r="H184" i="3"/>
  <c r="F184" i="3"/>
  <c r="A184" i="3"/>
  <c r="K183" i="3"/>
  <c r="J183" i="3"/>
  <c r="H183" i="3"/>
  <c r="F183" i="3"/>
  <c r="A183" i="3"/>
  <c r="K182" i="3"/>
  <c r="J182" i="3"/>
  <c r="H182" i="3"/>
  <c r="F182" i="3"/>
  <c r="A182" i="3"/>
  <c r="K181" i="3"/>
  <c r="J181" i="3"/>
  <c r="H181" i="3"/>
  <c r="F181" i="3"/>
  <c r="A181" i="3"/>
  <c r="K180" i="3"/>
  <c r="J180" i="3"/>
  <c r="H180" i="3"/>
  <c r="F180" i="3"/>
  <c r="A180" i="3"/>
  <c r="K179" i="3"/>
  <c r="J179" i="3"/>
  <c r="H179" i="3"/>
  <c r="F179" i="3"/>
  <c r="A179" i="3"/>
  <c r="K178" i="3"/>
  <c r="J178" i="3"/>
  <c r="H178" i="3"/>
  <c r="F178" i="3"/>
  <c r="A178" i="3"/>
  <c r="K177" i="3"/>
  <c r="J177" i="3"/>
  <c r="H177" i="3"/>
  <c r="F177" i="3"/>
  <c r="A177" i="3"/>
  <c r="K176" i="3"/>
  <c r="J176" i="3"/>
  <c r="H176" i="3"/>
  <c r="F176" i="3"/>
  <c r="A176" i="3"/>
  <c r="K175" i="3"/>
  <c r="J175" i="3"/>
  <c r="H175" i="3"/>
  <c r="F175" i="3"/>
  <c r="A175" i="3"/>
  <c r="K174" i="3"/>
  <c r="J174" i="3"/>
  <c r="H174" i="3"/>
  <c r="F174" i="3"/>
  <c r="A174" i="3"/>
  <c r="K173" i="3"/>
  <c r="J173" i="3"/>
  <c r="H173" i="3"/>
  <c r="F173" i="3"/>
  <c r="A173" i="3"/>
  <c r="K172" i="3"/>
  <c r="J172" i="3"/>
  <c r="H172" i="3"/>
  <c r="F172" i="3"/>
  <c r="A172" i="3"/>
  <c r="K171" i="3"/>
  <c r="J171" i="3"/>
  <c r="H171" i="3"/>
  <c r="F171" i="3"/>
  <c r="A171" i="3"/>
  <c r="K170" i="3"/>
  <c r="J170" i="3"/>
  <c r="H170" i="3"/>
  <c r="F170" i="3"/>
  <c r="A170" i="3"/>
  <c r="K169" i="3"/>
  <c r="J169" i="3"/>
  <c r="H169" i="3"/>
  <c r="F169" i="3"/>
  <c r="A169" i="3"/>
  <c r="K168" i="3"/>
  <c r="J168" i="3"/>
  <c r="H168" i="3"/>
  <c r="F168" i="3"/>
  <c r="A168" i="3"/>
  <c r="K167" i="3"/>
  <c r="J167" i="3"/>
  <c r="H167" i="3"/>
  <c r="F167" i="3"/>
  <c r="A167" i="3"/>
  <c r="K166" i="3"/>
  <c r="J166" i="3"/>
  <c r="H166" i="3"/>
  <c r="F166" i="3"/>
  <c r="A166" i="3"/>
  <c r="K165" i="3"/>
  <c r="J165" i="3"/>
  <c r="H165" i="3"/>
  <c r="F165" i="3"/>
  <c r="A165" i="3"/>
  <c r="K164" i="3"/>
  <c r="J164" i="3"/>
  <c r="H164" i="3"/>
  <c r="F164" i="3"/>
  <c r="A164" i="3"/>
  <c r="K163" i="3"/>
  <c r="J163" i="3"/>
  <c r="H163" i="3"/>
  <c r="F163" i="3"/>
  <c r="A163" i="3"/>
  <c r="K162" i="3"/>
  <c r="J162" i="3"/>
  <c r="H162" i="3"/>
  <c r="F162" i="3"/>
  <c r="A162" i="3"/>
  <c r="K161" i="3"/>
  <c r="J161" i="3"/>
  <c r="H161" i="3"/>
  <c r="F161" i="3"/>
  <c r="A161" i="3"/>
  <c r="K160" i="3"/>
  <c r="J160" i="3"/>
  <c r="H160" i="3"/>
  <c r="F160" i="3"/>
  <c r="A160" i="3"/>
  <c r="K159" i="3"/>
  <c r="J159" i="3"/>
  <c r="H159" i="3"/>
  <c r="F159" i="3"/>
  <c r="A159" i="3"/>
  <c r="K158" i="3"/>
  <c r="J158" i="3"/>
  <c r="H158" i="3"/>
  <c r="F158" i="3"/>
  <c r="A158" i="3"/>
  <c r="K157" i="3"/>
  <c r="J157" i="3"/>
  <c r="H157" i="3"/>
  <c r="F157" i="3"/>
  <c r="A157" i="3"/>
  <c r="K156" i="3"/>
  <c r="J156" i="3"/>
  <c r="H156" i="3"/>
  <c r="F156" i="3"/>
  <c r="A156" i="3"/>
  <c r="K155" i="3"/>
  <c r="J155" i="3"/>
  <c r="H155" i="3"/>
  <c r="F155" i="3"/>
  <c r="A155" i="3"/>
  <c r="K154" i="3"/>
  <c r="J154" i="3"/>
  <c r="H154" i="3"/>
  <c r="F154" i="3"/>
  <c r="A154" i="3"/>
  <c r="K153" i="3"/>
  <c r="J153" i="3"/>
  <c r="H153" i="3"/>
  <c r="F153" i="3"/>
  <c r="A153" i="3"/>
  <c r="K152" i="3"/>
  <c r="J152" i="3"/>
  <c r="H152" i="3"/>
  <c r="F152" i="3"/>
  <c r="A152" i="3"/>
  <c r="K151" i="3"/>
  <c r="J151" i="3"/>
  <c r="H151" i="3"/>
  <c r="F151" i="3"/>
  <c r="A151" i="3"/>
  <c r="K150" i="3"/>
  <c r="J150" i="3"/>
  <c r="H150" i="3"/>
  <c r="F150" i="3"/>
  <c r="A150" i="3"/>
  <c r="K149" i="3"/>
  <c r="J149" i="3"/>
  <c r="H149" i="3"/>
  <c r="F149" i="3"/>
  <c r="A149" i="3"/>
  <c r="K148" i="3"/>
  <c r="J148" i="3"/>
  <c r="H148" i="3"/>
  <c r="F148" i="3"/>
  <c r="A148" i="3"/>
  <c r="K147" i="3"/>
  <c r="J147" i="3"/>
  <c r="H147" i="3"/>
  <c r="F147" i="3"/>
  <c r="A147" i="3"/>
  <c r="K146" i="3"/>
  <c r="J146" i="3"/>
  <c r="H146" i="3"/>
  <c r="F146" i="3"/>
  <c r="A146" i="3"/>
  <c r="K145" i="3"/>
  <c r="J145" i="3"/>
  <c r="H145" i="3"/>
  <c r="F145" i="3"/>
  <c r="A145" i="3"/>
  <c r="K144" i="3"/>
  <c r="J144" i="3"/>
  <c r="H144" i="3"/>
  <c r="F144" i="3"/>
  <c r="A144" i="3"/>
  <c r="K143" i="3"/>
  <c r="J143" i="3"/>
  <c r="H143" i="3"/>
  <c r="F143" i="3"/>
  <c r="A143" i="3"/>
  <c r="K142" i="3"/>
  <c r="J142" i="3"/>
  <c r="H142" i="3"/>
  <c r="F142" i="3"/>
  <c r="A142" i="3"/>
  <c r="K141" i="3"/>
  <c r="J141" i="3"/>
  <c r="H141" i="3"/>
  <c r="F141" i="3"/>
  <c r="A141" i="3"/>
  <c r="K140" i="3"/>
  <c r="J140" i="3"/>
  <c r="H140" i="3"/>
  <c r="F140" i="3"/>
  <c r="A140" i="3"/>
  <c r="K139" i="3"/>
  <c r="J139" i="3"/>
  <c r="H139" i="3"/>
  <c r="F139" i="3"/>
  <c r="A139" i="3"/>
  <c r="K138" i="3"/>
  <c r="J138" i="3"/>
  <c r="H138" i="3"/>
  <c r="F138" i="3"/>
  <c r="A138" i="3"/>
  <c r="K137" i="3"/>
  <c r="J137" i="3"/>
  <c r="H137" i="3"/>
  <c r="F137" i="3"/>
  <c r="A137" i="3"/>
  <c r="K136" i="3"/>
  <c r="J136" i="3"/>
  <c r="H136" i="3"/>
  <c r="F136" i="3"/>
  <c r="A136" i="3"/>
  <c r="K135" i="3"/>
  <c r="J135" i="3"/>
  <c r="H135" i="3"/>
  <c r="F135" i="3"/>
  <c r="A135" i="3"/>
  <c r="K134" i="3"/>
  <c r="J134" i="3"/>
  <c r="H134" i="3"/>
  <c r="F134" i="3"/>
  <c r="A134" i="3"/>
  <c r="K133" i="3"/>
  <c r="J133" i="3"/>
  <c r="H133" i="3"/>
  <c r="F133" i="3"/>
  <c r="A133" i="3"/>
  <c r="K132" i="3"/>
  <c r="J132" i="3"/>
  <c r="H132" i="3"/>
  <c r="F132" i="3"/>
  <c r="A132" i="3"/>
  <c r="K131" i="3"/>
  <c r="J131" i="3"/>
  <c r="H131" i="3"/>
  <c r="F131" i="3"/>
  <c r="A131" i="3"/>
  <c r="K130" i="3"/>
  <c r="J130" i="3"/>
  <c r="H130" i="3"/>
  <c r="F130" i="3"/>
  <c r="A130" i="3"/>
  <c r="K129" i="3"/>
  <c r="J129" i="3"/>
  <c r="H129" i="3"/>
  <c r="F129" i="3"/>
  <c r="A129" i="3"/>
  <c r="K128" i="3"/>
  <c r="J128" i="3"/>
  <c r="H128" i="3"/>
  <c r="F128" i="3"/>
  <c r="A128" i="3"/>
  <c r="K127" i="3"/>
  <c r="J127" i="3"/>
  <c r="H127" i="3"/>
  <c r="F127" i="3"/>
  <c r="A127" i="3"/>
  <c r="K126" i="3"/>
  <c r="J126" i="3"/>
  <c r="H126" i="3"/>
  <c r="F126" i="3"/>
  <c r="A126" i="3"/>
  <c r="K125" i="3"/>
  <c r="J125" i="3"/>
  <c r="H125" i="3"/>
  <c r="F125" i="3"/>
  <c r="A125" i="3"/>
  <c r="K124" i="3"/>
  <c r="J124" i="3"/>
  <c r="H124" i="3"/>
  <c r="F124" i="3"/>
  <c r="A124" i="3"/>
  <c r="K123" i="3"/>
  <c r="J123" i="3"/>
  <c r="H123" i="3"/>
  <c r="F123" i="3"/>
  <c r="A123" i="3"/>
  <c r="K122" i="3"/>
  <c r="J122" i="3"/>
  <c r="H122" i="3"/>
  <c r="F122" i="3"/>
  <c r="A122" i="3"/>
  <c r="K121" i="3"/>
  <c r="J121" i="3"/>
  <c r="H121" i="3"/>
  <c r="F121" i="3"/>
  <c r="A121" i="3"/>
  <c r="K120" i="3"/>
  <c r="J120" i="3"/>
  <c r="H120" i="3"/>
  <c r="F120" i="3"/>
  <c r="A120" i="3"/>
  <c r="K119" i="3"/>
  <c r="J119" i="3"/>
  <c r="H119" i="3"/>
  <c r="F119" i="3"/>
  <c r="A119" i="3"/>
  <c r="K118" i="3"/>
  <c r="J118" i="3"/>
  <c r="H118" i="3"/>
  <c r="F118" i="3"/>
  <c r="A118" i="3"/>
  <c r="K117" i="3"/>
  <c r="J117" i="3"/>
  <c r="H117" i="3"/>
  <c r="F117" i="3"/>
  <c r="A117" i="3"/>
  <c r="K116" i="3"/>
  <c r="J116" i="3"/>
  <c r="H116" i="3"/>
  <c r="F116" i="3"/>
  <c r="A116" i="3"/>
  <c r="K115" i="3"/>
  <c r="J115" i="3"/>
  <c r="H115" i="3"/>
  <c r="F115" i="3"/>
  <c r="A115" i="3"/>
  <c r="K114" i="3"/>
  <c r="J114" i="3"/>
  <c r="H114" i="3"/>
  <c r="F114" i="3"/>
  <c r="A114" i="3"/>
  <c r="K113" i="3"/>
  <c r="J113" i="3"/>
  <c r="H113" i="3"/>
  <c r="F113" i="3"/>
  <c r="A113" i="3"/>
  <c r="K112" i="3"/>
  <c r="J112" i="3"/>
  <c r="H112" i="3"/>
  <c r="F112" i="3"/>
  <c r="A112" i="3"/>
  <c r="K111" i="3"/>
  <c r="J111" i="3"/>
  <c r="H111" i="3"/>
  <c r="F111" i="3"/>
  <c r="A111" i="3"/>
  <c r="K110" i="3"/>
  <c r="J110" i="3"/>
  <c r="H110" i="3"/>
  <c r="F110" i="3"/>
  <c r="A110" i="3"/>
  <c r="K109" i="3"/>
  <c r="J109" i="3"/>
  <c r="H109" i="3"/>
  <c r="F109" i="3"/>
  <c r="A109" i="3"/>
  <c r="K108" i="3"/>
  <c r="J108" i="3"/>
  <c r="H108" i="3"/>
  <c r="F108" i="3"/>
  <c r="A108" i="3"/>
  <c r="K107" i="3"/>
  <c r="J107" i="3"/>
  <c r="H107" i="3"/>
  <c r="F107" i="3"/>
  <c r="A107" i="3"/>
  <c r="K106" i="3"/>
  <c r="J106" i="3"/>
  <c r="H106" i="3"/>
  <c r="F106" i="3"/>
  <c r="A106" i="3"/>
  <c r="K105" i="3"/>
  <c r="J105" i="3"/>
  <c r="H105" i="3"/>
  <c r="F105" i="3"/>
  <c r="A105" i="3"/>
  <c r="K104" i="3"/>
  <c r="J104" i="3"/>
  <c r="H104" i="3"/>
  <c r="F104" i="3"/>
  <c r="A104" i="3"/>
  <c r="K103" i="3"/>
  <c r="J103" i="3"/>
  <c r="H103" i="3"/>
  <c r="F103" i="3"/>
  <c r="A103" i="3"/>
  <c r="K102" i="3"/>
  <c r="J102" i="3"/>
  <c r="H102" i="3"/>
  <c r="F102" i="3"/>
  <c r="A102" i="3"/>
  <c r="K101" i="3"/>
  <c r="J101" i="3"/>
  <c r="H101" i="3"/>
  <c r="F101" i="3"/>
  <c r="A101" i="3"/>
  <c r="K100" i="3"/>
  <c r="J100" i="3"/>
  <c r="H100" i="3"/>
  <c r="F100" i="3"/>
  <c r="A100" i="3"/>
  <c r="K99" i="3"/>
  <c r="J99" i="3"/>
  <c r="H99" i="3"/>
  <c r="F99" i="3"/>
  <c r="A99" i="3"/>
  <c r="K98" i="3"/>
  <c r="J98" i="3"/>
  <c r="H98" i="3"/>
  <c r="F98" i="3"/>
  <c r="A98" i="3"/>
  <c r="K97" i="3"/>
  <c r="J97" i="3"/>
  <c r="H97" i="3"/>
  <c r="F97" i="3"/>
  <c r="A97" i="3"/>
  <c r="K96" i="3"/>
  <c r="J96" i="3"/>
  <c r="H96" i="3"/>
  <c r="F96" i="3"/>
  <c r="A96" i="3"/>
  <c r="K95" i="3"/>
  <c r="J95" i="3"/>
  <c r="H95" i="3"/>
  <c r="F95" i="3"/>
  <c r="A95" i="3"/>
  <c r="K94" i="3"/>
  <c r="J94" i="3"/>
  <c r="H94" i="3"/>
  <c r="F94" i="3"/>
  <c r="A94" i="3"/>
  <c r="K93" i="3"/>
  <c r="J93" i="3"/>
  <c r="H93" i="3"/>
  <c r="F93" i="3"/>
  <c r="A93" i="3"/>
  <c r="K92" i="3"/>
  <c r="J92" i="3"/>
  <c r="H92" i="3"/>
  <c r="F92" i="3"/>
  <c r="A92" i="3"/>
  <c r="K91" i="3"/>
  <c r="J91" i="3"/>
  <c r="H91" i="3"/>
  <c r="F91" i="3"/>
  <c r="A91" i="3"/>
  <c r="K90" i="3"/>
  <c r="J90" i="3"/>
  <c r="H90" i="3"/>
  <c r="F90" i="3"/>
  <c r="A90" i="3"/>
  <c r="K89" i="3"/>
  <c r="J89" i="3"/>
  <c r="H89" i="3"/>
  <c r="F89" i="3"/>
  <c r="A89" i="3"/>
  <c r="K88" i="3"/>
  <c r="J88" i="3"/>
  <c r="H88" i="3"/>
  <c r="F88" i="3"/>
  <c r="A88" i="3"/>
  <c r="K87" i="3"/>
  <c r="J87" i="3"/>
  <c r="H87" i="3"/>
  <c r="F87" i="3"/>
  <c r="A87" i="3"/>
  <c r="K86" i="3"/>
  <c r="J86" i="3"/>
  <c r="H86" i="3"/>
  <c r="F86" i="3"/>
  <c r="A86" i="3"/>
  <c r="K85" i="3"/>
  <c r="J85" i="3"/>
  <c r="H85" i="3"/>
  <c r="F85" i="3"/>
  <c r="A85" i="3"/>
  <c r="K84" i="3"/>
  <c r="J84" i="3"/>
  <c r="H84" i="3"/>
  <c r="F84" i="3"/>
  <c r="A84" i="3"/>
  <c r="K83" i="3"/>
  <c r="J83" i="3"/>
  <c r="H83" i="3"/>
  <c r="F83" i="3"/>
  <c r="A83" i="3"/>
  <c r="K82" i="3"/>
  <c r="J82" i="3"/>
  <c r="H82" i="3"/>
  <c r="F82" i="3"/>
  <c r="A82" i="3"/>
  <c r="K81" i="3"/>
  <c r="J81" i="3"/>
  <c r="H81" i="3"/>
  <c r="F81" i="3"/>
  <c r="A81" i="3"/>
  <c r="K80" i="3"/>
  <c r="J80" i="3"/>
  <c r="H80" i="3"/>
  <c r="F80" i="3"/>
  <c r="A80" i="3"/>
  <c r="K79" i="3"/>
  <c r="J79" i="3"/>
  <c r="H79" i="3"/>
  <c r="F79" i="3"/>
  <c r="A79" i="3"/>
  <c r="K78" i="3"/>
  <c r="J78" i="3"/>
  <c r="H78" i="3"/>
  <c r="F78" i="3"/>
  <c r="A78" i="3"/>
  <c r="K77" i="3"/>
  <c r="J77" i="3"/>
  <c r="H77" i="3"/>
  <c r="F77" i="3"/>
  <c r="A77" i="3"/>
  <c r="K76" i="3"/>
  <c r="J76" i="3"/>
  <c r="H76" i="3"/>
  <c r="F76" i="3"/>
  <c r="A76" i="3"/>
  <c r="K75" i="3"/>
  <c r="J75" i="3"/>
  <c r="H75" i="3"/>
  <c r="F75" i="3"/>
  <c r="A75" i="3"/>
  <c r="K74" i="3"/>
  <c r="J74" i="3"/>
  <c r="H74" i="3"/>
  <c r="F74" i="3"/>
  <c r="A74" i="3"/>
  <c r="K73" i="3"/>
  <c r="J73" i="3"/>
  <c r="H73" i="3"/>
  <c r="F73" i="3"/>
  <c r="A73" i="3"/>
  <c r="K72" i="3"/>
  <c r="J72" i="3"/>
  <c r="H72" i="3"/>
  <c r="F72" i="3"/>
  <c r="A72" i="3"/>
  <c r="K71" i="3"/>
  <c r="J71" i="3"/>
  <c r="H71" i="3"/>
  <c r="F71" i="3"/>
  <c r="A71" i="3"/>
  <c r="K70" i="3"/>
  <c r="J70" i="3"/>
  <c r="H70" i="3"/>
  <c r="F70" i="3"/>
  <c r="A70" i="3"/>
  <c r="K69" i="3"/>
  <c r="J69" i="3"/>
  <c r="H69" i="3"/>
  <c r="F69" i="3"/>
  <c r="A69" i="3"/>
  <c r="K68" i="3"/>
  <c r="J68" i="3"/>
  <c r="H68" i="3"/>
  <c r="F68" i="3"/>
  <c r="A68" i="3"/>
  <c r="K67" i="3"/>
  <c r="J67" i="3"/>
  <c r="H67" i="3"/>
  <c r="F67" i="3"/>
  <c r="A67" i="3"/>
  <c r="K66" i="3"/>
  <c r="J66" i="3"/>
  <c r="H66" i="3"/>
  <c r="F66" i="3"/>
  <c r="A66" i="3"/>
  <c r="K65" i="3"/>
  <c r="J65" i="3"/>
  <c r="H65" i="3"/>
  <c r="F65" i="3"/>
  <c r="A65" i="3"/>
  <c r="K64" i="3"/>
  <c r="J64" i="3"/>
  <c r="H64" i="3"/>
  <c r="F64" i="3"/>
  <c r="A64" i="3"/>
  <c r="K63" i="3"/>
  <c r="J63" i="3"/>
  <c r="H63" i="3"/>
  <c r="F63" i="3"/>
  <c r="A63" i="3"/>
  <c r="K62" i="3"/>
  <c r="J62" i="3"/>
  <c r="H62" i="3"/>
  <c r="F62" i="3"/>
  <c r="A62" i="3"/>
  <c r="K61" i="3"/>
  <c r="J61" i="3"/>
  <c r="H61" i="3"/>
  <c r="F61" i="3"/>
  <c r="A61" i="3"/>
  <c r="K60" i="3"/>
  <c r="J60" i="3"/>
  <c r="H60" i="3"/>
  <c r="F60" i="3"/>
  <c r="A60" i="3"/>
  <c r="K59" i="3"/>
  <c r="J59" i="3"/>
  <c r="H59" i="3"/>
  <c r="F59" i="3"/>
  <c r="A59" i="3"/>
  <c r="K58" i="3"/>
  <c r="J58" i="3"/>
  <c r="H58" i="3"/>
  <c r="F58" i="3"/>
  <c r="A58" i="3"/>
  <c r="K57" i="3"/>
  <c r="J57" i="3"/>
  <c r="H57" i="3"/>
  <c r="F57" i="3"/>
  <c r="A57" i="3"/>
  <c r="K56" i="3"/>
  <c r="J56" i="3"/>
  <c r="H56" i="3"/>
  <c r="F56" i="3"/>
  <c r="A56" i="3"/>
  <c r="K55" i="3"/>
  <c r="J55" i="3"/>
  <c r="H55" i="3"/>
  <c r="F55" i="3"/>
  <c r="A55" i="3"/>
  <c r="K54" i="3"/>
  <c r="J54" i="3"/>
  <c r="H54" i="3"/>
  <c r="F54" i="3"/>
  <c r="A54" i="3"/>
  <c r="K53" i="3"/>
  <c r="J53" i="3"/>
  <c r="H53" i="3"/>
  <c r="F53" i="3"/>
  <c r="A53" i="3"/>
  <c r="K52" i="3"/>
  <c r="J52" i="3"/>
  <c r="H52" i="3"/>
  <c r="F52" i="3"/>
  <c r="A52" i="3"/>
  <c r="K51" i="3"/>
  <c r="J51" i="3"/>
  <c r="H51" i="3"/>
  <c r="F51" i="3"/>
  <c r="A51" i="3"/>
  <c r="K50" i="3"/>
  <c r="J50" i="3"/>
  <c r="H50" i="3"/>
  <c r="F50" i="3"/>
  <c r="A50" i="3"/>
  <c r="K49" i="3"/>
  <c r="J49" i="3"/>
  <c r="H49" i="3"/>
  <c r="F49" i="3"/>
  <c r="A49" i="3"/>
  <c r="K48" i="3"/>
  <c r="J48" i="3"/>
  <c r="H48" i="3"/>
  <c r="F48" i="3"/>
  <c r="A48" i="3"/>
  <c r="K47" i="3"/>
  <c r="J47" i="3"/>
  <c r="H47" i="3"/>
  <c r="F47" i="3"/>
  <c r="A47" i="3"/>
  <c r="K46" i="3"/>
  <c r="J46" i="3"/>
  <c r="H46" i="3"/>
  <c r="F46" i="3"/>
  <c r="A46" i="3"/>
  <c r="K45" i="3"/>
  <c r="J45" i="3"/>
  <c r="H45" i="3"/>
  <c r="F45" i="3"/>
  <c r="A45" i="3"/>
  <c r="K44" i="3"/>
  <c r="J44" i="3"/>
  <c r="H44" i="3"/>
  <c r="F44" i="3"/>
  <c r="A44" i="3"/>
  <c r="K43" i="3"/>
  <c r="J43" i="3"/>
  <c r="H43" i="3"/>
  <c r="F43" i="3"/>
  <c r="A43" i="3"/>
  <c r="K42" i="3"/>
  <c r="J42" i="3"/>
  <c r="H42" i="3"/>
  <c r="F42" i="3"/>
  <c r="A42" i="3"/>
  <c r="K41" i="3"/>
  <c r="J41" i="3"/>
  <c r="H41" i="3"/>
  <c r="F41" i="3"/>
  <c r="A41" i="3"/>
  <c r="K40" i="3"/>
  <c r="J40" i="3"/>
  <c r="H40" i="3"/>
  <c r="F40" i="3"/>
  <c r="A40" i="3"/>
  <c r="K39" i="3"/>
  <c r="J39" i="3"/>
  <c r="H39" i="3"/>
  <c r="F39" i="3"/>
  <c r="A39" i="3"/>
  <c r="K38" i="3"/>
  <c r="J38" i="3"/>
  <c r="H38" i="3"/>
  <c r="F38" i="3"/>
  <c r="A38" i="3"/>
  <c r="K37" i="3"/>
  <c r="J37" i="3"/>
  <c r="H37" i="3"/>
  <c r="F37" i="3"/>
  <c r="A37" i="3"/>
  <c r="K36" i="3"/>
  <c r="J36" i="3"/>
  <c r="H36" i="3"/>
  <c r="F36" i="3"/>
  <c r="A36" i="3"/>
  <c r="K35" i="3"/>
  <c r="J35" i="3"/>
  <c r="H35" i="3"/>
  <c r="F35" i="3"/>
  <c r="A35" i="3"/>
  <c r="K34" i="3"/>
  <c r="J34" i="3"/>
  <c r="H34" i="3"/>
  <c r="F34" i="3"/>
  <c r="A34" i="3"/>
  <c r="K33" i="3"/>
  <c r="J33" i="3"/>
  <c r="H33" i="3"/>
  <c r="F33" i="3"/>
  <c r="A33" i="3"/>
  <c r="K32" i="3"/>
  <c r="J32" i="3"/>
  <c r="H32" i="3"/>
  <c r="F32" i="3"/>
  <c r="A32" i="3"/>
  <c r="K31" i="3"/>
  <c r="J31" i="3"/>
  <c r="H31" i="3"/>
  <c r="F31" i="3"/>
  <c r="A31" i="3"/>
  <c r="K30" i="3"/>
  <c r="J30" i="3"/>
  <c r="H30" i="3"/>
  <c r="F30" i="3"/>
  <c r="A30" i="3"/>
  <c r="K29" i="3"/>
  <c r="J29" i="3"/>
  <c r="H29" i="3"/>
  <c r="F29" i="3"/>
  <c r="A29" i="3"/>
  <c r="K28" i="3"/>
  <c r="J28" i="3"/>
  <c r="H28" i="3"/>
  <c r="F28" i="3"/>
  <c r="A28" i="3"/>
  <c r="K27" i="3"/>
  <c r="J27" i="3"/>
  <c r="H27" i="3"/>
  <c r="F27" i="3"/>
  <c r="A27" i="3"/>
  <c r="K26" i="3"/>
  <c r="J26" i="3"/>
  <c r="H26" i="3"/>
  <c r="F26" i="3"/>
  <c r="A26" i="3"/>
  <c r="K25" i="3"/>
  <c r="J25" i="3"/>
  <c r="H25" i="3"/>
  <c r="F25" i="3"/>
  <c r="A25" i="3"/>
  <c r="K24" i="3"/>
  <c r="J24" i="3"/>
  <c r="H24" i="3"/>
  <c r="F24" i="3"/>
  <c r="A24" i="3"/>
  <c r="K23" i="3"/>
  <c r="J23" i="3"/>
  <c r="H23" i="3"/>
  <c r="F23" i="3"/>
  <c r="A23" i="3"/>
  <c r="K22" i="3"/>
  <c r="J22" i="3"/>
  <c r="H22" i="3"/>
  <c r="F22" i="3"/>
  <c r="A22" i="3"/>
  <c r="K21" i="3"/>
  <c r="J21" i="3"/>
  <c r="H21" i="3"/>
  <c r="F21" i="3"/>
  <c r="A21" i="3"/>
  <c r="K20" i="3"/>
  <c r="J20" i="3"/>
  <c r="H20" i="3"/>
  <c r="F20" i="3"/>
  <c r="A20" i="3"/>
  <c r="K19" i="3"/>
  <c r="J19" i="3"/>
  <c r="H19" i="3"/>
  <c r="F19" i="3"/>
  <c r="A19" i="3"/>
  <c r="K18" i="3"/>
  <c r="J18" i="3"/>
  <c r="H18" i="3"/>
  <c r="F18" i="3"/>
  <c r="A18" i="3"/>
  <c r="K17" i="3"/>
  <c r="J17" i="3"/>
  <c r="H17" i="3"/>
  <c r="F17" i="3"/>
  <c r="A17" i="3"/>
  <c r="K16" i="3"/>
  <c r="J16" i="3"/>
  <c r="H16" i="3"/>
  <c r="F16" i="3"/>
  <c r="A16" i="3"/>
  <c r="K15" i="3"/>
  <c r="J15" i="3"/>
  <c r="H15" i="3"/>
  <c r="F15" i="3"/>
  <c r="A15" i="3"/>
  <c r="K14" i="3"/>
  <c r="J14" i="3"/>
  <c r="H14" i="3"/>
  <c r="F14" i="3"/>
  <c r="A14" i="3"/>
  <c r="K13" i="3"/>
  <c r="J13" i="3"/>
  <c r="H13" i="3"/>
  <c r="F13" i="3"/>
  <c r="A13" i="3"/>
  <c r="K12" i="3"/>
  <c r="J12" i="3"/>
  <c r="H12" i="3"/>
  <c r="F12" i="3"/>
  <c r="A12" i="3"/>
  <c r="K11" i="3"/>
  <c r="J11" i="3"/>
  <c r="H11" i="3"/>
  <c r="F11" i="3"/>
  <c r="A11" i="3"/>
  <c r="K10" i="3"/>
  <c r="F16" i="5" s="1"/>
  <c r="J10" i="3"/>
  <c r="H10" i="3"/>
  <c r="F10" i="3"/>
  <c r="A10" i="3"/>
  <c r="K9" i="3"/>
  <c r="E16" i="5" s="1"/>
  <c r="J9" i="3"/>
  <c r="H9" i="3"/>
  <c r="F9" i="3"/>
  <c r="A9" i="3"/>
  <c r="K8" i="3"/>
  <c r="J8" i="3"/>
  <c r="H8" i="3"/>
  <c r="F8" i="3"/>
  <c r="A8" i="3"/>
  <c r="K7" i="3"/>
  <c r="J7" i="3"/>
  <c r="H7" i="3"/>
  <c r="F7" i="3"/>
  <c r="A7" i="3"/>
  <c r="K6" i="3"/>
  <c r="B7" i="5" s="1"/>
  <c r="J6" i="3"/>
  <c r="H6" i="3"/>
  <c r="F6" i="3"/>
  <c r="A6" i="3"/>
  <c r="B14" i="1"/>
  <c r="B13" i="1"/>
  <c r="A154" i="4" l="1"/>
  <c r="B154" i="4"/>
  <c r="H154" i="4"/>
  <c r="E154" i="4"/>
  <c r="D154" i="4"/>
  <c r="C154" i="4"/>
  <c r="G36" i="4"/>
  <c r="F36" i="4"/>
  <c r="E36" i="4"/>
  <c r="D36" i="4"/>
  <c r="C36" i="4"/>
  <c r="B36" i="4"/>
  <c r="A36" i="4"/>
  <c r="B205" i="4"/>
  <c r="C205" i="4"/>
  <c r="H205" i="4"/>
  <c r="G205" i="4"/>
  <c r="F205" i="4"/>
  <c r="E205" i="4"/>
  <c r="D205" i="4"/>
  <c r="C296" i="4"/>
  <c r="D296" i="4"/>
  <c r="G296" i="4"/>
  <c r="F296" i="4"/>
  <c r="E296" i="4"/>
  <c r="B296" i="4"/>
  <c r="A296" i="4"/>
  <c r="G148" i="4"/>
  <c r="C148" i="4"/>
  <c r="B148" i="4"/>
  <c r="A148" i="4"/>
  <c r="H148" i="4"/>
  <c r="F148" i="4"/>
  <c r="E148" i="4"/>
  <c r="D148" i="4"/>
  <c r="G240" i="4"/>
  <c r="H240" i="4"/>
  <c r="A240" i="4"/>
  <c r="F240" i="4"/>
  <c r="E240" i="4"/>
  <c r="D240" i="4"/>
  <c r="C240" i="4"/>
  <c r="H252" i="4"/>
  <c r="G252" i="4"/>
  <c r="F252" i="4"/>
  <c r="E252" i="4"/>
  <c r="C252" i="4"/>
  <c r="B252" i="4"/>
  <c r="D252" i="4"/>
  <c r="A252" i="4"/>
  <c r="B105" i="4"/>
  <c r="A105" i="4"/>
  <c r="F105" i="4"/>
  <c r="E105" i="4"/>
  <c r="D105" i="4"/>
  <c r="C105" i="4"/>
  <c r="C224" i="4"/>
  <c r="F224" i="4"/>
  <c r="E224" i="4"/>
  <c r="D224" i="4"/>
  <c r="A224" i="4"/>
  <c r="H224" i="4"/>
  <c r="G224" i="4"/>
  <c r="B224" i="4"/>
  <c r="E258" i="4"/>
  <c r="F258" i="4"/>
  <c r="C258" i="4"/>
  <c r="B258" i="4"/>
  <c r="A258" i="4"/>
  <c r="H258" i="4"/>
  <c r="G258" i="4"/>
  <c r="D258" i="4"/>
  <c r="F25" i="4"/>
  <c r="E25" i="4"/>
  <c r="D25" i="4"/>
  <c r="C25" i="4"/>
  <c r="B25" i="4"/>
  <c r="A25" i="4"/>
  <c r="H139" i="4"/>
  <c r="F139" i="4"/>
  <c r="G139" i="4"/>
  <c r="E139" i="4"/>
  <c r="H201" i="4"/>
  <c r="G201" i="4"/>
  <c r="F201" i="4"/>
  <c r="D201" i="4"/>
  <c r="C201" i="4"/>
  <c r="E201" i="4"/>
  <c r="B201" i="4"/>
  <c r="A201" i="4"/>
  <c r="F109" i="4"/>
  <c r="G109" i="4"/>
  <c r="E109" i="4"/>
  <c r="D109" i="4"/>
  <c r="A109" i="4"/>
  <c r="H109" i="4"/>
  <c r="C109" i="4"/>
  <c r="G301" i="4"/>
  <c r="B301" i="4"/>
  <c r="A301" i="4"/>
  <c r="H301" i="4"/>
  <c r="F301" i="4"/>
  <c r="E301" i="4"/>
  <c r="D301" i="4"/>
  <c r="A102" i="4"/>
  <c r="G102" i="4"/>
  <c r="F102" i="4"/>
  <c r="C102" i="4"/>
  <c r="B102" i="4"/>
  <c r="H102" i="4"/>
  <c r="E102" i="4"/>
  <c r="D102" i="4"/>
  <c r="E14" i="4"/>
  <c r="D14" i="4"/>
  <c r="C14" i="4"/>
  <c r="B14" i="4"/>
  <c r="A14" i="4"/>
  <c r="B91" i="4"/>
  <c r="A91" i="4"/>
  <c r="F91" i="4"/>
  <c r="E91" i="4"/>
  <c r="D91" i="4"/>
  <c r="C91" i="4"/>
  <c r="G94" i="4"/>
  <c r="A94" i="4"/>
  <c r="H94" i="4"/>
  <c r="F94" i="4"/>
  <c r="A123" i="4"/>
  <c r="F123" i="4"/>
  <c r="E123" i="4"/>
  <c r="D123" i="4"/>
  <c r="C123" i="4"/>
  <c r="B123" i="4"/>
  <c r="D135" i="4"/>
  <c r="E135" i="4"/>
  <c r="C135" i="4"/>
  <c r="B135" i="4"/>
  <c r="H135" i="4"/>
  <c r="G135" i="4"/>
  <c r="F135" i="4"/>
  <c r="A135" i="4"/>
  <c r="F161" i="4"/>
  <c r="H179" i="4"/>
  <c r="G179" i="4"/>
  <c r="F179" i="4"/>
  <c r="E179" i="4"/>
  <c r="D179" i="4"/>
  <c r="C179" i="4"/>
  <c r="B179" i="4"/>
  <c r="A179" i="4"/>
  <c r="G86" i="4"/>
  <c r="F86" i="4"/>
  <c r="C86" i="4"/>
  <c r="B86" i="4"/>
  <c r="D86" i="4"/>
  <c r="A86" i="4"/>
  <c r="C176" i="4"/>
  <c r="D176" i="4"/>
  <c r="B176" i="4"/>
  <c r="A176" i="4"/>
  <c r="H176" i="4"/>
  <c r="G176" i="4"/>
  <c r="F176" i="4"/>
  <c r="E176" i="4"/>
  <c r="F117" i="4"/>
  <c r="G117" i="4"/>
  <c r="E117" i="4"/>
  <c r="B117" i="4"/>
  <c r="A117" i="4"/>
  <c r="H117" i="4"/>
  <c r="D117" i="4"/>
  <c r="C117" i="4"/>
  <c r="G69" i="4"/>
  <c r="F69" i="4"/>
  <c r="E69" i="4"/>
  <c r="D69" i="4"/>
  <c r="C69" i="4"/>
  <c r="B69" i="4"/>
  <c r="A69" i="4"/>
  <c r="C264" i="4"/>
  <c r="G264" i="4"/>
  <c r="F264" i="4"/>
  <c r="E264" i="4"/>
  <c r="D264" i="4"/>
  <c r="B264" i="4"/>
  <c r="A264" i="4"/>
  <c r="B21" i="4"/>
  <c r="A21" i="4"/>
  <c r="H21" i="4"/>
  <c r="G21" i="4"/>
  <c r="E64" i="4"/>
  <c r="D64" i="4"/>
  <c r="A64" i="4"/>
  <c r="G64" i="4"/>
  <c r="F64" i="4"/>
  <c r="C64" i="4"/>
  <c r="B64" i="4"/>
  <c r="D53" i="4"/>
  <c r="C53" i="4"/>
  <c r="H53" i="4"/>
  <c r="G53" i="4"/>
  <c r="F53" i="4"/>
  <c r="E53" i="4"/>
  <c r="B53" i="4"/>
  <c r="A53" i="4"/>
  <c r="H61" i="4"/>
  <c r="D61" i="4"/>
  <c r="G61" i="4"/>
  <c r="F61" i="4"/>
  <c r="E61" i="4"/>
  <c r="C61" i="4"/>
  <c r="B61" i="4"/>
  <c r="A61" i="4"/>
  <c r="A80" i="4"/>
  <c r="F80" i="4"/>
  <c r="E80" i="4"/>
  <c r="D80" i="4"/>
  <c r="C80" i="4"/>
  <c r="B80" i="4"/>
  <c r="B161" i="4"/>
  <c r="A161" i="4"/>
  <c r="E161" i="4"/>
  <c r="D161" i="4"/>
  <c r="C161" i="4"/>
  <c r="F197" i="4"/>
  <c r="H197" i="4"/>
  <c r="G197" i="4"/>
  <c r="E197" i="4"/>
  <c r="D197" i="4"/>
  <c r="C197" i="4"/>
  <c r="B197" i="4"/>
  <c r="A197" i="4"/>
  <c r="G16" i="4"/>
  <c r="F16" i="4"/>
  <c r="E16" i="4"/>
  <c r="D16" i="4"/>
  <c r="C16" i="4"/>
  <c r="B16" i="4"/>
  <c r="A16" i="4"/>
  <c r="J5" i="5"/>
  <c r="G220" i="4"/>
  <c r="H220" i="4"/>
  <c r="F220" i="4"/>
  <c r="E220" i="4"/>
  <c r="D220" i="4"/>
  <c r="C220" i="4"/>
  <c r="B220" i="4"/>
  <c r="A220" i="4"/>
  <c r="H27" i="4"/>
  <c r="G27" i="4"/>
  <c r="F27" i="4"/>
  <c r="E27" i="4"/>
  <c r="D27" i="4"/>
  <c r="C27" i="4"/>
  <c r="B27" i="4"/>
  <c r="A27" i="4"/>
  <c r="G43" i="4"/>
  <c r="F43" i="4"/>
  <c r="E43" i="4"/>
  <c r="D43" i="4"/>
  <c r="C43" i="4"/>
  <c r="B43" i="4"/>
  <c r="A43" i="4"/>
  <c r="G18" i="5"/>
  <c r="D287" i="4"/>
  <c r="E287" i="4"/>
  <c r="H287" i="4"/>
  <c r="G287" i="4"/>
  <c r="F287" i="4"/>
  <c r="B287" i="4"/>
  <c r="A287" i="4"/>
  <c r="C204" i="4"/>
  <c r="B204" i="4"/>
  <c r="A204" i="4"/>
  <c r="H204" i="4"/>
  <c r="G204" i="4"/>
  <c r="F204" i="4"/>
  <c r="E204" i="4"/>
  <c r="D204" i="4"/>
  <c r="H16" i="4"/>
  <c r="E34" i="4"/>
  <c r="D34" i="4"/>
  <c r="C34" i="4"/>
  <c r="B34" i="4"/>
  <c r="A34" i="4"/>
  <c r="E86" i="4"/>
  <c r="G108" i="4"/>
  <c r="E108" i="4"/>
  <c r="D108" i="4"/>
  <c r="C108" i="4"/>
  <c r="B108" i="4"/>
  <c r="A108" i="4"/>
  <c r="H132" i="4"/>
  <c r="G132" i="4"/>
  <c r="F132" i="4"/>
  <c r="D132" i="4"/>
  <c r="C132" i="4"/>
  <c r="E132" i="4"/>
  <c r="B132" i="4"/>
  <c r="A132" i="4"/>
  <c r="B145" i="4"/>
  <c r="C145" i="4"/>
  <c r="G145" i="4"/>
  <c r="F145" i="4"/>
  <c r="E145" i="4"/>
  <c r="A145" i="4"/>
  <c r="F277" i="4"/>
  <c r="C277" i="4"/>
  <c r="G277" i="4"/>
  <c r="E277" i="4"/>
  <c r="D277" i="4"/>
  <c r="B277" i="4"/>
  <c r="A277" i="4"/>
  <c r="F189" i="4"/>
  <c r="G189" i="4"/>
  <c r="A189" i="4"/>
  <c r="A194" i="4"/>
  <c r="B194" i="4"/>
  <c r="B245" i="4"/>
  <c r="C245" i="4"/>
  <c r="A245" i="4"/>
  <c r="H293" i="4"/>
  <c r="B173" i="4"/>
  <c r="F173" i="4"/>
  <c r="E173" i="4"/>
  <c r="D173" i="4"/>
  <c r="A173" i="4"/>
  <c r="A183" i="4"/>
  <c r="H183" i="4"/>
  <c r="G183" i="4"/>
  <c r="F183" i="4"/>
  <c r="D183" i="4"/>
  <c r="C183" i="4"/>
  <c r="E186" i="4"/>
  <c r="D186" i="4"/>
  <c r="C186" i="4"/>
  <c r="B186" i="4"/>
  <c r="A214" i="4"/>
  <c r="B214" i="4"/>
  <c r="E214" i="4"/>
  <c r="D214" i="4"/>
  <c r="C214" i="4"/>
  <c r="D227" i="4"/>
  <c r="E227" i="4"/>
  <c r="B227" i="4"/>
  <c r="A227" i="4"/>
  <c r="A274" i="4"/>
  <c r="B274" i="4"/>
  <c r="C274" i="4"/>
  <c r="F10" i="4"/>
  <c r="E19" i="4"/>
  <c r="F30" i="4"/>
  <c r="E39" i="4"/>
  <c r="D44" i="4"/>
  <c r="G46" i="4"/>
  <c r="C46" i="4"/>
  <c r="B51" i="4"/>
  <c r="A51" i="4"/>
  <c r="D54" i="4"/>
  <c r="F62" i="4"/>
  <c r="D70" i="4"/>
  <c r="F75" i="4"/>
  <c r="E75" i="4"/>
  <c r="B75" i="4"/>
  <c r="A75" i="4"/>
  <c r="F78" i="4"/>
  <c r="B81" i="4"/>
  <c r="E100" i="4"/>
  <c r="D118" i="4"/>
  <c r="E133" i="4"/>
  <c r="F136" i="4"/>
  <c r="E158" i="4"/>
  <c r="F158" i="4"/>
  <c r="D158" i="4"/>
  <c r="C158" i="4"/>
  <c r="B158" i="4"/>
  <c r="D167" i="4"/>
  <c r="E167" i="4"/>
  <c r="G167" i="4"/>
  <c r="D177" i="4"/>
  <c r="E198" i="4"/>
  <c r="F198" i="4"/>
  <c r="H198" i="4"/>
  <c r="G198" i="4"/>
  <c r="B198" i="4"/>
  <c r="F217" i="4"/>
  <c r="A217" i="4"/>
  <c r="E237" i="4"/>
  <c r="D259" i="4"/>
  <c r="C278" i="4"/>
  <c r="C288" i="4"/>
  <c r="G10" i="4"/>
  <c r="H11" i="4" s="1"/>
  <c r="B15" i="4"/>
  <c r="G30" i="4"/>
  <c r="B35" i="4"/>
  <c r="A42" i="4"/>
  <c r="E54" i="4"/>
  <c r="D65" i="4"/>
  <c r="G78" i="4"/>
  <c r="F133" i="4"/>
  <c r="D155" i="4"/>
  <c r="H155" i="4"/>
  <c r="G155" i="4"/>
  <c r="F155" i="4"/>
  <c r="C155" i="4"/>
  <c r="B155" i="4"/>
  <c r="A159" i="4"/>
  <c r="B233" i="4"/>
  <c r="G233" i="4"/>
  <c r="D255" i="4"/>
  <c r="A255" i="4"/>
  <c r="F255" i="4"/>
  <c r="E255" i="4"/>
  <c r="C255" i="4"/>
  <c r="B265" i="4"/>
  <c r="C265" i="4"/>
  <c r="H265" i="4"/>
  <c r="G265" i="4"/>
  <c r="D265" i="4"/>
  <c r="F269" i="4"/>
  <c r="G269" i="4"/>
  <c r="B269" i="4"/>
  <c r="A269" i="4"/>
  <c r="E288" i="4"/>
  <c r="F297" i="4"/>
  <c r="C297" i="4"/>
  <c r="H297" i="4"/>
  <c r="G297" i="4"/>
  <c r="B297" i="4"/>
  <c r="D307" i="4"/>
  <c r="E307" i="4"/>
  <c r="G14" i="5"/>
  <c r="G25" i="5"/>
  <c r="C62" i="4"/>
  <c r="B62" i="4"/>
  <c r="E118" i="4"/>
  <c r="F118" i="4"/>
  <c r="C136" i="4"/>
  <c r="D136" i="4"/>
  <c r="G168" i="4"/>
  <c r="F168" i="4"/>
  <c r="E168" i="4"/>
  <c r="D168" i="4"/>
  <c r="B168" i="4"/>
  <c r="A168" i="4"/>
  <c r="F177" i="4"/>
  <c r="H177" i="4"/>
  <c r="A234" i="4"/>
  <c r="B234" i="4"/>
  <c r="H234" i="4"/>
  <c r="G234" i="4"/>
  <c r="F234" i="4"/>
  <c r="D234" i="4"/>
  <c r="C234" i="4"/>
  <c r="F237" i="4"/>
  <c r="D237" i="4"/>
  <c r="C237" i="4"/>
  <c r="B237" i="4"/>
  <c r="H259" i="4"/>
  <c r="E259" i="4"/>
  <c r="E278" i="4"/>
  <c r="F278" i="4"/>
  <c r="G278" i="4"/>
  <c r="F26" i="5"/>
  <c r="E26" i="5"/>
  <c r="E44" i="4"/>
  <c r="A44" i="4"/>
  <c r="G70" i="4"/>
  <c r="C70" i="4"/>
  <c r="H81" i="4"/>
  <c r="G81" i="4"/>
  <c r="D81" i="4"/>
  <c r="G140" i="4"/>
  <c r="H140" i="4"/>
  <c r="F140" i="4"/>
  <c r="E140" i="4"/>
  <c r="D140" i="4"/>
  <c r="B140" i="4"/>
  <c r="A140" i="4"/>
  <c r="F209" i="4"/>
  <c r="G209" i="4"/>
  <c r="D209" i="4"/>
  <c r="C209" i="4"/>
  <c r="B209" i="4"/>
  <c r="G288" i="4"/>
  <c r="D288" i="4"/>
  <c r="D100" i="4"/>
  <c r="C100" i="4"/>
  <c r="B11" i="4"/>
  <c r="F15" i="4"/>
  <c r="A20" i="4"/>
  <c r="B31" i="4"/>
  <c r="F35" i="4"/>
  <c r="B40" i="4"/>
  <c r="F42" i="4"/>
  <c r="A45" i="4"/>
  <c r="H57" i="4"/>
  <c r="G57" i="4"/>
  <c r="D57" i="4"/>
  <c r="E84" i="4"/>
  <c r="D84" i="4"/>
  <c r="A84" i="4"/>
  <c r="A101" i="4"/>
  <c r="E112" i="4"/>
  <c r="D112" i="4"/>
  <c r="A112" i="4"/>
  <c r="B119" i="4"/>
  <c r="F125" i="4"/>
  <c r="A141" i="4"/>
  <c r="F156" i="4"/>
  <c r="E159" i="4"/>
  <c r="H199" i="4"/>
  <c r="C199" i="4"/>
  <c r="B199" i="4"/>
  <c r="A199" i="4"/>
  <c r="E206" i="4"/>
  <c r="H206" i="4"/>
  <c r="G206" i="4"/>
  <c r="F206" i="4"/>
  <c r="C206" i="4"/>
  <c r="B206" i="4"/>
  <c r="E246" i="4"/>
  <c r="G246" i="4"/>
  <c r="F256" i="4"/>
  <c r="E266" i="4"/>
  <c r="B266" i="4"/>
  <c r="D266" i="4"/>
  <c r="C266" i="4"/>
  <c r="A266" i="4"/>
  <c r="D275" i="4"/>
  <c r="A275" i="4"/>
  <c r="H275" i="4"/>
  <c r="H279" i="4"/>
  <c r="E279" i="4"/>
  <c r="G279" i="4"/>
  <c r="F279" i="4"/>
  <c r="D279" i="4"/>
  <c r="B279" i="4"/>
  <c r="A279" i="4"/>
  <c r="E298" i="4"/>
  <c r="F298" i="4"/>
  <c r="C298" i="4"/>
  <c r="B298" i="4"/>
  <c r="A298" i="4"/>
  <c r="B12" i="1"/>
  <c r="C11" i="4"/>
  <c r="G15" i="4"/>
  <c r="B20" i="4"/>
  <c r="F24" i="4"/>
  <c r="A29" i="4"/>
  <c r="C31" i="4"/>
  <c r="G35" i="4"/>
  <c r="C40" i="4"/>
  <c r="G42" i="4"/>
  <c r="B45" i="4"/>
  <c r="F47" i="4"/>
  <c r="F60" i="4"/>
  <c r="C63" i="4"/>
  <c r="A66" i="4"/>
  <c r="D71" i="4"/>
  <c r="D82" i="4"/>
  <c r="A85" i="4"/>
  <c r="A90" i="4"/>
  <c r="D95" i="4"/>
  <c r="G95" i="4"/>
  <c r="F95" i="4"/>
  <c r="B95" i="4"/>
  <c r="A95" i="4"/>
  <c r="F98" i="4"/>
  <c r="B101" i="4"/>
  <c r="D115" i="4"/>
  <c r="A115" i="4"/>
  <c r="D119" i="4"/>
  <c r="G125" i="4"/>
  <c r="E128" i="4"/>
  <c r="B141" i="4"/>
  <c r="F143" i="4"/>
  <c r="G156" i="4"/>
  <c r="F159" i="4"/>
  <c r="A174" i="4"/>
  <c r="B174" i="4"/>
  <c r="D187" i="4"/>
  <c r="E187" i="4"/>
  <c r="B196" i="4"/>
  <c r="A207" i="4"/>
  <c r="E218" i="4"/>
  <c r="F218" i="4"/>
  <c r="G218" i="4"/>
  <c r="F225" i="4"/>
  <c r="G228" i="4"/>
  <c r="H228" i="4"/>
  <c r="C235" i="4"/>
  <c r="G256" i="4"/>
  <c r="A267" i="4"/>
  <c r="A280" i="4"/>
  <c r="F285" i="4"/>
  <c r="A299" i="4"/>
  <c r="E15" i="5"/>
  <c r="F18" i="5"/>
  <c r="D11" i="4"/>
  <c r="A18" i="4"/>
  <c r="C20" i="4"/>
  <c r="E22" i="4"/>
  <c r="B29" i="4"/>
  <c r="D31" i="4"/>
  <c r="A38" i="4"/>
  <c r="D40" i="4"/>
  <c r="H42" i="4"/>
  <c r="C45" i="4"/>
  <c r="A50" i="4"/>
  <c r="B58" i="4"/>
  <c r="G60" i="4"/>
  <c r="D63" i="4"/>
  <c r="B66" i="4"/>
  <c r="E71" i="4"/>
  <c r="D73" i="4"/>
  <c r="C73" i="4"/>
  <c r="E82" i="4"/>
  <c r="B85" i="4"/>
  <c r="B90" i="4"/>
  <c r="A96" i="4"/>
  <c r="G98" i="4"/>
  <c r="C101" i="4"/>
  <c r="A116" i="4"/>
  <c r="F128" i="4"/>
  <c r="C141" i="4"/>
  <c r="D153" i="4"/>
  <c r="G159" i="4"/>
  <c r="E181" i="4"/>
  <c r="D181" i="4"/>
  <c r="C181" i="4"/>
  <c r="A181" i="4"/>
  <c r="B207" i="4"/>
  <c r="E235" i="4"/>
  <c r="D247" i="4"/>
  <c r="E247" i="4"/>
  <c r="H247" i="4"/>
  <c r="G247" i="4"/>
  <c r="F247" i="4"/>
  <c r="B247" i="4"/>
  <c r="A247" i="4"/>
  <c r="B267" i="4"/>
  <c r="B280" i="4"/>
  <c r="B299" i="4"/>
  <c r="D45" i="4"/>
  <c r="A74" i="4"/>
  <c r="B116" i="4"/>
  <c r="D141" i="4"/>
  <c r="C256" i="4"/>
  <c r="D256" i="4"/>
  <c r="C261" i="4"/>
  <c r="C267" i="4"/>
  <c r="C280" i="4"/>
  <c r="F11" i="4"/>
  <c r="C18" i="4"/>
  <c r="E20" i="4"/>
  <c r="F31" i="4"/>
  <c r="C38" i="4"/>
  <c r="F40" i="4"/>
  <c r="E45" i="4"/>
  <c r="D50" i="4"/>
  <c r="B74" i="4"/>
  <c r="D85" i="4"/>
  <c r="C96" i="4"/>
  <c r="E101" i="4"/>
  <c r="E116" i="4"/>
  <c r="A120" i="4"/>
  <c r="A126" i="4"/>
  <c r="E141" i="4"/>
  <c r="A143" i="4"/>
  <c r="B143" i="4"/>
  <c r="F153" i="4"/>
  <c r="B163" i="4"/>
  <c r="F207" i="4"/>
  <c r="H219" i="4"/>
  <c r="F219" i="4"/>
  <c r="E219" i="4"/>
  <c r="D219" i="4"/>
  <c r="B219" i="4"/>
  <c r="A219" i="4"/>
  <c r="B225" i="4"/>
  <c r="C225" i="4"/>
  <c r="B248" i="4"/>
  <c r="A257" i="4"/>
  <c r="D261" i="4"/>
  <c r="F267" i="4"/>
  <c r="D280" i="4"/>
  <c r="B285" i="4"/>
  <c r="C285" i="4"/>
  <c r="A292" i="4"/>
  <c r="D299" i="4"/>
  <c r="G11" i="4"/>
  <c r="D18" i="4"/>
  <c r="F20" i="4"/>
  <c r="E29" i="4"/>
  <c r="G31" i="4"/>
  <c r="D38" i="4"/>
  <c r="G40" i="4"/>
  <c r="F45" i="4"/>
  <c r="E50" i="4"/>
  <c r="F55" i="4"/>
  <c r="E55" i="4"/>
  <c r="B55" i="4"/>
  <c r="H63" i="4"/>
  <c r="C74" i="4"/>
  <c r="E85" i="4"/>
  <c r="D96" i="4"/>
  <c r="F101" i="4"/>
  <c r="D107" i="4"/>
  <c r="F107" i="4"/>
  <c r="E107" i="4"/>
  <c r="A107" i="4"/>
  <c r="F116" i="4"/>
  <c r="D120" i="4"/>
  <c r="B126" i="4"/>
  <c r="B138" i="4"/>
  <c r="F141" i="4"/>
  <c r="G153" i="4"/>
  <c r="F163" i="4"/>
  <c r="F169" i="4"/>
  <c r="G169" i="4"/>
  <c r="G207" i="4"/>
  <c r="H235" i="4"/>
  <c r="E238" i="4"/>
  <c r="F238" i="4"/>
  <c r="C248" i="4"/>
  <c r="D257" i="4"/>
  <c r="E261" i="4"/>
  <c r="G267" i="4"/>
  <c r="E280" i="4"/>
  <c r="A286" i="4"/>
  <c r="D295" i="4"/>
  <c r="A295" i="4"/>
  <c r="F295" i="4"/>
  <c r="E295" i="4"/>
  <c r="C295" i="4"/>
  <c r="F299" i="4"/>
  <c r="F309" i="4"/>
  <c r="G309" i="4"/>
  <c r="B309" i="4"/>
  <c r="A309" i="4"/>
  <c r="E11" i="4"/>
  <c r="B18" i="4"/>
  <c r="D20" i="4"/>
  <c r="E31" i="4"/>
  <c r="B38" i="4"/>
  <c r="E40" i="4"/>
  <c r="B50" i="4"/>
  <c r="C85" i="4"/>
  <c r="B96" i="4"/>
  <c r="D101" i="4"/>
  <c r="H119" i="4"/>
  <c r="G119" i="4"/>
  <c r="F119" i="4"/>
  <c r="C119" i="4"/>
  <c r="B125" i="4"/>
  <c r="C125" i="4"/>
  <c r="D125" i="4"/>
  <c r="A125" i="4"/>
  <c r="E153" i="4"/>
  <c r="C156" i="4"/>
  <c r="D156" i="4"/>
  <c r="C196" i="4"/>
  <c r="D196" i="4"/>
  <c r="G196" i="4"/>
  <c r="F196" i="4"/>
  <c r="E196" i="4"/>
  <c r="A196" i="4"/>
  <c r="C207" i="4"/>
  <c r="E18" i="4"/>
  <c r="G20" i="4"/>
  <c r="E38" i="4"/>
  <c r="H40" i="4"/>
  <c r="G45" i="4"/>
  <c r="F50" i="4"/>
  <c r="G66" i="4"/>
  <c r="F66" i="4"/>
  <c r="C66" i="4"/>
  <c r="B71" i="4"/>
  <c r="A71" i="4"/>
  <c r="D74" i="4"/>
  <c r="C82" i="4"/>
  <c r="B82" i="4"/>
  <c r="F85" i="4"/>
  <c r="G90" i="4"/>
  <c r="F90" i="4"/>
  <c r="C90" i="4"/>
  <c r="E96" i="4"/>
  <c r="H101" i="4"/>
  <c r="E120" i="4"/>
  <c r="C126" i="4"/>
  <c r="C138" i="4"/>
  <c r="G141" i="4"/>
  <c r="D147" i="4"/>
  <c r="E147" i="4"/>
  <c r="H147" i="4"/>
  <c r="G147" i="4"/>
  <c r="B147" i="4"/>
  <c r="G163" i="4"/>
  <c r="A213" i="4"/>
  <c r="D248" i="4"/>
  <c r="F261" i="4"/>
  <c r="C286" i="4"/>
  <c r="H292" i="4"/>
  <c r="G292" i="4"/>
  <c r="F292" i="4"/>
  <c r="E292" i="4"/>
  <c r="C292" i="4"/>
  <c r="B292" i="4"/>
  <c r="B5" i="5"/>
  <c r="A23" i="4"/>
  <c r="A67" i="4"/>
  <c r="G85" i="4"/>
  <c r="C116" i="4"/>
  <c r="D116" i="4"/>
  <c r="G116" i="4"/>
  <c r="B153" i="4"/>
  <c r="C153" i="4"/>
  <c r="A153" i="4"/>
  <c r="C194" i="4"/>
  <c r="D207" i="4"/>
  <c r="E207" i="4"/>
  <c r="F257" i="4"/>
  <c r="C257" i="4"/>
  <c r="H257" i="4"/>
  <c r="G257" i="4"/>
  <c r="B257" i="4"/>
  <c r="D267" i="4"/>
  <c r="E267" i="4"/>
  <c r="G280" i="4"/>
  <c r="H280" i="4"/>
  <c r="A293" i="4"/>
  <c r="H299" i="4"/>
  <c r="E299" i="4"/>
  <c r="G16" i="5"/>
  <c r="E19" i="5"/>
  <c r="G50" i="4"/>
  <c r="C50" i="4"/>
  <c r="G120" i="4"/>
  <c r="H120" i="4"/>
  <c r="C120" i="4"/>
  <c r="B120" i="4"/>
  <c r="A163" i="4"/>
  <c r="E163" i="4"/>
  <c r="D163" i="4"/>
  <c r="C163" i="4"/>
  <c r="B189" i="4"/>
  <c r="D194" i="4"/>
  <c r="D245" i="4"/>
  <c r="G261" i="4"/>
  <c r="B261" i="4"/>
  <c r="A261" i="4"/>
  <c r="C293" i="4"/>
  <c r="B6" i="5"/>
  <c r="B10" i="5" s="1"/>
  <c r="C23" i="4"/>
  <c r="B41" i="4"/>
  <c r="A46" i="4"/>
  <c r="C51" i="4"/>
  <c r="C67" i="4"/>
  <c r="H74" i="4"/>
  <c r="H77" i="4"/>
  <c r="G77" i="4"/>
  <c r="D77" i="4"/>
  <c r="C77" i="4"/>
  <c r="D93" i="4"/>
  <c r="C93" i="4"/>
  <c r="A121" i="4"/>
  <c r="E166" i="4"/>
  <c r="A166" i="4"/>
  <c r="C189" i="4"/>
  <c r="E194" i="4"/>
  <c r="B217" i="4"/>
  <c r="C232" i="4"/>
  <c r="B232" i="4"/>
  <c r="A232" i="4"/>
  <c r="E245" i="4"/>
  <c r="H248" i="4"/>
  <c r="D274" i="4"/>
  <c r="D293" i="4"/>
  <c r="E306" i="4"/>
  <c r="B306" i="4"/>
  <c r="D306" i="4"/>
  <c r="C306" i="4"/>
  <c r="A306" i="4"/>
  <c r="B8" i="5"/>
  <c r="B9" i="5" s="1"/>
  <c r="C41" i="4"/>
  <c r="B46" i="4"/>
  <c r="D51" i="4"/>
  <c r="E126" i="4"/>
  <c r="H126" i="4"/>
  <c r="E138" i="4"/>
  <c r="F138" i="4"/>
  <c r="A138" i="4"/>
  <c r="A167" i="4"/>
  <c r="A186" i="4"/>
  <c r="D189" i="4"/>
  <c r="F194" i="4"/>
  <c r="B213" i="4"/>
  <c r="H213" i="4"/>
  <c r="G213" i="4"/>
  <c r="D213" i="4"/>
  <c r="C217" i="4"/>
  <c r="C227" i="4"/>
  <c r="F245" i="4"/>
  <c r="E274" i="4"/>
  <c r="E286" i="4"/>
  <c r="B286" i="4"/>
  <c r="G286" i="4"/>
  <c r="E293" i="4"/>
  <c r="G19" i="5"/>
  <c r="F27" i="5"/>
  <c r="E27" i="5"/>
  <c r="B59" i="4"/>
  <c r="B79" i="4"/>
  <c r="A97" i="4"/>
  <c r="A104" i="4"/>
  <c r="F106" i="4"/>
  <c r="B124" i="4"/>
  <c r="A137" i="4"/>
  <c r="F144" i="4"/>
  <c r="F149" i="4"/>
  <c r="G149" i="4"/>
  <c r="C152" i="4"/>
  <c r="A160" i="4"/>
  <c r="B175" i="4"/>
  <c r="A188" i="4"/>
  <c r="F195" i="4"/>
  <c r="G200" i="4"/>
  <c r="H200" i="4"/>
  <c r="C203" i="4"/>
  <c r="C221" i="4"/>
  <c r="F223" i="4"/>
  <c r="B226" i="4"/>
  <c r="A239" i="4"/>
  <c r="A244" i="4"/>
  <c r="A260" i="4"/>
  <c r="A268" i="4"/>
  <c r="A273" i="4"/>
  <c r="A300" i="4"/>
  <c r="D305" i="4"/>
  <c r="A308" i="4"/>
  <c r="F20" i="5"/>
  <c r="G20" i="5" s="1"/>
  <c r="J15" i="5" s="1"/>
  <c r="E31" i="5"/>
  <c r="G31" i="5" s="1"/>
  <c r="F124" i="4"/>
  <c r="F129" i="4"/>
  <c r="G129" i="4"/>
  <c r="F152" i="4"/>
  <c r="D160" i="4"/>
  <c r="F175" i="4"/>
  <c r="G180" i="4"/>
  <c r="H180" i="4"/>
  <c r="F203" i="4"/>
  <c r="F221" i="4"/>
  <c r="F226" i="4"/>
  <c r="D260" i="4"/>
  <c r="E268" i="4"/>
  <c r="F289" i="4"/>
  <c r="G289" i="4"/>
  <c r="D300" i="4"/>
  <c r="G305" i="4"/>
  <c r="E308" i="4"/>
  <c r="E14" i="5"/>
  <c r="F14" i="5"/>
  <c r="F28" i="5"/>
  <c r="E28" i="5"/>
  <c r="G28" i="5" s="1"/>
  <c r="E97" i="4"/>
  <c r="F104" i="4"/>
  <c r="G124" i="4"/>
  <c r="A134" i="4"/>
  <c r="B134" i="4"/>
  <c r="E137" i="4"/>
  <c r="G175" i="4"/>
  <c r="C178" i="4"/>
  <c r="B185" i="4"/>
  <c r="C185" i="4"/>
  <c r="E188" i="4"/>
  <c r="E193" i="4"/>
  <c r="G203" i="4"/>
  <c r="G226" i="4"/>
  <c r="C229" i="4"/>
  <c r="C236" i="4"/>
  <c r="D236" i="4"/>
  <c r="E239" i="4"/>
  <c r="F244" i="4"/>
  <c r="F249" i="4"/>
  <c r="G249" i="4"/>
  <c r="A254" i="4"/>
  <c r="B254" i="4"/>
  <c r="F273" i="4"/>
  <c r="E276" i="4"/>
  <c r="E284" i="4"/>
  <c r="A294" i="4"/>
  <c r="B294" i="4"/>
  <c r="E20" i="5"/>
  <c r="F31" i="5"/>
  <c r="B305" i="4"/>
  <c r="C305" i="4"/>
  <c r="G160" i="4"/>
  <c r="H160" i="4"/>
  <c r="G260" i="4"/>
  <c r="H260" i="4"/>
  <c r="G268" i="4"/>
  <c r="D268" i="4"/>
  <c r="G300" i="4"/>
  <c r="H300" i="4"/>
  <c r="G308" i="4"/>
  <c r="D308" i="4"/>
  <c r="G24" i="5"/>
  <c r="E32" i="5"/>
  <c r="G32" i="5" s="1"/>
  <c r="A114" i="4"/>
  <c r="B114" i="4"/>
  <c r="B165" i="4"/>
  <c r="C165" i="4"/>
  <c r="C216" i="4"/>
  <c r="D216" i="4"/>
  <c r="H284" i="4"/>
  <c r="F24" i="5"/>
  <c r="D127" i="4"/>
  <c r="E127" i="4"/>
  <c r="E178" i="4"/>
  <c r="F178" i="4"/>
  <c r="F229" i="4"/>
  <c r="G229" i="4"/>
  <c r="C276" i="4"/>
  <c r="D276" i="4"/>
  <c r="F15" i="5"/>
  <c r="F22" i="5"/>
  <c r="G22" i="5" s="1"/>
  <c r="J14" i="5" s="1"/>
  <c r="E34" i="5"/>
  <c r="G34" i="5" s="1"/>
  <c r="E35" i="5"/>
  <c r="G35" i="5" s="1"/>
  <c r="E36" i="5"/>
  <c r="G36" i="5" s="1"/>
  <c r="H14" i="4" l="1"/>
  <c r="H10" i="4"/>
  <c r="G26" i="5"/>
  <c r="J6" i="5" s="1"/>
  <c r="J7" i="5" s="1"/>
  <c r="J9" i="5" s="1"/>
  <c r="H20" i="4"/>
  <c r="H18" i="4"/>
  <c r="G15" i="5"/>
  <c r="J13" i="5" s="1"/>
  <c r="H15" i="4"/>
  <c r="G27" i="5"/>
  <c r="J8" i="5" s="1"/>
  <c r="H17" i="4"/>
  <c r="J16" i="5" l="1"/>
  <c r="J17" i="5" s="1"/>
  <c r="B16" i="1" s="1"/>
  <c r="B1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L5" authorId="0" shapeId="0" xr:uid="{00000000-0006-0000-0200-000001000000}">
      <text>
        <r>
          <rPr>
            <sz val="11"/>
            <color theme="1"/>
            <rFont val="Calibri"/>
            <family val="2"/>
            <scheme val="minor"/>
          </rPr>
          <t>Beispielzeilen können überschrieben oder gelöscht werden.</t>
        </r>
      </text>
    </comment>
  </commentList>
</comments>
</file>

<file path=xl/sharedStrings.xml><?xml version="1.0" encoding="utf-8"?>
<sst xmlns="http://schemas.openxmlformats.org/spreadsheetml/2006/main" count="269" uniqueCount="138">
  <si>
    <t>Doppelte Buchhaltung – Excel Vorlage</t>
  </si>
  <si>
    <t>Einfache und funktionale Vorlage für kleine Unternehmen und Freelancer</t>
  </si>
  <si>
    <t>So wird die Datei benutzt</t>
  </si>
  <si>
    <t>1. Konten im Blatt "Kontenrahmen" prüfen oder anpassen</t>
  </si>
  <si>
    <t>2. Buchungen im Blatt "Journal" erfassen</t>
  </si>
  <si>
    <t>3. Kontoauswertungen im Blatt "Hauptbuch" prüfen</t>
  </si>
  <si>
    <t>4. Summen, GuV und Bilanz im Blatt "Berichte" ansehen</t>
  </si>
  <si>
    <t>Schnellüberblick</t>
  </si>
  <si>
    <t>Anzahl Buchungen</t>
  </si>
  <si>
    <t>Summe Buchungen</t>
  </si>
  <si>
    <t>Ungültige Buchungen</t>
  </si>
  <si>
    <t>Jahresergebnis</t>
  </si>
  <si>
    <t>Status Prüfung</t>
  </si>
  <si>
    <t>Hinweis</t>
  </si>
  <si>
    <t>Komplexe Vorgänge mit mehreren Gegenkonten können über mehrere Zeilen mit derselben Belegnummer erfasst werden.</t>
  </si>
  <si>
    <t>Die ersten Buchungen im Journal sind als Beispieldaten eingetragen und können überschrieben werden.</t>
  </si>
  <si>
    <t>Tipp:</t>
  </si>
  <si>
    <t>Für neue Buchungen einfach die nächste freie Zeile im Journal nutzen.</t>
  </si>
  <si>
    <t>Listen</t>
  </si>
  <si>
    <t>Bearbeitbare Basis-Konten</t>
  </si>
  <si>
    <t>Aktiva</t>
  </si>
  <si>
    <t>Soll</t>
  </si>
  <si>
    <t>Bilanz</t>
  </si>
  <si>
    <t>Ja</t>
  </si>
  <si>
    <t>Passiva</t>
  </si>
  <si>
    <t>Haben</t>
  </si>
  <si>
    <t>GuV</t>
  </si>
  <si>
    <t>Nein</t>
  </si>
  <si>
    <t>Konto_Nr</t>
  </si>
  <si>
    <t>Konto_Name</t>
  </si>
  <si>
    <t>Hauptgruppe</t>
  </si>
  <si>
    <t>Untergruppe</t>
  </si>
  <si>
    <t>Natur</t>
  </si>
  <si>
    <t>Bericht</t>
  </si>
  <si>
    <t>Aktiv</t>
  </si>
  <si>
    <t>Eigenkapital</t>
  </si>
  <si>
    <t>Kasse</t>
  </si>
  <si>
    <t>Liquide Mittel</t>
  </si>
  <si>
    <t>Ertrag</t>
  </si>
  <si>
    <t>Bank</t>
  </si>
  <si>
    <t>Aufwand</t>
  </si>
  <si>
    <t>Forderungen aus LuL</t>
  </si>
  <si>
    <t>Forderungen</t>
  </si>
  <si>
    <t>Sonstige Forderungen</t>
  </si>
  <si>
    <t>Anlagevermögen</t>
  </si>
  <si>
    <t>Vorsteuer</t>
  </si>
  <si>
    <t>Steuer</t>
  </si>
  <si>
    <t>Kapital</t>
  </si>
  <si>
    <t>Ergebnis</t>
  </si>
  <si>
    <t>Verbindlichkeiten aus LuL</t>
  </si>
  <si>
    <t>Verbindlichkeiten</t>
  </si>
  <si>
    <t>Sonstige Verbindlichkeiten</t>
  </si>
  <si>
    <t>Umsatzsteuer</t>
  </si>
  <si>
    <t>Umsatzerlöse</t>
  </si>
  <si>
    <t>Umsatz</t>
  </si>
  <si>
    <t>Sonstige betriebliche Erträge</t>
  </si>
  <si>
    <t>Sonstige Erträge</t>
  </si>
  <si>
    <t>Wareneinkauf</t>
  </si>
  <si>
    <t>Einkauf</t>
  </si>
  <si>
    <t>Miete</t>
  </si>
  <si>
    <t>Raumkosten</t>
  </si>
  <si>
    <t>Strom / Nebenkosten</t>
  </si>
  <si>
    <t>Betriebskosten</t>
  </si>
  <si>
    <t>Gehälter</t>
  </si>
  <si>
    <t>Personal</t>
  </si>
  <si>
    <t>Marketing</t>
  </si>
  <si>
    <t>Vertrieb</t>
  </si>
  <si>
    <t>Bürobedarf</t>
  </si>
  <si>
    <t>Verwaltung</t>
  </si>
  <si>
    <t>Reisekosten</t>
  </si>
  <si>
    <t>Reisen</t>
  </si>
  <si>
    <t>Bankgebühren</t>
  </si>
  <si>
    <t>Finanzkosten</t>
  </si>
  <si>
    <t>Versicherungen</t>
  </si>
  <si>
    <t>Sonstige betriebliche Aufwendungen</t>
  </si>
  <si>
    <t>Sonstiges</t>
  </si>
  <si>
    <t>Einfacher Erfassungsbereich für Buchungen</t>
  </si>
  <si>
    <t>Hinweis:</t>
  </si>
  <si>
    <t>Komplexe Vorgänge mit mehreren Gegenkonten können über mehrere Zeilen mit derselben Beleg_Nr erfasst werden.</t>
  </si>
  <si>
    <t>Buchungs_ID</t>
  </si>
  <si>
    <t>Datum</t>
  </si>
  <si>
    <t>Beleg_Nr</t>
  </si>
  <si>
    <t>Buchungstext</t>
  </si>
  <si>
    <t>Soll_Konto</t>
  </si>
  <si>
    <t>Soll_Name</t>
  </si>
  <si>
    <t>Haben_Konto</t>
  </si>
  <si>
    <t>Haben_Name</t>
  </si>
  <si>
    <t>Betrag_EUR</t>
  </si>
  <si>
    <t>Monat</t>
  </si>
  <si>
    <t>Status</t>
  </si>
  <si>
    <t>Notiz</t>
  </si>
  <si>
    <t>2026-001</t>
  </si>
  <si>
    <t>Kapitaleinlage auf Bankkonto</t>
  </si>
  <si>
    <t>Beispieldaten</t>
  </si>
  <si>
    <t>2026-002</t>
  </si>
  <si>
    <t>Büromiete Januar per Bank</t>
  </si>
  <si>
    <t>2026-003</t>
  </si>
  <si>
    <t>Kauf Büromaterial bar</t>
  </si>
  <si>
    <t>2026-004</t>
  </si>
  <si>
    <t>Rechnung an Kunde A</t>
  </si>
  <si>
    <t>2026-005</t>
  </si>
  <si>
    <t>Zahlung von Kunde A</t>
  </si>
  <si>
    <t>2026-006</t>
  </si>
  <si>
    <t>Online-Marketing Rechnung bezahlt</t>
  </si>
  <si>
    <t>2026-007</t>
  </si>
  <si>
    <t>Wareneinkauf auf Ziel</t>
  </si>
  <si>
    <t>2026-008</t>
  </si>
  <si>
    <t>Zahlung an Lieferant</t>
  </si>
  <si>
    <t>2026-009</t>
  </si>
  <si>
    <t>Bankgebühren Januar</t>
  </si>
  <si>
    <t>2026-010</t>
  </si>
  <si>
    <t>Sonstige Erlöse bar</t>
  </si>
  <si>
    <t>2026-011</t>
  </si>
  <si>
    <t>Versicherungsprämie per Bank</t>
  </si>
  <si>
    <t>Konto wählen:</t>
  </si>
  <si>
    <t>Gegenkonto</t>
  </si>
  <si>
    <t>Laufender Saldo</t>
  </si>
  <si>
    <t>_Index</t>
  </si>
  <si>
    <t>Kompakte Übersicht über Prüfung, Summen, GuV und Bilanz</t>
  </si>
  <si>
    <t>Summenprüfung</t>
  </si>
  <si>
    <t>Anzahl gültige Buchungen</t>
  </si>
  <si>
    <t>Anzahl ungültige Buchungen</t>
  </si>
  <si>
    <t>Summe Soll</t>
  </si>
  <si>
    <t>Gesamterträge</t>
  </si>
  <si>
    <t>Summe Haben</t>
  </si>
  <si>
    <t>Gesamtaufwand</t>
  </si>
  <si>
    <t>Differenz</t>
  </si>
  <si>
    <t>Summen- und Saldenliste</t>
  </si>
  <si>
    <t>Soll_Summe</t>
  </si>
  <si>
    <t>Haben_Summe</t>
  </si>
  <si>
    <t>Saldo</t>
  </si>
  <si>
    <t>Aktiva gesamt</t>
  </si>
  <si>
    <t>Passiva gesamt</t>
  </si>
  <si>
    <t>Bilanzcheck</t>
  </si>
  <si>
    <t>Doppelte Buchhaltung - Kontenrahmen</t>
  </si>
  <si>
    <t>Doppelte Buchhaltung - Berichte</t>
  </si>
  <si>
    <t>Doppelte Buchhaltung - Journal</t>
  </si>
  <si>
    <t>Doppelte Buchhaltung - Hauptbuch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</si>
</sst>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[$€-407];[Red]\(#,##0.00\ [$€-407]\);\-"/>
    <numFmt numFmtId="165" formatCode="dd\.mm\.yyyy"/>
    <numFmt numFmtId="166" formatCode="mm\.yyyy"/>
  </numFmts>
  <fonts count="10" x14ac:knownFonts="1">
    <font>
      <sz val="11"/>
      <color theme="1"/>
      <name val="Calibri"/>
      <family val="2"/>
      <scheme val="minor"/>
    </font>
    <font>
      <b/>
      <sz val="18"/>
      <color rgb="FF00484E"/>
      <name val="Calibri"/>
    </font>
    <font>
      <i/>
      <sz val="11"/>
      <color rgb="FF1F415A"/>
      <name val="Calibri"/>
    </font>
    <font>
      <b/>
      <sz val="11"/>
      <color rgb="FFFFFFFF"/>
      <name val="Calibri"/>
    </font>
    <font>
      <sz val="10"/>
      <color rgb="FF1F1F1F"/>
      <name val="Calibri"/>
    </font>
    <font>
      <b/>
      <sz val="10"/>
      <color rgb="FF1F415A"/>
      <name val="Calibri"/>
    </font>
    <font>
      <sz val="9"/>
      <color rgb="FF666666"/>
      <name val="Calibri"/>
    </font>
    <font>
      <b/>
      <sz val="12"/>
      <color rgb="FFFFFFFF"/>
      <name val="Calibri"/>
    </font>
    <font>
      <b/>
      <sz val="25"/>
      <color rgb="FF00484E"/>
      <name val="Calibri"/>
      <family val="2"/>
    </font>
    <font>
      <sz val="25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AF3F3"/>
      </patternFill>
    </fill>
    <fill>
      <patternFill patternType="solid">
        <fgColor rgb="FF1F415A"/>
      </patternFill>
    </fill>
    <fill>
      <patternFill patternType="solid">
        <fgColor rgb="FFDCE8EF"/>
      </patternFill>
    </fill>
  </fills>
  <borders count="3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/>
      <top/>
      <bottom style="thin">
        <color rgb="FFB7C9D3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0" fillId="5" borderId="2" xfId="0" applyFill="1" applyBorder="1"/>
    <xf numFmtId="164" fontId="0" fillId="5" borderId="2" xfId="0" applyNumberFormat="1" applyFill="1" applyBorder="1"/>
    <xf numFmtId="164" fontId="0" fillId="0" borderId="0" xfId="0" applyNumberFormat="1"/>
    <xf numFmtId="0" fontId="6" fillId="0" borderId="0" xfId="0" applyFont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165" fontId="4" fillId="3" borderId="2" xfId="0" applyNumberFormat="1" applyFont="1" applyFill="1" applyBorder="1"/>
    <xf numFmtId="0" fontId="4" fillId="3" borderId="2" xfId="0" applyFont="1" applyFill="1" applyBorder="1"/>
    <xf numFmtId="164" fontId="4" fillId="3" borderId="2" xfId="0" applyNumberFormat="1" applyFont="1" applyFill="1" applyBorder="1"/>
    <xf numFmtId="0" fontId="5" fillId="3" borderId="0" xfId="0" applyFont="1" applyFill="1"/>
    <xf numFmtId="0" fontId="0" fillId="5" borderId="0" xfId="0" applyFill="1"/>
    <xf numFmtId="165" fontId="4" fillId="0" borderId="2" xfId="0" applyNumberFormat="1" applyFont="1" applyBorder="1"/>
    <xf numFmtId="164" fontId="4" fillId="0" borderId="2" xfId="0" applyNumberFormat="1" applyFont="1" applyBorder="1"/>
    <xf numFmtId="0" fontId="0" fillId="0" borderId="2" xfId="0" applyBorder="1"/>
    <xf numFmtId="164" fontId="0" fillId="0" borderId="2" xfId="0" applyNumberFormat="1" applyBorder="1"/>
    <xf numFmtId="166" fontId="4" fillId="0" borderId="2" xfId="0" applyNumberFormat="1" applyFont="1" applyBorder="1"/>
    <xf numFmtId="0" fontId="1" fillId="0" borderId="0" xfId="0" applyFont="1" applyAlignment="1">
      <alignment horizontal="left" vertical="center"/>
    </xf>
    <xf numFmtId="0" fontId="0" fillId="0" borderId="0" xfId="0"/>
    <xf numFmtId="0" fontId="7" fillId="4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/>
  </cellXfs>
  <cellStyles count="1">
    <cellStyle name="Normal" xfId="0" builtinId="0"/>
  </cellStyles>
  <dxfs count="9">
    <dxf>
      <fill>
        <patternFill>
          <bgColor rgb="FFFDE9E7"/>
        </patternFill>
      </fill>
    </dxf>
    <dxf>
      <fill>
        <patternFill>
          <bgColor rgb="FFE8F3E8"/>
        </patternFill>
      </fill>
    </dxf>
    <dxf>
      <fill>
        <patternFill>
          <bgColor rgb="FFFDE9E7"/>
        </patternFill>
      </fill>
    </dxf>
    <dxf>
      <fill>
        <patternFill>
          <bgColor rgb="FFE8F3E8"/>
        </patternFill>
      </fill>
    </dxf>
    <dxf>
      <fill>
        <patternFill>
          <bgColor rgb="FFFDE9E7"/>
        </patternFill>
      </fill>
    </dxf>
    <dxf>
      <fill>
        <patternFill>
          <bgColor rgb="FFE8F3E8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E8F3E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1524000</xdr:colOff>
      <xdr:row>49</xdr:row>
      <xdr:rowOff>85725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42A1BE9A-6E61-2415-4C29-F954FC1999CA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showGridLines="0" workbookViewId="0">
      <selection sqref="A1:F1"/>
    </sheetView>
  </sheetViews>
  <sheetFormatPr baseColWidth="10" defaultColWidth="9.140625" defaultRowHeight="15" x14ac:dyDescent="0.25"/>
  <cols>
    <col min="1" max="1" width="34" customWidth="1"/>
    <col min="2" max="4" width="16" customWidth="1"/>
    <col min="5" max="6" width="12" customWidth="1"/>
  </cols>
  <sheetData>
    <row r="1" spans="1:6" ht="23.25" x14ac:dyDescent="0.25">
      <c r="A1" s="21" t="s">
        <v>0</v>
      </c>
      <c r="B1" s="22"/>
      <c r="C1" s="22"/>
      <c r="D1" s="22"/>
      <c r="E1" s="22"/>
      <c r="F1" s="22"/>
    </row>
    <row r="2" spans="1:6" x14ac:dyDescent="0.25">
      <c r="A2" s="1" t="s">
        <v>1</v>
      </c>
    </row>
    <row r="4" spans="1:6" ht="15.75" x14ac:dyDescent="0.25">
      <c r="A4" s="23" t="s">
        <v>2</v>
      </c>
      <c r="B4" s="22"/>
      <c r="C4" s="22"/>
      <c r="D4" s="22"/>
      <c r="E4" s="22"/>
      <c r="F4" s="22"/>
    </row>
    <row r="5" spans="1:6" x14ac:dyDescent="0.25">
      <c r="A5" s="2" t="s">
        <v>3</v>
      </c>
    </row>
    <row r="6" spans="1:6" x14ac:dyDescent="0.25">
      <c r="A6" s="2" t="s">
        <v>4</v>
      </c>
    </row>
    <row r="7" spans="1:6" x14ac:dyDescent="0.25">
      <c r="A7" s="2" t="s">
        <v>5</v>
      </c>
    </row>
    <row r="8" spans="1:6" x14ac:dyDescent="0.25">
      <c r="A8" s="2" t="s">
        <v>6</v>
      </c>
    </row>
    <row r="11" spans="1:6" ht="15.75" x14ac:dyDescent="0.25">
      <c r="A11" s="23" t="s">
        <v>7</v>
      </c>
      <c r="B11" s="22"/>
      <c r="C11" s="22"/>
      <c r="D11" s="22"/>
    </row>
    <row r="12" spans="1:6" x14ac:dyDescent="0.25">
      <c r="A12" s="3" t="s">
        <v>8</v>
      </c>
      <c r="B12" s="4">
        <f>COUNTIF(Journal!$K$6:$K$305,"OK")+COUNTIF(Journal!$K$6:$K$305,"Prüfen")</f>
        <v>11</v>
      </c>
    </row>
    <row r="13" spans="1:6" x14ac:dyDescent="0.25">
      <c r="A13" s="3" t="s">
        <v>9</v>
      </c>
      <c r="B13" s="5">
        <f>SUMIFS(Journal!$I$6:$I$305,Journal!$K$6:$K$305,"OK")</f>
        <v>28398</v>
      </c>
    </row>
    <row r="14" spans="1:6" x14ac:dyDescent="0.25">
      <c r="A14" s="3" t="s">
        <v>10</v>
      </c>
      <c r="B14" s="4">
        <f>COUNTIF(Journal!$K$6:$K$305,"Prüfen")</f>
        <v>0</v>
      </c>
    </row>
    <row r="15" spans="1:6" x14ac:dyDescent="0.25">
      <c r="A15" s="3" t="s">
        <v>11</v>
      </c>
      <c r="B15" s="5">
        <f>Berichte!J9</f>
        <v>-398</v>
      </c>
    </row>
    <row r="16" spans="1:6" x14ac:dyDescent="0.25">
      <c r="A16" s="3" t="s">
        <v>12</v>
      </c>
      <c r="B16" s="5" t="str">
        <f>IF(AND(B14=0,Berichte!J17=0),"OK","Prüfen")</f>
        <v>OK</v>
      </c>
    </row>
    <row r="17" spans="1:2" x14ac:dyDescent="0.25">
      <c r="B17" s="6"/>
    </row>
    <row r="19" spans="1:2" x14ac:dyDescent="0.25">
      <c r="A19" s="3" t="s">
        <v>13</v>
      </c>
    </row>
    <row r="20" spans="1:2" x14ac:dyDescent="0.25">
      <c r="A20" s="2" t="s">
        <v>14</v>
      </c>
    </row>
    <row r="22" spans="1:2" x14ac:dyDescent="0.25">
      <c r="A22" s="7" t="s">
        <v>15</v>
      </c>
    </row>
    <row r="24" spans="1:2" x14ac:dyDescent="0.25">
      <c r="A24" s="3" t="s">
        <v>16</v>
      </c>
    </row>
    <row r="25" spans="1:2" x14ac:dyDescent="0.25">
      <c r="A25" s="2" t="s">
        <v>17</v>
      </c>
    </row>
  </sheetData>
  <mergeCells count="3">
    <mergeCell ref="A1:F1"/>
    <mergeCell ref="A4:F4"/>
    <mergeCell ref="A11:D11"/>
  </mergeCells>
  <conditionalFormatting sqref="B16">
    <cfRule type="expression" dxfId="8" priority="1">
      <formula>B16="OK"</formula>
    </cfRule>
    <cfRule type="expression" dxfId="7" priority="2">
      <formula>B16="Prüfen"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7"/>
  <sheetViews>
    <sheetView showGridLines="0" workbookViewId="0">
      <selection activeCell="A2" sqref="A2"/>
    </sheetView>
  </sheetViews>
  <sheetFormatPr baseColWidth="10" defaultColWidth="9.140625" defaultRowHeight="15" x14ac:dyDescent="0.25"/>
  <cols>
    <col min="1" max="1" width="12" customWidth="1"/>
    <col min="2" max="2" width="32" customWidth="1"/>
    <col min="3" max="3" width="16" customWidth="1"/>
    <col min="4" max="4" width="22" customWidth="1"/>
    <col min="5" max="7" width="10" customWidth="1"/>
    <col min="10" max="13" width="13" hidden="1" customWidth="1"/>
  </cols>
  <sheetData>
    <row r="1" spans="1:13" ht="23.25" x14ac:dyDescent="0.25">
      <c r="A1" s="21" t="s">
        <v>134</v>
      </c>
      <c r="B1" s="22"/>
      <c r="C1" s="22"/>
      <c r="D1" s="22"/>
      <c r="E1" s="22"/>
      <c r="F1" s="22"/>
      <c r="G1" s="22"/>
      <c r="J1" t="s">
        <v>18</v>
      </c>
    </row>
    <row r="2" spans="1:13" x14ac:dyDescent="0.25">
      <c r="A2" s="1" t="s">
        <v>19</v>
      </c>
      <c r="J2" t="s">
        <v>20</v>
      </c>
      <c r="K2" t="s">
        <v>21</v>
      </c>
      <c r="L2" t="s">
        <v>22</v>
      </c>
      <c r="M2" t="s">
        <v>23</v>
      </c>
    </row>
    <row r="3" spans="1:13" x14ac:dyDescent="0.25">
      <c r="J3" t="s">
        <v>24</v>
      </c>
      <c r="K3" t="s">
        <v>25</v>
      </c>
      <c r="L3" t="s">
        <v>26</v>
      </c>
      <c r="M3" t="s">
        <v>27</v>
      </c>
    </row>
    <row r="4" spans="1:13" x14ac:dyDescent="0.25">
      <c r="A4" s="8" t="s">
        <v>28</v>
      </c>
      <c r="B4" s="8" t="s">
        <v>29</v>
      </c>
      <c r="C4" s="8" t="s">
        <v>30</v>
      </c>
      <c r="D4" s="8" t="s">
        <v>31</v>
      </c>
      <c r="E4" s="8" t="s">
        <v>32</v>
      </c>
      <c r="F4" s="8" t="s">
        <v>33</v>
      </c>
      <c r="G4" s="8" t="s">
        <v>34</v>
      </c>
      <c r="J4" t="s">
        <v>35</v>
      </c>
    </row>
    <row r="5" spans="1:13" x14ac:dyDescent="0.25">
      <c r="A5" s="9">
        <v>1000</v>
      </c>
      <c r="B5" s="10" t="s">
        <v>36</v>
      </c>
      <c r="C5" s="10" t="s">
        <v>20</v>
      </c>
      <c r="D5" s="10" t="s">
        <v>37</v>
      </c>
      <c r="E5" s="10" t="s">
        <v>21</v>
      </c>
      <c r="F5" s="10" t="s">
        <v>22</v>
      </c>
      <c r="G5" s="10" t="s">
        <v>23</v>
      </c>
      <c r="J5" t="s">
        <v>38</v>
      </c>
    </row>
    <row r="6" spans="1:13" x14ac:dyDescent="0.25">
      <c r="A6" s="9">
        <v>1020</v>
      </c>
      <c r="B6" s="10" t="s">
        <v>39</v>
      </c>
      <c r="C6" s="10" t="s">
        <v>20</v>
      </c>
      <c r="D6" s="10" t="s">
        <v>37</v>
      </c>
      <c r="E6" s="10" t="s">
        <v>21</v>
      </c>
      <c r="F6" s="10" t="s">
        <v>22</v>
      </c>
      <c r="G6" s="10" t="s">
        <v>23</v>
      </c>
      <c r="J6" t="s">
        <v>40</v>
      </c>
    </row>
    <row r="7" spans="1:13" x14ac:dyDescent="0.25">
      <c r="A7" s="9">
        <v>1200</v>
      </c>
      <c r="B7" s="10" t="s">
        <v>41</v>
      </c>
      <c r="C7" s="10" t="s">
        <v>20</v>
      </c>
      <c r="D7" s="10" t="s">
        <v>42</v>
      </c>
      <c r="E7" s="10" t="s">
        <v>21</v>
      </c>
      <c r="F7" s="10" t="s">
        <v>22</v>
      </c>
      <c r="G7" s="10" t="s">
        <v>23</v>
      </c>
    </row>
    <row r="8" spans="1:13" x14ac:dyDescent="0.25">
      <c r="A8" s="9">
        <v>1400</v>
      </c>
      <c r="B8" s="10" t="s">
        <v>43</v>
      </c>
      <c r="C8" s="10" t="s">
        <v>20</v>
      </c>
      <c r="D8" s="10" t="s">
        <v>42</v>
      </c>
      <c r="E8" s="10" t="s">
        <v>21</v>
      </c>
      <c r="F8" s="10" t="s">
        <v>22</v>
      </c>
      <c r="G8" s="10" t="s">
        <v>23</v>
      </c>
    </row>
    <row r="9" spans="1:13" x14ac:dyDescent="0.25">
      <c r="A9" s="9">
        <v>1600</v>
      </c>
      <c r="B9" s="10" t="s">
        <v>44</v>
      </c>
      <c r="C9" s="10" t="s">
        <v>20</v>
      </c>
      <c r="D9" s="10" t="s">
        <v>44</v>
      </c>
      <c r="E9" s="10" t="s">
        <v>21</v>
      </c>
      <c r="F9" s="10" t="s">
        <v>22</v>
      </c>
      <c r="G9" s="10" t="s">
        <v>23</v>
      </c>
    </row>
    <row r="10" spans="1:13" x14ac:dyDescent="0.25">
      <c r="A10" s="9">
        <v>1800</v>
      </c>
      <c r="B10" s="10" t="s">
        <v>45</v>
      </c>
      <c r="C10" s="10" t="s">
        <v>20</v>
      </c>
      <c r="D10" s="10" t="s">
        <v>46</v>
      </c>
      <c r="E10" s="10" t="s">
        <v>21</v>
      </c>
      <c r="F10" s="10" t="s">
        <v>22</v>
      </c>
      <c r="G10" s="10" t="s">
        <v>23</v>
      </c>
    </row>
    <row r="11" spans="1:13" x14ac:dyDescent="0.25">
      <c r="A11" s="9">
        <v>3000</v>
      </c>
      <c r="B11" s="10" t="s">
        <v>35</v>
      </c>
      <c r="C11" s="10" t="s">
        <v>35</v>
      </c>
      <c r="D11" s="10" t="s">
        <v>47</v>
      </c>
      <c r="E11" s="10" t="s">
        <v>25</v>
      </c>
      <c r="F11" s="10" t="s">
        <v>22</v>
      </c>
      <c r="G11" s="10" t="s">
        <v>23</v>
      </c>
    </row>
    <row r="12" spans="1:13" x14ac:dyDescent="0.25">
      <c r="A12" s="9">
        <v>3200</v>
      </c>
      <c r="B12" s="10" t="s">
        <v>11</v>
      </c>
      <c r="C12" s="10" t="s">
        <v>35</v>
      </c>
      <c r="D12" s="10" t="s">
        <v>48</v>
      </c>
      <c r="E12" s="10" t="s">
        <v>25</v>
      </c>
      <c r="F12" s="10" t="s">
        <v>22</v>
      </c>
      <c r="G12" s="10" t="s">
        <v>23</v>
      </c>
    </row>
    <row r="13" spans="1:13" x14ac:dyDescent="0.25">
      <c r="A13" s="9">
        <v>3300</v>
      </c>
      <c r="B13" s="10" t="s">
        <v>49</v>
      </c>
      <c r="C13" s="10" t="s">
        <v>24</v>
      </c>
      <c r="D13" s="10" t="s">
        <v>50</v>
      </c>
      <c r="E13" s="10" t="s">
        <v>25</v>
      </c>
      <c r="F13" s="10" t="s">
        <v>22</v>
      </c>
      <c r="G13" s="10" t="s">
        <v>23</v>
      </c>
    </row>
    <row r="14" spans="1:13" x14ac:dyDescent="0.25">
      <c r="A14" s="9">
        <v>3400</v>
      </c>
      <c r="B14" s="10" t="s">
        <v>51</v>
      </c>
      <c r="C14" s="10" t="s">
        <v>24</v>
      </c>
      <c r="D14" s="10" t="s">
        <v>50</v>
      </c>
      <c r="E14" s="10" t="s">
        <v>25</v>
      </c>
      <c r="F14" s="10" t="s">
        <v>22</v>
      </c>
      <c r="G14" s="10" t="s">
        <v>23</v>
      </c>
    </row>
    <row r="15" spans="1:13" x14ac:dyDescent="0.25">
      <c r="A15" s="9">
        <v>3500</v>
      </c>
      <c r="B15" s="10" t="s">
        <v>52</v>
      </c>
      <c r="C15" s="10" t="s">
        <v>24</v>
      </c>
      <c r="D15" s="10" t="s">
        <v>46</v>
      </c>
      <c r="E15" s="10" t="s">
        <v>25</v>
      </c>
      <c r="F15" s="10" t="s">
        <v>22</v>
      </c>
      <c r="G15" s="10" t="s">
        <v>23</v>
      </c>
    </row>
    <row r="16" spans="1:13" x14ac:dyDescent="0.25">
      <c r="A16" s="9">
        <v>4000</v>
      </c>
      <c r="B16" s="10" t="s">
        <v>53</v>
      </c>
      <c r="C16" s="10" t="s">
        <v>38</v>
      </c>
      <c r="D16" s="10" t="s">
        <v>54</v>
      </c>
      <c r="E16" s="10" t="s">
        <v>25</v>
      </c>
      <c r="F16" s="10" t="s">
        <v>26</v>
      </c>
      <c r="G16" s="10" t="s">
        <v>23</v>
      </c>
    </row>
    <row r="17" spans="1:7" x14ac:dyDescent="0.25">
      <c r="A17" s="9">
        <v>4100</v>
      </c>
      <c r="B17" s="10" t="s">
        <v>55</v>
      </c>
      <c r="C17" s="10" t="s">
        <v>38</v>
      </c>
      <c r="D17" s="10" t="s">
        <v>56</v>
      </c>
      <c r="E17" s="10" t="s">
        <v>25</v>
      </c>
      <c r="F17" s="10" t="s">
        <v>26</v>
      </c>
      <c r="G17" s="10" t="s">
        <v>23</v>
      </c>
    </row>
    <row r="18" spans="1:7" x14ac:dyDescent="0.25">
      <c r="A18" s="9">
        <v>5000</v>
      </c>
      <c r="B18" s="10" t="s">
        <v>57</v>
      </c>
      <c r="C18" s="10" t="s">
        <v>40</v>
      </c>
      <c r="D18" s="10" t="s">
        <v>58</v>
      </c>
      <c r="E18" s="10" t="s">
        <v>21</v>
      </c>
      <c r="F18" s="10" t="s">
        <v>26</v>
      </c>
      <c r="G18" s="10" t="s">
        <v>23</v>
      </c>
    </row>
    <row r="19" spans="1:7" x14ac:dyDescent="0.25">
      <c r="A19" s="9">
        <v>5100</v>
      </c>
      <c r="B19" s="10" t="s">
        <v>59</v>
      </c>
      <c r="C19" s="10" t="s">
        <v>40</v>
      </c>
      <c r="D19" s="10" t="s">
        <v>60</v>
      </c>
      <c r="E19" s="10" t="s">
        <v>21</v>
      </c>
      <c r="F19" s="10" t="s">
        <v>26</v>
      </c>
      <c r="G19" s="10" t="s">
        <v>23</v>
      </c>
    </row>
    <row r="20" spans="1:7" x14ac:dyDescent="0.25">
      <c r="A20" s="9">
        <v>5200</v>
      </c>
      <c r="B20" s="10" t="s">
        <v>61</v>
      </c>
      <c r="C20" s="10" t="s">
        <v>40</v>
      </c>
      <c r="D20" s="10" t="s">
        <v>62</v>
      </c>
      <c r="E20" s="10" t="s">
        <v>21</v>
      </c>
      <c r="F20" s="10" t="s">
        <v>26</v>
      </c>
      <c r="G20" s="10" t="s">
        <v>23</v>
      </c>
    </row>
    <row r="21" spans="1:7" x14ac:dyDescent="0.25">
      <c r="A21" s="9">
        <v>5300</v>
      </c>
      <c r="B21" s="10" t="s">
        <v>63</v>
      </c>
      <c r="C21" s="10" t="s">
        <v>40</v>
      </c>
      <c r="D21" s="10" t="s">
        <v>64</v>
      </c>
      <c r="E21" s="10" t="s">
        <v>21</v>
      </c>
      <c r="F21" s="10" t="s">
        <v>26</v>
      </c>
      <c r="G21" s="10" t="s">
        <v>23</v>
      </c>
    </row>
    <row r="22" spans="1:7" x14ac:dyDescent="0.25">
      <c r="A22" s="9">
        <v>5400</v>
      </c>
      <c r="B22" s="10" t="s">
        <v>65</v>
      </c>
      <c r="C22" s="10" t="s">
        <v>40</v>
      </c>
      <c r="D22" s="10" t="s">
        <v>66</v>
      </c>
      <c r="E22" s="10" t="s">
        <v>21</v>
      </c>
      <c r="F22" s="10" t="s">
        <v>26</v>
      </c>
      <c r="G22" s="10" t="s">
        <v>23</v>
      </c>
    </row>
    <row r="23" spans="1:7" x14ac:dyDescent="0.25">
      <c r="A23" s="9">
        <v>5500</v>
      </c>
      <c r="B23" s="10" t="s">
        <v>67</v>
      </c>
      <c r="C23" s="10" t="s">
        <v>40</v>
      </c>
      <c r="D23" s="10" t="s">
        <v>68</v>
      </c>
      <c r="E23" s="10" t="s">
        <v>21</v>
      </c>
      <c r="F23" s="10" t="s">
        <v>26</v>
      </c>
      <c r="G23" s="10" t="s">
        <v>23</v>
      </c>
    </row>
    <row r="24" spans="1:7" x14ac:dyDescent="0.25">
      <c r="A24" s="9">
        <v>5600</v>
      </c>
      <c r="B24" s="10" t="s">
        <v>69</v>
      </c>
      <c r="C24" s="10" t="s">
        <v>40</v>
      </c>
      <c r="D24" s="10" t="s">
        <v>70</v>
      </c>
      <c r="E24" s="10" t="s">
        <v>21</v>
      </c>
      <c r="F24" s="10" t="s">
        <v>26</v>
      </c>
      <c r="G24" s="10" t="s">
        <v>23</v>
      </c>
    </row>
    <row r="25" spans="1:7" x14ac:dyDescent="0.25">
      <c r="A25" s="9">
        <v>5700</v>
      </c>
      <c r="B25" s="10" t="s">
        <v>71</v>
      </c>
      <c r="C25" s="10" t="s">
        <v>40</v>
      </c>
      <c r="D25" s="10" t="s">
        <v>72</v>
      </c>
      <c r="E25" s="10" t="s">
        <v>21</v>
      </c>
      <c r="F25" s="10" t="s">
        <v>26</v>
      </c>
      <c r="G25" s="10" t="s">
        <v>23</v>
      </c>
    </row>
    <row r="26" spans="1:7" x14ac:dyDescent="0.25">
      <c r="A26" s="9">
        <v>5800</v>
      </c>
      <c r="B26" s="10" t="s">
        <v>73</v>
      </c>
      <c r="C26" s="10" t="s">
        <v>40</v>
      </c>
      <c r="D26" s="10" t="s">
        <v>62</v>
      </c>
      <c r="E26" s="10" t="s">
        <v>21</v>
      </c>
      <c r="F26" s="10" t="s">
        <v>26</v>
      </c>
      <c r="G26" s="10" t="s">
        <v>23</v>
      </c>
    </row>
    <row r="27" spans="1:7" x14ac:dyDescent="0.25">
      <c r="A27" s="9">
        <v>5900</v>
      </c>
      <c r="B27" s="10" t="s">
        <v>74</v>
      </c>
      <c r="C27" s="10" t="s">
        <v>40</v>
      </c>
      <c r="D27" s="10" t="s">
        <v>75</v>
      </c>
      <c r="E27" s="10" t="s">
        <v>21</v>
      </c>
      <c r="F27" s="10" t="s">
        <v>26</v>
      </c>
      <c r="G27" s="10" t="s">
        <v>23</v>
      </c>
    </row>
  </sheetData>
  <mergeCells count="1">
    <mergeCell ref="A1:G1"/>
  </mergeCells>
  <dataValidations count="4">
    <dataValidation type="list" allowBlank="1" sqref="C5:C200" xr:uid="{00000000-0002-0000-0100-000000000000}">
      <formula1>KontenGruppen</formula1>
    </dataValidation>
    <dataValidation type="list" allowBlank="1" sqref="E5:E200" xr:uid="{00000000-0002-0000-0100-000001000000}">
      <formula1>NaturListe</formula1>
    </dataValidation>
    <dataValidation type="list" allowBlank="1" sqref="F5:F200" xr:uid="{00000000-0002-0000-0100-000002000000}">
      <formula1>BerichtListe</formula1>
    </dataValidation>
    <dataValidation type="list" allowBlank="1" sqref="G5:G200" xr:uid="{00000000-0002-0000-0100-000003000000}">
      <formula1>AktivListe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305"/>
  <sheetViews>
    <sheetView showGridLines="0" workbookViewId="0">
      <selection sqref="A1:L1"/>
    </sheetView>
  </sheetViews>
  <sheetFormatPr baseColWidth="10" defaultColWidth="9.140625" defaultRowHeight="15" x14ac:dyDescent="0.25"/>
  <cols>
    <col min="1" max="2" width="12" customWidth="1"/>
    <col min="3" max="3" width="14" customWidth="1"/>
    <col min="4" max="4" width="34" customWidth="1"/>
    <col min="5" max="5" width="12" customWidth="1"/>
    <col min="6" max="6" width="24" customWidth="1"/>
    <col min="7" max="7" width="12" customWidth="1"/>
    <col min="8" max="8" width="28" customWidth="1"/>
    <col min="9" max="9" width="14" customWidth="1"/>
    <col min="10" max="11" width="12" customWidth="1"/>
    <col min="12" max="12" width="18" customWidth="1"/>
  </cols>
  <sheetData>
    <row r="1" spans="1:12" ht="23.25" x14ac:dyDescent="0.25">
      <c r="A1" s="21" t="s">
        <v>136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x14ac:dyDescent="0.25">
      <c r="A2" s="1" t="s">
        <v>76</v>
      </c>
    </row>
    <row r="3" spans="1:12" x14ac:dyDescent="0.25">
      <c r="A3" s="3" t="s">
        <v>77</v>
      </c>
      <c r="B3" s="7" t="s">
        <v>78</v>
      </c>
    </row>
    <row r="5" spans="1:12" x14ac:dyDescent="0.25">
      <c r="A5" s="8" t="s">
        <v>79</v>
      </c>
      <c r="B5" s="8" t="s">
        <v>80</v>
      </c>
      <c r="C5" s="8" t="s">
        <v>81</v>
      </c>
      <c r="D5" s="8" t="s">
        <v>82</v>
      </c>
      <c r="E5" s="8" t="s">
        <v>83</v>
      </c>
      <c r="F5" s="8" t="s">
        <v>84</v>
      </c>
      <c r="G5" s="8" t="s">
        <v>85</v>
      </c>
      <c r="H5" s="8" t="s">
        <v>86</v>
      </c>
      <c r="I5" s="8" t="s">
        <v>87</v>
      </c>
      <c r="J5" s="8" t="s">
        <v>88</v>
      </c>
      <c r="K5" s="8" t="s">
        <v>89</v>
      </c>
      <c r="L5" s="8" t="s">
        <v>90</v>
      </c>
    </row>
    <row r="6" spans="1:12" x14ac:dyDescent="0.25">
      <c r="A6" s="10">
        <f t="shared" ref="A6:A69" si="0">IF(OR(B6&lt;&gt;"",I6&lt;&gt;""),ROW()-5,"")</f>
        <v>1</v>
      </c>
      <c r="B6" s="11">
        <v>46024</v>
      </c>
      <c r="C6" s="10" t="s">
        <v>91</v>
      </c>
      <c r="D6" s="10" t="s">
        <v>92</v>
      </c>
      <c r="E6" s="12">
        <v>1020</v>
      </c>
      <c r="F6" s="10" t="str">
        <f>IF(E6="","",IFERROR(VLOOKUP(E6,Kontenrahmen!$A$5:$G$200,2,FALSE),""))</f>
        <v>Bank</v>
      </c>
      <c r="G6" s="12">
        <v>3000</v>
      </c>
      <c r="H6" s="10" t="str">
        <f>IF(G6="","",IFERROR(VLOOKUP(G6,Kontenrahmen!$A$5:$G$200,2,FALSE),""))</f>
        <v>Eigenkapital</v>
      </c>
      <c r="I6" s="13">
        <v>15000</v>
      </c>
      <c r="J6" s="20">
        <f t="shared" ref="J6:J69" si="1">IF(B6="","",DATE(YEAR(B6),MONTH(B6),1))</f>
        <v>46023</v>
      </c>
      <c r="K6" s="10" t="str">
        <f t="shared" ref="K6:K69" si="2">IF(COUNTA(B6,E6,G6,I6)=0,"",IF(AND(ISNUMBER(B6),E6&lt;&gt;"",G6&lt;&gt;"",E6&lt;&gt;G6,ISNUMBER(I6),I6&gt;0),"OK","Prüfen"))</f>
        <v>OK</v>
      </c>
      <c r="L6" s="12" t="s">
        <v>93</v>
      </c>
    </row>
    <row r="7" spans="1:12" x14ac:dyDescent="0.25">
      <c r="A7" s="10">
        <f t="shared" si="0"/>
        <v>2</v>
      </c>
      <c r="B7" s="11">
        <v>46025</v>
      </c>
      <c r="C7" s="10" t="s">
        <v>94</v>
      </c>
      <c r="D7" s="10" t="s">
        <v>95</v>
      </c>
      <c r="E7" s="12">
        <v>5100</v>
      </c>
      <c r="F7" s="10" t="str">
        <f>IF(E7="","",IFERROR(VLOOKUP(E7,Kontenrahmen!$A$5:$G$200,2,FALSE),""))</f>
        <v>Miete</v>
      </c>
      <c r="G7" s="12">
        <v>1020</v>
      </c>
      <c r="H7" s="10" t="str">
        <f>IF(G7="","",IFERROR(VLOOKUP(G7,Kontenrahmen!$A$5:$G$200,2,FALSE),""))</f>
        <v>Bank</v>
      </c>
      <c r="I7" s="13">
        <v>1200</v>
      </c>
      <c r="J7" s="20">
        <f t="shared" si="1"/>
        <v>46023</v>
      </c>
      <c r="K7" s="10" t="str">
        <f t="shared" si="2"/>
        <v>OK</v>
      </c>
      <c r="L7" s="12" t="s">
        <v>93</v>
      </c>
    </row>
    <row r="8" spans="1:12" x14ac:dyDescent="0.25">
      <c r="A8" s="10">
        <f t="shared" si="0"/>
        <v>3</v>
      </c>
      <c r="B8" s="11">
        <v>46026</v>
      </c>
      <c r="C8" s="10" t="s">
        <v>96</v>
      </c>
      <c r="D8" s="10" t="s">
        <v>97</v>
      </c>
      <c r="E8" s="12">
        <v>5500</v>
      </c>
      <c r="F8" s="10" t="str">
        <f>IF(E8="","",IFERROR(VLOOKUP(E8,Kontenrahmen!$A$5:$G$200,2,FALSE),""))</f>
        <v>Bürobedarf</v>
      </c>
      <c r="G8" s="12">
        <v>1000</v>
      </c>
      <c r="H8" s="10" t="str">
        <f>IF(G8="","",IFERROR(VLOOKUP(G8,Kontenrahmen!$A$5:$G$200,2,FALSE),""))</f>
        <v>Kasse</v>
      </c>
      <c r="I8" s="13">
        <v>180</v>
      </c>
      <c r="J8" s="20">
        <f t="shared" si="1"/>
        <v>46023</v>
      </c>
      <c r="K8" s="10" t="str">
        <f t="shared" si="2"/>
        <v>OK</v>
      </c>
      <c r="L8" s="12" t="s">
        <v>93</v>
      </c>
    </row>
    <row r="9" spans="1:12" x14ac:dyDescent="0.25">
      <c r="A9" s="10">
        <f t="shared" si="0"/>
        <v>4</v>
      </c>
      <c r="B9" s="11">
        <v>46027</v>
      </c>
      <c r="C9" s="10" t="s">
        <v>98</v>
      </c>
      <c r="D9" s="10" t="s">
        <v>99</v>
      </c>
      <c r="E9" s="12">
        <v>1200</v>
      </c>
      <c r="F9" s="10" t="str">
        <f>IF(E9="","",IFERROR(VLOOKUP(E9,Kontenrahmen!$A$5:$G$200,2,FALSE),""))</f>
        <v>Forderungen aus LuL</v>
      </c>
      <c r="G9" s="12">
        <v>4000</v>
      </c>
      <c r="H9" s="10" t="str">
        <f>IF(G9="","",IFERROR(VLOOKUP(G9,Kontenrahmen!$A$5:$G$200,2,FALSE),""))</f>
        <v>Umsatzerlöse</v>
      </c>
      <c r="I9" s="13">
        <v>3500</v>
      </c>
      <c r="J9" s="20">
        <f t="shared" si="1"/>
        <v>46023</v>
      </c>
      <c r="K9" s="10" t="str">
        <f t="shared" si="2"/>
        <v>OK</v>
      </c>
      <c r="L9" s="12" t="s">
        <v>93</v>
      </c>
    </row>
    <row r="10" spans="1:12" x14ac:dyDescent="0.25">
      <c r="A10" s="10">
        <f t="shared" si="0"/>
        <v>5</v>
      </c>
      <c r="B10" s="11">
        <v>46030</v>
      </c>
      <c r="C10" s="10" t="s">
        <v>100</v>
      </c>
      <c r="D10" s="10" t="s">
        <v>101</v>
      </c>
      <c r="E10" s="12">
        <v>1020</v>
      </c>
      <c r="F10" s="10" t="str">
        <f>IF(E10="","",IFERROR(VLOOKUP(E10,Kontenrahmen!$A$5:$G$200,2,FALSE),""))</f>
        <v>Bank</v>
      </c>
      <c r="G10" s="12">
        <v>1200</v>
      </c>
      <c r="H10" s="10" t="str">
        <f>IF(G10="","",IFERROR(VLOOKUP(G10,Kontenrahmen!$A$5:$G$200,2,FALSE),""))</f>
        <v>Forderungen aus LuL</v>
      </c>
      <c r="I10" s="13">
        <v>3500</v>
      </c>
      <c r="J10" s="20">
        <f t="shared" si="1"/>
        <v>46023</v>
      </c>
      <c r="K10" s="10" t="str">
        <f t="shared" si="2"/>
        <v>OK</v>
      </c>
      <c r="L10" s="12" t="s">
        <v>93</v>
      </c>
    </row>
    <row r="11" spans="1:12" x14ac:dyDescent="0.25">
      <c r="A11" s="10">
        <f t="shared" si="0"/>
        <v>6</v>
      </c>
      <c r="B11" s="11">
        <v>46031</v>
      </c>
      <c r="C11" s="10" t="s">
        <v>102</v>
      </c>
      <c r="D11" s="10" t="s">
        <v>103</v>
      </c>
      <c r="E11" s="12">
        <v>5400</v>
      </c>
      <c r="F11" s="10" t="str">
        <f>IF(E11="","",IFERROR(VLOOKUP(E11,Kontenrahmen!$A$5:$G$200,2,FALSE),""))</f>
        <v>Marketing</v>
      </c>
      <c r="G11" s="12">
        <v>1020</v>
      </c>
      <c r="H11" s="10" t="str">
        <f>IF(G11="","",IFERROR(VLOOKUP(G11,Kontenrahmen!$A$5:$G$200,2,FALSE),""))</f>
        <v>Bank</v>
      </c>
      <c r="I11" s="13">
        <v>450</v>
      </c>
      <c r="J11" s="20">
        <f t="shared" si="1"/>
        <v>46023</v>
      </c>
      <c r="K11" s="10" t="str">
        <f t="shared" si="2"/>
        <v>OK</v>
      </c>
      <c r="L11" s="12" t="s">
        <v>93</v>
      </c>
    </row>
    <row r="12" spans="1:12" x14ac:dyDescent="0.25">
      <c r="A12" s="10">
        <f t="shared" si="0"/>
        <v>7</v>
      </c>
      <c r="B12" s="11">
        <v>46033</v>
      </c>
      <c r="C12" s="10" t="s">
        <v>104</v>
      </c>
      <c r="D12" s="10" t="s">
        <v>105</v>
      </c>
      <c r="E12" s="12">
        <v>5000</v>
      </c>
      <c r="F12" s="10" t="str">
        <f>IF(E12="","",IFERROR(VLOOKUP(E12,Kontenrahmen!$A$5:$G$200,2,FALSE),""))</f>
        <v>Wareneinkauf</v>
      </c>
      <c r="G12" s="12">
        <v>3300</v>
      </c>
      <c r="H12" s="10" t="str">
        <f>IF(G12="","",IFERROR(VLOOKUP(G12,Kontenrahmen!$A$5:$G$200,2,FALSE),""))</f>
        <v>Verbindlichkeiten aus LuL</v>
      </c>
      <c r="I12" s="13">
        <v>2000</v>
      </c>
      <c r="J12" s="20">
        <f t="shared" si="1"/>
        <v>46023</v>
      </c>
      <c r="K12" s="10" t="str">
        <f t="shared" si="2"/>
        <v>OK</v>
      </c>
      <c r="L12" s="12" t="s">
        <v>93</v>
      </c>
    </row>
    <row r="13" spans="1:12" x14ac:dyDescent="0.25">
      <c r="A13" s="10">
        <f t="shared" si="0"/>
        <v>8</v>
      </c>
      <c r="B13" s="11">
        <v>46037</v>
      </c>
      <c r="C13" s="10" t="s">
        <v>106</v>
      </c>
      <c r="D13" s="10" t="s">
        <v>107</v>
      </c>
      <c r="E13" s="12">
        <v>3300</v>
      </c>
      <c r="F13" s="10" t="str">
        <f>IF(E13="","",IFERROR(VLOOKUP(E13,Kontenrahmen!$A$5:$G$200,2,FALSE),""))</f>
        <v>Verbindlichkeiten aus LuL</v>
      </c>
      <c r="G13" s="12">
        <v>1020</v>
      </c>
      <c r="H13" s="10" t="str">
        <f>IF(G13="","",IFERROR(VLOOKUP(G13,Kontenrahmen!$A$5:$G$200,2,FALSE),""))</f>
        <v>Bank</v>
      </c>
      <c r="I13" s="13">
        <v>2000</v>
      </c>
      <c r="J13" s="20">
        <f t="shared" si="1"/>
        <v>46023</v>
      </c>
      <c r="K13" s="10" t="str">
        <f t="shared" si="2"/>
        <v>OK</v>
      </c>
      <c r="L13" s="12" t="s">
        <v>93</v>
      </c>
    </row>
    <row r="14" spans="1:12" x14ac:dyDescent="0.25">
      <c r="A14" s="10">
        <f t="shared" si="0"/>
        <v>9</v>
      </c>
      <c r="B14" s="11">
        <v>46042</v>
      </c>
      <c r="C14" s="10" t="s">
        <v>108</v>
      </c>
      <c r="D14" s="10" t="s">
        <v>109</v>
      </c>
      <c r="E14" s="12">
        <v>5700</v>
      </c>
      <c r="F14" s="10" t="str">
        <f>IF(E14="","",IFERROR(VLOOKUP(E14,Kontenrahmen!$A$5:$G$200,2,FALSE),""))</f>
        <v>Bankgebühren</v>
      </c>
      <c r="G14" s="12">
        <v>1020</v>
      </c>
      <c r="H14" s="10" t="str">
        <f>IF(G14="","",IFERROR(VLOOKUP(G14,Kontenrahmen!$A$5:$G$200,2,FALSE),""))</f>
        <v>Bank</v>
      </c>
      <c r="I14" s="13">
        <v>18</v>
      </c>
      <c r="J14" s="20">
        <f t="shared" si="1"/>
        <v>46023</v>
      </c>
      <c r="K14" s="10" t="str">
        <f t="shared" si="2"/>
        <v>OK</v>
      </c>
      <c r="L14" s="12" t="s">
        <v>93</v>
      </c>
    </row>
    <row r="15" spans="1:12" x14ac:dyDescent="0.25">
      <c r="A15" s="10">
        <f t="shared" si="0"/>
        <v>10</v>
      </c>
      <c r="B15" s="11">
        <v>46047</v>
      </c>
      <c r="C15" s="10" t="s">
        <v>110</v>
      </c>
      <c r="D15" s="10" t="s">
        <v>111</v>
      </c>
      <c r="E15" s="12">
        <v>1000</v>
      </c>
      <c r="F15" s="10" t="str">
        <f>IF(E15="","",IFERROR(VLOOKUP(E15,Kontenrahmen!$A$5:$G$200,2,FALSE),""))</f>
        <v>Kasse</v>
      </c>
      <c r="G15" s="12">
        <v>4100</v>
      </c>
      <c r="H15" s="10" t="str">
        <f>IF(G15="","",IFERROR(VLOOKUP(G15,Kontenrahmen!$A$5:$G$200,2,FALSE),""))</f>
        <v>Sonstige betriebliche Erträge</v>
      </c>
      <c r="I15" s="13">
        <v>250</v>
      </c>
      <c r="J15" s="20">
        <f t="shared" si="1"/>
        <v>46023</v>
      </c>
      <c r="K15" s="10" t="str">
        <f t="shared" si="2"/>
        <v>OK</v>
      </c>
      <c r="L15" s="12" t="s">
        <v>93</v>
      </c>
    </row>
    <row r="16" spans="1:12" x14ac:dyDescent="0.25">
      <c r="A16" s="10">
        <f t="shared" si="0"/>
        <v>11</v>
      </c>
      <c r="B16" s="11">
        <v>46050</v>
      </c>
      <c r="C16" s="10" t="s">
        <v>112</v>
      </c>
      <c r="D16" s="10" t="s">
        <v>113</v>
      </c>
      <c r="E16" s="12">
        <v>5800</v>
      </c>
      <c r="F16" s="10" t="str">
        <f>IF(E16="","",IFERROR(VLOOKUP(E16,Kontenrahmen!$A$5:$G$200,2,FALSE),""))</f>
        <v>Versicherungen</v>
      </c>
      <c r="G16" s="12">
        <v>1020</v>
      </c>
      <c r="H16" s="10" t="str">
        <f>IF(G16="","",IFERROR(VLOOKUP(G16,Kontenrahmen!$A$5:$G$200,2,FALSE),""))</f>
        <v>Bank</v>
      </c>
      <c r="I16" s="13">
        <v>300</v>
      </c>
      <c r="J16" s="20">
        <f t="shared" si="1"/>
        <v>46023</v>
      </c>
      <c r="K16" s="10" t="str">
        <f t="shared" si="2"/>
        <v>OK</v>
      </c>
      <c r="L16" s="12" t="s">
        <v>93</v>
      </c>
    </row>
    <row r="17" spans="1:12" x14ac:dyDescent="0.25">
      <c r="A17" s="10" t="str">
        <f t="shared" si="0"/>
        <v/>
      </c>
      <c r="B17" s="11"/>
      <c r="C17" s="10"/>
      <c r="D17" s="10"/>
      <c r="E17" s="12"/>
      <c r="F17" s="10" t="str">
        <f>IF(E17="","",IFERROR(VLOOKUP(E17,Kontenrahmen!$A$5:$G$200,2,FALSE),""))</f>
        <v/>
      </c>
      <c r="G17" s="12"/>
      <c r="H17" s="10" t="str">
        <f>IF(G17="","",IFERROR(VLOOKUP(G17,Kontenrahmen!$A$5:$G$200,2,FALSE),""))</f>
        <v/>
      </c>
      <c r="I17" s="13"/>
      <c r="J17" s="20" t="str">
        <f t="shared" si="1"/>
        <v/>
      </c>
      <c r="K17" s="10" t="str">
        <f t="shared" si="2"/>
        <v/>
      </c>
      <c r="L17" s="12"/>
    </row>
    <row r="18" spans="1:12" x14ac:dyDescent="0.25">
      <c r="A18" s="10" t="str">
        <f t="shared" si="0"/>
        <v/>
      </c>
      <c r="B18" s="11"/>
      <c r="C18" s="10"/>
      <c r="D18" s="10"/>
      <c r="E18" s="12"/>
      <c r="F18" s="10" t="str">
        <f>IF(E18="","",IFERROR(VLOOKUP(E18,Kontenrahmen!$A$5:$G$200,2,FALSE),""))</f>
        <v/>
      </c>
      <c r="G18" s="12"/>
      <c r="H18" s="10" t="str">
        <f>IF(G18="","",IFERROR(VLOOKUP(G18,Kontenrahmen!$A$5:$G$200,2,FALSE),""))</f>
        <v/>
      </c>
      <c r="I18" s="13"/>
      <c r="J18" s="20" t="str">
        <f t="shared" si="1"/>
        <v/>
      </c>
      <c r="K18" s="10" t="str">
        <f t="shared" si="2"/>
        <v/>
      </c>
      <c r="L18" s="12"/>
    </row>
    <row r="19" spans="1:12" x14ac:dyDescent="0.25">
      <c r="A19" s="10" t="str">
        <f t="shared" si="0"/>
        <v/>
      </c>
      <c r="B19" s="11"/>
      <c r="C19" s="10"/>
      <c r="D19" s="10"/>
      <c r="E19" s="12"/>
      <c r="F19" s="10" t="str">
        <f>IF(E19="","",IFERROR(VLOOKUP(E19,Kontenrahmen!$A$5:$G$200,2,FALSE),""))</f>
        <v/>
      </c>
      <c r="G19" s="12"/>
      <c r="H19" s="10" t="str">
        <f>IF(G19="","",IFERROR(VLOOKUP(G19,Kontenrahmen!$A$5:$G$200,2,FALSE),""))</f>
        <v/>
      </c>
      <c r="I19" s="13"/>
      <c r="J19" s="20" t="str">
        <f t="shared" si="1"/>
        <v/>
      </c>
      <c r="K19" s="10" t="str">
        <f t="shared" si="2"/>
        <v/>
      </c>
      <c r="L19" s="12"/>
    </row>
    <row r="20" spans="1:12" x14ac:dyDescent="0.25">
      <c r="A20" s="10" t="str">
        <f t="shared" si="0"/>
        <v/>
      </c>
      <c r="B20" s="11"/>
      <c r="C20" s="10"/>
      <c r="D20" s="10"/>
      <c r="E20" s="12"/>
      <c r="F20" s="10" t="str">
        <f>IF(E20="","",IFERROR(VLOOKUP(E20,Kontenrahmen!$A$5:$G$200,2,FALSE),""))</f>
        <v/>
      </c>
      <c r="G20" s="12"/>
      <c r="H20" s="10" t="str">
        <f>IF(G20="","",IFERROR(VLOOKUP(G20,Kontenrahmen!$A$5:$G$200,2,FALSE),""))</f>
        <v/>
      </c>
      <c r="I20" s="13"/>
      <c r="J20" s="20" t="str">
        <f t="shared" si="1"/>
        <v/>
      </c>
      <c r="K20" s="10" t="str">
        <f t="shared" si="2"/>
        <v/>
      </c>
      <c r="L20" s="12"/>
    </row>
    <row r="21" spans="1:12" x14ac:dyDescent="0.25">
      <c r="A21" s="10" t="str">
        <f t="shared" si="0"/>
        <v/>
      </c>
      <c r="B21" s="11"/>
      <c r="C21" s="10"/>
      <c r="D21" s="10"/>
      <c r="E21" s="12"/>
      <c r="F21" s="10" t="str">
        <f>IF(E21="","",IFERROR(VLOOKUP(E21,Kontenrahmen!$A$5:$G$200,2,FALSE),""))</f>
        <v/>
      </c>
      <c r="G21" s="12"/>
      <c r="H21" s="10" t="str">
        <f>IF(G21="","",IFERROR(VLOOKUP(G21,Kontenrahmen!$A$5:$G$200,2,FALSE),""))</f>
        <v/>
      </c>
      <c r="I21" s="13"/>
      <c r="J21" s="20" t="str">
        <f t="shared" si="1"/>
        <v/>
      </c>
      <c r="K21" s="10" t="str">
        <f t="shared" si="2"/>
        <v/>
      </c>
      <c r="L21" s="12"/>
    </row>
    <row r="22" spans="1:12" x14ac:dyDescent="0.25">
      <c r="A22" s="10" t="str">
        <f t="shared" si="0"/>
        <v/>
      </c>
      <c r="B22" s="11"/>
      <c r="C22" s="10"/>
      <c r="D22" s="10"/>
      <c r="E22" s="12"/>
      <c r="F22" s="10" t="str">
        <f>IF(E22="","",IFERROR(VLOOKUP(E22,Kontenrahmen!$A$5:$G$200,2,FALSE),""))</f>
        <v/>
      </c>
      <c r="G22" s="12"/>
      <c r="H22" s="10" t="str">
        <f>IF(G22="","",IFERROR(VLOOKUP(G22,Kontenrahmen!$A$5:$G$200,2,FALSE),""))</f>
        <v/>
      </c>
      <c r="I22" s="13"/>
      <c r="J22" s="20" t="str">
        <f t="shared" si="1"/>
        <v/>
      </c>
      <c r="K22" s="10" t="str">
        <f t="shared" si="2"/>
        <v/>
      </c>
      <c r="L22" s="12"/>
    </row>
    <row r="23" spans="1:12" x14ac:dyDescent="0.25">
      <c r="A23" s="10" t="str">
        <f t="shared" si="0"/>
        <v/>
      </c>
      <c r="B23" s="11"/>
      <c r="C23" s="10"/>
      <c r="D23" s="10"/>
      <c r="E23" s="12"/>
      <c r="F23" s="10" t="str">
        <f>IF(E23="","",IFERROR(VLOOKUP(E23,Kontenrahmen!$A$5:$G$200,2,FALSE),""))</f>
        <v/>
      </c>
      <c r="G23" s="12"/>
      <c r="H23" s="10" t="str">
        <f>IF(G23="","",IFERROR(VLOOKUP(G23,Kontenrahmen!$A$5:$G$200,2,FALSE),""))</f>
        <v/>
      </c>
      <c r="I23" s="13"/>
      <c r="J23" s="20" t="str">
        <f t="shared" si="1"/>
        <v/>
      </c>
      <c r="K23" s="10" t="str">
        <f t="shared" si="2"/>
        <v/>
      </c>
      <c r="L23" s="12"/>
    </row>
    <row r="24" spans="1:12" x14ac:dyDescent="0.25">
      <c r="A24" s="10" t="str">
        <f t="shared" si="0"/>
        <v/>
      </c>
      <c r="B24" s="11"/>
      <c r="C24" s="10"/>
      <c r="D24" s="10"/>
      <c r="E24" s="12"/>
      <c r="F24" s="10" t="str">
        <f>IF(E24="","",IFERROR(VLOOKUP(E24,Kontenrahmen!$A$5:$G$200,2,FALSE),""))</f>
        <v/>
      </c>
      <c r="G24" s="12"/>
      <c r="H24" s="10" t="str">
        <f>IF(G24="","",IFERROR(VLOOKUP(G24,Kontenrahmen!$A$5:$G$200,2,FALSE),""))</f>
        <v/>
      </c>
      <c r="I24" s="13"/>
      <c r="J24" s="20" t="str">
        <f t="shared" si="1"/>
        <v/>
      </c>
      <c r="K24" s="10" t="str">
        <f t="shared" si="2"/>
        <v/>
      </c>
      <c r="L24" s="12"/>
    </row>
    <row r="25" spans="1:12" x14ac:dyDescent="0.25">
      <c r="A25" s="10" t="str">
        <f t="shared" si="0"/>
        <v/>
      </c>
      <c r="B25" s="11"/>
      <c r="C25" s="10"/>
      <c r="D25" s="10"/>
      <c r="E25" s="12"/>
      <c r="F25" s="10" t="str">
        <f>IF(E25="","",IFERROR(VLOOKUP(E25,Kontenrahmen!$A$5:$G$200,2,FALSE),""))</f>
        <v/>
      </c>
      <c r="G25" s="12"/>
      <c r="H25" s="10" t="str">
        <f>IF(G25="","",IFERROR(VLOOKUP(G25,Kontenrahmen!$A$5:$G$200,2,FALSE),""))</f>
        <v/>
      </c>
      <c r="I25" s="13"/>
      <c r="J25" s="20" t="str">
        <f t="shared" si="1"/>
        <v/>
      </c>
      <c r="K25" s="10" t="str">
        <f t="shared" si="2"/>
        <v/>
      </c>
      <c r="L25" s="12"/>
    </row>
    <row r="26" spans="1:12" x14ac:dyDescent="0.25">
      <c r="A26" s="10" t="str">
        <f t="shared" si="0"/>
        <v/>
      </c>
      <c r="B26" s="11"/>
      <c r="C26" s="10"/>
      <c r="D26" s="10"/>
      <c r="E26" s="12"/>
      <c r="F26" s="10" t="str">
        <f>IF(E26="","",IFERROR(VLOOKUP(E26,Kontenrahmen!$A$5:$G$200,2,FALSE),""))</f>
        <v/>
      </c>
      <c r="G26" s="12"/>
      <c r="H26" s="10" t="str">
        <f>IF(G26="","",IFERROR(VLOOKUP(G26,Kontenrahmen!$A$5:$G$200,2,FALSE),""))</f>
        <v/>
      </c>
      <c r="I26" s="13"/>
      <c r="J26" s="20" t="str">
        <f t="shared" si="1"/>
        <v/>
      </c>
      <c r="K26" s="10" t="str">
        <f t="shared" si="2"/>
        <v/>
      </c>
      <c r="L26" s="12"/>
    </row>
    <row r="27" spans="1:12" x14ac:dyDescent="0.25">
      <c r="A27" s="10" t="str">
        <f t="shared" si="0"/>
        <v/>
      </c>
      <c r="B27" s="11"/>
      <c r="C27" s="10"/>
      <c r="D27" s="10"/>
      <c r="E27" s="12"/>
      <c r="F27" s="10" t="str">
        <f>IF(E27="","",IFERROR(VLOOKUP(E27,Kontenrahmen!$A$5:$G$200,2,FALSE),""))</f>
        <v/>
      </c>
      <c r="G27" s="12"/>
      <c r="H27" s="10" t="str">
        <f>IF(G27="","",IFERROR(VLOOKUP(G27,Kontenrahmen!$A$5:$G$200,2,FALSE),""))</f>
        <v/>
      </c>
      <c r="I27" s="13"/>
      <c r="J27" s="20" t="str">
        <f t="shared" si="1"/>
        <v/>
      </c>
      <c r="K27" s="10" t="str">
        <f t="shared" si="2"/>
        <v/>
      </c>
      <c r="L27" s="12"/>
    </row>
    <row r="28" spans="1:12" x14ac:dyDescent="0.25">
      <c r="A28" s="10" t="str">
        <f t="shared" si="0"/>
        <v/>
      </c>
      <c r="B28" s="11"/>
      <c r="C28" s="10"/>
      <c r="D28" s="10"/>
      <c r="E28" s="12"/>
      <c r="F28" s="10" t="str">
        <f>IF(E28="","",IFERROR(VLOOKUP(E28,Kontenrahmen!$A$5:$G$200,2,FALSE),""))</f>
        <v/>
      </c>
      <c r="G28" s="12"/>
      <c r="H28" s="10" t="str">
        <f>IF(G28="","",IFERROR(VLOOKUP(G28,Kontenrahmen!$A$5:$G$200,2,FALSE),""))</f>
        <v/>
      </c>
      <c r="I28" s="13"/>
      <c r="J28" s="20" t="str">
        <f t="shared" si="1"/>
        <v/>
      </c>
      <c r="K28" s="10" t="str">
        <f t="shared" si="2"/>
        <v/>
      </c>
      <c r="L28" s="12"/>
    </row>
    <row r="29" spans="1:12" x14ac:dyDescent="0.25">
      <c r="A29" s="10" t="str">
        <f t="shared" si="0"/>
        <v/>
      </c>
      <c r="B29" s="11"/>
      <c r="C29" s="10"/>
      <c r="D29" s="10"/>
      <c r="E29" s="12"/>
      <c r="F29" s="10" t="str">
        <f>IF(E29="","",IFERROR(VLOOKUP(E29,Kontenrahmen!$A$5:$G$200,2,FALSE),""))</f>
        <v/>
      </c>
      <c r="G29" s="12"/>
      <c r="H29" s="10" t="str">
        <f>IF(G29="","",IFERROR(VLOOKUP(G29,Kontenrahmen!$A$5:$G$200,2,FALSE),""))</f>
        <v/>
      </c>
      <c r="I29" s="13"/>
      <c r="J29" s="20" t="str">
        <f t="shared" si="1"/>
        <v/>
      </c>
      <c r="K29" s="10" t="str">
        <f t="shared" si="2"/>
        <v/>
      </c>
      <c r="L29" s="12"/>
    </row>
    <row r="30" spans="1:12" x14ac:dyDescent="0.25">
      <c r="A30" s="10" t="str">
        <f t="shared" si="0"/>
        <v/>
      </c>
      <c r="B30" s="11"/>
      <c r="C30" s="10"/>
      <c r="D30" s="10"/>
      <c r="E30" s="12"/>
      <c r="F30" s="10" t="str">
        <f>IF(E30="","",IFERROR(VLOOKUP(E30,Kontenrahmen!$A$5:$G$200,2,FALSE),""))</f>
        <v/>
      </c>
      <c r="G30" s="12"/>
      <c r="H30" s="10" t="str">
        <f>IF(G30="","",IFERROR(VLOOKUP(G30,Kontenrahmen!$A$5:$G$200,2,FALSE),""))</f>
        <v/>
      </c>
      <c r="I30" s="13"/>
      <c r="J30" s="20" t="str">
        <f t="shared" si="1"/>
        <v/>
      </c>
      <c r="K30" s="10" t="str">
        <f t="shared" si="2"/>
        <v/>
      </c>
      <c r="L30" s="12"/>
    </row>
    <row r="31" spans="1:12" x14ac:dyDescent="0.25">
      <c r="A31" s="10" t="str">
        <f t="shared" si="0"/>
        <v/>
      </c>
      <c r="B31" s="11"/>
      <c r="C31" s="10"/>
      <c r="D31" s="10"/>
      <c r="E31" s="12"/>
      <c r="F31" s="10" t="str">
        <f>IF(E31="","",IFERROR(VLOOKUP(E31,Kontenrahmen!$A$5:$G$200,2,FALSE),""))</f>
        <v/>
      </c>
      <c r="G31" s="12"/>
      <c r="H31" s="10" t="str">
        <f>IF(G31="","",IFERROR(VLOOKUP(G31,Kontenrahmen!$A$5:$G$200,2,FALSE),""))</f>
        <v/>
      </c>
      <c r="I31" s="13"/>
      <c r="J31" s="20" t="str">
        <f t="shared" si="1"/>
        <v/>
      </c>
      <c r="K31" s="10" t="str">
        <f t="shared" si="2"/>
        <v/>
      </c>
      <c r="L31" s="12"/>
    </row>
    <row r="32" spans="1:12" x14ac:dyDescent="0.25">
      <c r="A32" s="10" t="str">
        <f t="shared" si="0"/>
        <v/>
      </c>
      <c r="B32" s="11"/>
      <c r="C32" s="10"/>
      <c r="D32" s="10"/>
      <c r="E32" s="12"/>
      <c r="F32" s="10" t="str">
        <f>IF(E32="","",IFERROR(VLOOKUP(E32,Kontenrahmen!$A$5:$G$200,2,FALSE),""))</f>
        <v/>
      </c>
      <c r="G32" s="12"/>
      <c r="H32" s="10" t="str">
        <f>IF(G32="","",IFERROR(VLOOKUP(G32,Kontenrahmen!$A$5:$G$200,2,FALSE),""))</f>
        <v/>
      </c>
      <c r="I32" s="13"/>
      <c r="J32" s="20" t="str">
        <f t="shared" si="1"/>
        <v/>
      </c>
      <c r="K32" s="10" t="str">
        <f t="shared" si="2"/>
        <v/>
      </c>
      <c r="L32" s="12"/>
    </row>
    <row r="33" spans="1:12" x14ac:dyDescent="0.25">
      <c r="A33" s="10" t="str">
        <f t="shared" si="0"/>
        <v/>
      </c>
      <c r="B33" s="11"/>
      <c r="C33" s="10"/>
      <c r="D33" s="10"/>
      <c r="E33" s="12"/>
      <c r="F33" s="10" t="str">
        <f>IF(E33="","",IFERROR(VLOOKUP(E33,Kontenrahmen!$A$5:$G$200,2,FALSE),""))</f>
        <v/>
      </c>
      <c r="G33" s="12"/>
      <c r="H33" s="10" t="str">
        <f>IF(G33="","",IFERROR(VLOOKUP(G33,Kontenrahmen!$A$5:$G$200,2,FALSE),""))</f>
        <v/>
      </c>
      <c r="I33" s="13"/>
      <c r="J33" s="20" t="str">
        <f t="shared" si="1"/>
        <v/>
      </c>
      <c r="K33" s="10" t="str">
        <f t="shared" si="2"/>
        <v/>
      </c>
      <c r="L33" s="12"/>
    </row>
    <row r="34" spans="1:12" x14ac:dyDescent="0.25">
      <c r="A34" s="10" t="str">
        <f t="shared" si="0"/>
        <v/>
      </c>
      <c r="B34" s="11"/>
      <c r="C34" s="10"/>
      <c r="D34" s="10"/>
      <c r="E34" s="12"/>
      <c r="F34" s="10" t="str">
        <f>IF(E34="","",IFERROR(VLOOKUP(E34,Kontenrahmen!$A$5:$G$200,2,FALSE),""))</f>
        <v/>
      </c>
      <c r="G34" s="12"/>
      <c r="H34" s="10" t="str">
        <f>IF(G34="","",IFERROR(VLOOKUP(G34,Kontenrahmen!$A$5:$G$200,2,FALSE),""))</f>
        <v/>
      </c>
      <c r="I34" s="13"/>
      <c r="J34" s="20" t="str">
        <f t="shared" si="1"/>
        <v/>
      </c>
      <c r="K34" s="10" t="str">
        <f t="shared" si="2"/>
        <v/>
      </c>
      <c r="L34" s="12"/>
    </row>
    <row r="35" spans="1:12" x14ac:dyDescent="0.25">
      <c r="A35" s="10" t="str">
        <f t="shared" si="0"/>
        <v/>
      </c>
      <c r="B35" s="11"/>
      <c r="C35" s="10"/>
      <c r="D35" s="10"/>
      <c r="E35" s="12"/>
      <c r="F35" s="10" t="str">
        <f>IF(E35="","",IFERROR(VLOOKUP(E35,Kontenrahmen!$A$5:$G$200,2,FALSE),""))</f>
        <v/>
      </c>
      <c r="G35" s="12"/>
      <c r="H35" s="10" t="str">
        <f>IF(G35="","",IFERROR(VLOOKUP(G35,Kontenrahmen!$A$5:$G$200,2,FALSE),""))</f>
        <v/>
      </c>
      <c r="I35" s="13"/>
      <c r="J35" s="20" t="str">
        <f t="shared" si="1"/>
        <v/>
      </c>
      <c r="K35" s="10" t="str">
        <f t="shared" si="2"/>
        <v/>
      </c>
      <c r="L35" s="12"/>
    </row>
    <row r="36" spans="1:12" x14ac:dyDescent="0.25">
      <c r="A36" s="10" t="str">
        <f t="shared" si="0"/>
        <v/>
      </c>
      <c r="B36" s="11"/>
      <c r="C36" s="10"/>
      <c r="D36" s="10"/>
      <c r="E36" s="12"/>
      <c r="F36" s="10" t="str">
        <f>IF(E36="","",IFERROR(VLOOKUP(E36,Kontenrahmen!$A$5:$G$200,2,FALSE),""))</f>
        <v/>
      </c>
      <c r="G36" s="12"/>
      <c r="H36" s="10" t="str">
        <f>IF(G36="","",IFERROR(VLOOKUP(G36,Kontenrahmen!$A$5:$G$200,2,FALSE),""))</f>
        <v/>
      </c>
      <c r="I36" s="13"/>
      <c r="J36" s="20" t="str">
        <f t="shared" si="1"/>
        <v/>
      </c>
      <c r="K36" s="10" t="str">
        <f t="shared" si="2"/>
        <v/>
      </c>
      <c r="L36" s="12"/>
    </row>
    <row r="37" spans="1:12" x14ac:dyDescent="0.25">
      <c r="A37" s="10" t="str">
        <f t="shared" si="0"/>
        <v/>
      </c>
      <c r="B37" s="11"/>
      <c r="C37" s="10"/>
      <c r="D37" s="10"/>
      <c r="E37" s="12"/>
      <c r="F37" s="10" t="str">
        <f>IF(E37="","",IFERROR(VLOOKUP(E37,Kontenrahmen!$A$5:$G$200,2,FALSE),""))</f>
        <v/>
      </c>
      <c r="G37" s="12"/>
      <c r="H37" s="10" t="str">
        <f>IF(G37="","",IFERROR(VLOOKUP(G37,Kontenrahmen!$A$5:$G$200,2,FALSE),""))</f>
        <v/>
      </c>
      <c r="I37" s="13"/>
      <c r="J37" s="20" t="str">
        <f t="shared" si="1"/>
        <v/>
      </c>
      <c r="K37" s="10" t="str">
        <f t="shared" si="2"/>
        <v/>
      </c>
      <c r="L37" s="12"/>
    </row>
    <row r="38" spans="1:12" x14ac:dyDescent="0.25">
      <c r="A38" s="10" t="str">
        <f t="shared" si="0"/>
        <v/>
      </c>
      <c r="B38" s="11"/>
      <c r="C38" s="10"/>
      <c r="D38" s="10"/>
      <c r="E38" s="12"/>
      <c r="F38" s="10" t="str">
        <f>IF(E38="","",IFERROR(VLOOKUP(E38,Kontenrahmen!$A$5:$G$200,2,FALSE),""))</f>
        <v/>
      </c>
      <c r="G38" s="12"/>
      <c r="H38" s="10" t="str">
        <f>IF(G38="","",IFERROR(VLOOKUP(G38,Kontenrahmen!$A$5:$G$200,2,FALSE),""))</f>
        <v/>
      </c>
      <c r="I38" s="13"/>
      <c r="J38" s="20" t="str">
        <f t="shared" si="1"/>
        <v/>
      </c>
      <c r="K38" s="10" t="str">
        <f t="shared" si="2"/>
        <v/>
      </c>
      <c r="L38" s="12"/>
    </row>
    <row r="39" spans="1:12" x14ac:dyDescent="0.25">
      <c r="A39" s="10" t="str">
        <f t="shared" si="0"/>
        <v/>
      </c>
      <c r="B39" s="11"/>
      <c r="C39" s="10"/>
      <c r="D39" s="10"/>
      <c r="E39" s="12"/>
      <c r="F39" s="10" t="str">
        <f>IF(E39="","",IFERROR(VLOOKUP(E39,Kontenrahmen!$A$5:$G$200,2,FALSE),""))</f>
        <v/>
      </c>
      <c r="G39" s="12"/>
      <c r="H39" s="10" t="str">
        <f>IF(G39="","",IFERROR(VLOOKUP(G39,Kontenrahmen!$A$5:$G$200,2,FALSE),""))</f>
        <v/>
      </c>
      <c r="I39" s="13"/>
      <c r="J39" s="20" t="str">
        <f t="shared" si="1"/>
        <v/>
      </c>
      <c r="K39" s="10" t="str">
        <f t="shared" si="2"/>
        <v/>
      </c>
      <c r="L39" s="12"/>
    </row>
    <row r="40" spans="1:12" x14ac:dyDescent="0.25">
      <c r="A40" s="10" t="str">
        <f t="shared" si="0"/>
        <v/>
      </c>
      <c r="B40" s="11"/>
      <c r="C40" s="10"/>
      <c r="D40" s="10"/>
      <c r="E40" s="12"/>
      <c r="F40" s="10" t="str">
        <f>IF(E40="","",IFERROR(VLOOKUP(E40,Kontenrahmen!$A$5:$G$200,2,FALSE),""))</f>
        <v/>
      </c>
      <c r="G40" s="12"/>
      <c r="H40" s="10" t="str">
        <f>IF(G40="","",IFERROR(VLOOKUP(G40,Kontenrahmen!$A$5:$G$200,2,FALSE),""))</f>
        <v/>
      </c>
      <c r="I40" s="13"/>
      <c r="J40" s="20" t="str">
        <f t="shared" si="1"/>
        <v/>
      </c>
      <c r="K40" s="10" t="str">
        <f t="shared" si="2"/>
        <v/>
      </c>
      <c r="L40" s="12"/>
    </row>
    <row r="41" spans="1:12" x14ac:dyDescent="0.25">
      <c r="A41" s="10" t="str">
        <f t="shared" si="0"/>
        <v/>
      </c>
      <c r="B41" s="11"/>
      <c r="C41" s="10"/>
      <c r="D41" s="10"/>
      <c r="E41" s="12"/>
      <c r="F41" s="10" t="str">
        <f>IF(E41="","",IFERROR(VLOOKUP(E41,Kontenrahmen!$A$5:$G$200,2,FALSE),""))</f>
        <v/>
      </c>
      <c r="G41" s="12"/>
      <c r="H41" s="10" t="str">
        <f>IF(G41="","",IFERROR(VLOOKUP(G41,Kontenrahmen!$A$5:$G$200,2,FALSE),""))</f>
        <v/>
      </c>
      <c r="I41" s="13"/>
      <c r="J41" s="20" t="str">
        <f t="shared" si="1"/>
        <v/>
      </c>
      <c r="K41" s="10" t="str">
        <f t="shared" si="2"/>
        <v/>
      </c>
      <c r="L41" s="12"/>
    </row>
    <row r="42" spans="1:12" x14ac:dyDescent="0.25">
      <c r="A42" s="10" t="str">
        <f t="shared" si="0"/>
        <v/>
      </c>
      <c r="B42" s="11"/>
      <c r="C42" s="10"/>
      <c r="D42" s="10"/>
      <c r="E42" s="12"/>
      <c r="F42" s="10" t="str">
        <f>IF(E42="","",IFERROR(VLOOKUP(E42,Kontenrahmen!$A$5:$G$200,2,FALSE),""))</f>
        <v/>
      </c>
      <c r="G42" s="12"/>
      <c r="H42" s="10" t="str">
        <f>IF(G42="","",IFERROR(VLOOKUP(G42,Kontenrahmen!$A$5:$G$200,2,FALSE),""))</f>
        <v/>
      </c>
      <c r="I42" s="13"/>
      <c r="J42" s="20" t="str">
        <f t="shared" si="1"/>
        <v/>
      </c>
      <c r="K42" s="10" t="str">
        <f t="shared" si="2"/>
        <v/>
      </c>
      <c r="L42" s="12"/>
    </row>
    <row r="43" spans="1:12" x14ac:dyDescent="0.25">
      <c r="A43" s="10" t="str">
        <f t="shared" si="0"/>
        <v/>
      </c>
      <c r="B43" s="11"/>
      <c r="C43" s="10"/>
      <c r="D43" s="10"/>
      <c r="E43" s="12"/>
      <c r="F43" s="10" t="str">
        <f>IF(E43="","",IFERROR(VLOOKUP(E43,Kontenrahmen!$A$5:$G$200,2,FALSE),""))</f>
        <v/>
      </c>
      <c r="G43" s="12"/>
      <c r="H43" s="10" t="str">
        <f>IF(G43="","",IFERROR(VLOOKUP(G43,Kontenrahmen!$A$5:$G$200,2,FALSE),""))</f>
        <v/>
      </c>
      <c r="I43" s="13"/>
      <c r="J43" s="20" t="str">
        <f t="shared" si="1"/>
        <v/>
      </c>
      <c r="K43" s="10" t="str">
        <f t="shared" si="2"/>
        <v/>
      </c>
      <c r="L43" s="12"/>
    </row>
    <row r="44" spans="1:12" x14ac:dyDescent="0.25">
      <c r="A44" s="10" t="str">
        <f t="shared" si="0"/>
        <v/>
      </c>
      <c r="B44" s="11"/>
      <c r="C44" s="10"/>
      <c r="D44" s="10"/>
      <c r="E44" s="12"/>
      <c r="F44" s="10" t="str">
        <f>IF(E44="","",IFERROR(VLOOKUP(E44,Kontenrahmen!$A$5:$G$200,2,FALSE),""))</f>
        <v/>
      </c>
      <c r="G44" s="12"/>
      <c r="H44" s="10" t="str">
        <f>IF(G44="","",IFERROR(VLOOKUP(G44,Kontenrahmen!$A$5:$G$200,2,FALSE),""))</f>
        <v/>
      </c>
      <c r="I44" s="13"/>
      <c r="J44" s="20" t="str">
        <f t="shared" si="1"/>
        <v/>
      </c>
      <c r="K44" s="10" t="str">
        <f t="shared" si="2"/>
        <v/>
      </c>
      <c r="L44" s="12"/>
    </row>
    <row r="45" spans="1:12" x14ac:dyDescent="0.25">
      <c r="A45" s="10" t="str">
        <f t="shared" si="0"/>
        <v/>
      </c>
      <c r="B45" s="11"/>
      <c r="C45" s="10"/>
      <c r="D45" s="10"/>
      <c r="E45" s="12"/>
      <c r="F45" s="10" t="str">
        <f>IF(E45="","",IFERROR(VLOOKUP(E45,Kontenrahmen!$A$5:$G$200,2,FALSE),""))</f>
        <v/>
      </c>
      <c r="G45" s="12"/>
      <c r="H45" s="10" t="str">
        <f>IF(G45="","",IFERROR(VLOOKUP(G45,Kontenrahmen!$A$5:$G$200,2,FALSE),""))</f>
        <v/>
      </c>
      <c r="I45" s="13"/>
      <c r="J45" s="20" t="str">
        <f t="shared" si="1"/>
        <v/>
      </c>
      <c r="K45" s="10" t="str">
        <f t="shared" si="2"/>
        <v/>
      </c>
      <c r="L45" s="12"/>
    </row>
    <row r="46" spans="1:12" x14ac:dyDescent="0.25">
      <c r="A46" s="10" t="str">
        <f t="shared" si="0"/>
        <v/>
      </c>
      <c r="B46" s="11"/>
      <c r="C46" s="10"/>
      <c r="D46" s="10"/>
      <c r="E46" s="12"/>
      <c r="F46" s="10" t="str">
        <f>IF(E46="","",IFERROR(VLOOKUP(E46,Kontenrahmen!$A$5:$G$200,2,FALSE),""))</f>
        <v/>
      </c>
      <c r="G46" s="12"/>
      <c r="H46" s="10" t="str">
        <f>IF(G46="","",IFERROR(VLOOKUP(G46,Kontenrahmen!$A$5:$G$200,2,FALSE),""))</f>
        <v/>
      </c>
      <c r="I46" s="13"/>
      <c r="J46" s="20" t="str">
        <f t="shared" si="1"/>
        <v/>
      </c>
      <c r="K46" s="10" t="str">
        <f t="shared" si="2"/>
        <v/>
      </c>
      <c r="L46" s="12"/>
    </row>
    <row r="47" spans="1:12" x14ac:dyDescent="0.25">
      <c r="A47" s="10" t="str">
        <f t="shared" si="0"/>
        <v/>
      </c>
      <c r="B47" s="11"/>
      <c r="C47" s="10"/>
      <c r="D47" s="10"/>
      <c r="E47" s="12"/>
      <c r="F47" s="10" t="str">
        <f>IF(E47="","",IFERROR(VLOOKUP(E47,Kontenrahmen!$A$5:$G$200,2,FALSE),""))</f>
        <v/>
      </c>
      <c r="G47" s="12"/>
      <c r="H47" s="10" t="str">
        <f>IF(G47="","",IFERROR(VLOOKUP(G47,Kontenrahmen!$A$5:$G$200,2,FALSE),""))</f>
        <v/>
      </c>
      <c r="I47" s="13"/>
      <c r="J47" s="20" t="str">
        <f t="shared" si="1"/>
        <v/>
      </c>
      <c r="K47" s="10" t="str">
        <f t="shared" si="2"/>
        <v/>
      </c>
      <c r="L47" s="12"/>
    </row>
    <row r="48" spans="1:12" x14ac:dyDescent="0.25">
      <c r="A48" s="10" t="str">
        <f t="shared" si="0"/>
        <v/>
      </c>
      <c r="B48" s="11"/>
      <c r="C48" s="10"/>
      <c r="D48" s="10"/>
      <c r="E48" s="12"/>
      <c r="F48" s="10" t="str">
        <f>IF(E48="","",IFERROR(VLOOKUP(E48,Kontenrahmen!$A$5:$G$200,2,FALSE),""))</f>
        <v/>
      </c>
      <c r="G48" s="12"/>
      <c r="H48" s="10" t="str">
        <f>IF(G48="","",IFERROR(VLOOKUP(G48,Kontenrahmen!$A$5:$G$200,2,FALSE),""))</f>
        <v/>
      </c>
      <c r="I48" s="13"/>
      <c r="J48" s="20" t="str">
        <f t="shared" si="1"/>
        <v/>
      </c>
      <c r="K48" s="10" t="str">
        <f t="shared" si="2"/>
        <v/>
      </c>
      <c r="L48" s="12"/>
    </row>
    <row r="49" spans="1:12" x14ac:dyDescent="0.25">
      <c r="A49" s="10" t="str">
        <f t="shared" si="0"/>
        <v/>
      </c>
      <c r="B49" s="11"/>
      <c r="C49" s="10"/>
      <c r="D49" s="10"/>
      <c r="E49" s="12"/>
      <c r="F49" s="10" t="str">
        <f>IF(E49="","",IFERROR(VLOOKUP(E49,Kontenrahmen!$A$5:$G$200,2,FALSE),""))</f>
        <v/>
      </c>
      <c r="G49" s="12"/>
      <c r="H49" s="10" t="str">
        <f>IF(G49="","",IFERROR(VLOOKUP(G49,Kontenrahmen!$A$5:$G$200,2,FALSE),""))</f>
        <v/>
      </c>
      <c r="I49" s="13"/>
      <c r="J49" s="20" t="str">
        <f t="shared" si="1"/>
        <v/>
      </c>
      <c r="K49" s="10" t="str">
        <f t="shared" si="2"/>
        <v/>
      </c>
      <c r="L49" s="12"/>
    </row>
    <row r="50" spans="1:12" x14ac:dyDescent="0.25">
      <c r="A50" s="10" t="str">
        <f t="shared" si="0"/>
        <v/>
      </c>
      <c r="B50" s="11"/>
      <c r="C50" s="10"/>
      <c r="D50" s="10"/>
      <c r="E50" s="12"/>
      <c r="F50" s="10" t="str">
        <f>IF(E50="","",IFERROR(VLOOKUP(E50,Kontenrahmen!$A$5:$G$200,2,FALSE),""))</f>
        <v/>
      </c>
      <c r="G50" s="12"/>
      <c r="H50" s="10" t="str">
        <f>IF(G50="","",IFERROR(VLOOKUP(G50,Kontenrahmen!$A$5:$G$200,2,FALSE),""))</f>
        <v/>
      </c>
      <c r="I50" s="13"/>
      <c r="J50" s="20" t="str">
        <f t="shared" si="1"/>
        <v/>
      </c>
      <c r="K50" s="10" t="str">
        <f t="shared" si="2"/>
        <v/>
      </c>
      <c r="L50" s="12"/>
    </row>
    <row r="51" spans="1:12" x14ac:dyDescent="0.25">
      <c r="A51" s="10" t="str">
        <f t="shared" si="0"/>
        <v/>
      </c>
      <c r="B51" s="11"/>
      <c r="C51" s="10"/>
      <c r="D51" s="10"/>
      <c r="E51" s="12"/>
      <c r="F51" s="10" t="str">
        <f>IF(E51="","",IFERROR(VLOOKUP(E51,Kontenrahmen!$A$5:$G$200,2,FALSE),""))</f>
        <v/>
      </c>
      <c r="G51" s="12"/>
      <c r="H51" s="10" t="str">
        <f>IF(G51="","",IFERROR(VLOOKUP(G51,Kontenrahmen!$A$5:$G$200,2,FALSE),""))</f>
        <v/>
      </c>
      <c r="I51" s="13"/>
      <c r="J51" s="20" t="str">
        <f t="shared" si="1"/>
        <v/>
      </c>
      <c r="K51" s="10" t="str">
        <f t="shared" si="2"/>
        <v/>
      </c>
      <c r="L51" s="12"/>
    </row>
    <row r="52" spans="1:12" x14ac:dyDescent="0.25">
      <c r="A52" s="10" t="str">
        <f t="shared" si="0"/>
        <v/>
      </c>
      <c r="B52" s="11"/>
      <c r="C52" s="10"/>
      <c r="D52" s="10"/>
      <c r="E52" s="12"/>
      <c r="F52" s="10" t="str">
        <f>IF(E52="","",IFERROR(VLOOKUP(E52,Kontenrahmen!$A$5:$G$200,2,FALSE),""))</f>
        <v/>
      </c>
      <c r="G52" s="12"/>
      <c r="H52" s="10" t="str">
        <f>IF(G52="","",IFERROR(VLOOKUP(G52,Kontenrahmen!$A$5:$G$200,2,FALSE),""))</f>
        <v/>
      </c>
      <c r="I52" s="13"/>
      <c r="J52" s="20" t="str">
        <f t="shared" si="1"/>
        <v/>
      </c>
      <c r="K52" s="10" t="str">
        <f t="shared" si="2"/>
        <v/>
      </c>
      <c r="L52" s="12"/>
    </row>
    <row r="53" spans="1:12" x14ac:dyDescent="0.25">
      <c r="A53" s="10" t="str">
        <f t="shared" si="0"/>
        <v/>
      </c>
      <c r="B53" s="11"/>
      <c r="C53" s="10"/>
      <c r="D53" s="10"/>
      <c r="E53" s="12"/>
      <c r="F53" s="10" t="str">
        <f>IF(E53="","",IFERROR(VLOOKUP(E53,Kontenrahmen!$A$5:$G$200,2,FALSE),""))</f>
        <v/>
      </c>
      <c r="G53" s="12"/>
      <c r="H53" s="10" t="str">
        <f>IF(G53="","",IFERROR(VLOOKUP(G53,Kontenrahmen!$A$5:$G$200,2,FALSE),""))</f>
        <v/>
      </c>
      <c r="I53" s="13"/>
      <c r="J53" s="20" t="str">
        <f t="shared" si="1"/>
        <v/>
      </c>
      <c r="K53" s="10" t="str">
        <f t="shared" si="2"/>
        <v/>
      </c>
      <c r="L53" s="12"/>
    </row>
    <row r="54" spans="1:12" x14ac:dyDescent="0.25">
      <c r="A54" s="10" t="str">
        <f t="shared" si="0"/>
        <v/>
      </c>
      <c r="B54" s="11"/>
      <c r="C54" s="10"/>
      <c r="D54" s="10"/>
      <c r="E54" s="12"/>
      <c r="F54" s="10" t="str">
        <f>IF(E54="","",IFERROR(VLOOKUP(E54,Kontenrahmen!$A$5:$G$200,2,FALSE),""))</f>
        <v/>
      </c>
      <c r="G54" s="12"/>
      <c r="H54" s="10" t="str">
        <f>IF(G54="","",IFERROR(VLOOKUP(G54,Kontenrahmen!$A$5:$G$200,2,FALSE),""))</f>
        <v/>
      </c>
      <c r="I54" s="13"/>
      <c r="J54" s="20" t="str">
        <f t="shared" si="1"/>
        <v/>
      </c>
      <c r="K54" s="10" t="str">
        <f t="shared" si="2"/>
        <v/>
      </c>
      <c r="L54" s="12"/>
    </row>
    <row r="55" spans="1:12" x14ac:dyDescent="0.25">
      <c r="A55" s="10" t="str">
        <f t="shared" si="0"/>
        <v/>
      </c>
      <c r="B55" s="11"/>
      <c r="C55" s="10"/>
      <c r="D55" s="10"/>
      <c r="E55" s="12"/>
      <c r="F55" s="10" t="str">
        <f>IF(E55="","",IFERROR(VLOOKUP(E55,Kontenrahmen!$A$5:$G$200,2,FALSE),""))</f>
        <v/>
      </c>
      <c r="G55" s="12"/>
      <c r="H55" s="10" t="str">
        <f>IF(G55="","",IFERROR(VLOOKUP(G55,Kontenrahmen!$A$5:$G$200,2,FALSE),""))</f>
        <v/>
      </c>
      <c r="I55" s="13"/>
      <c r="J55" s="20" t="str">
        <f t="shared" si="1"/>
        <v/>
      </c>
      <c r="K55" s="10" t="str">
        <f t="shared" si="2"/>
        <v/>
      </c>
      <c r="L55" s="12"/>
    </row>
    <row r="56" spans="1:12" x14ac:dyDescent="0.25">
      <c r="A56" s="10" t="str">
        <f t="shared" si="0"/>
        <v/>
      </c>
      <c r="B56" s="11"/>
      <c r="C56" s="10"/>
      <c r="D56" s="10"/>
      <c r="E56" s="12"/>
      <c r="F56" s="10" t="str">
        <f>IF(E56="","",IFERROR(VLOOKUP(E56,Kontenrahmen!$A$5:$G$200,2,FALSE),""))</f>
        <v/>
      </c>
      <c r="G56" s="12"/>
      <c r="H56" s="10" t="str">
        <f>IF(G56="","",IFERROR(VLOOKUP(G56,Kontenrahmen!$A$5:$G$200,2,FALSE),""))</f>
        <v/>
      </c>
      <c r="I56" s="13"/>
      <c r="J56" s="20" t="str">
        <f t="shared" si="1"/>
        <v/>
      </c>
      <c r="K56" s="10" t="str">
        <f t="shared" si="2"/>
        <v/>
      </c>
      <c r="L56" s="12"/>
    </row>
    <row r="57" spans="1:12" x14ac:dyDescent="0.25">
      <c r="A57" s="10" t="str">
        <f t="shared" si="0"/>
        <v/>
      </c>
      <c r="B57" s="11"/>
      <c r="C57" s="10"/>
      <c r="D57" s="10"/>
      <c r="E57" s="12"/>
      <c r="F57" s="10" t="str">
        <f>IF(E57="","",IFERROR(VLOOKUP(E57,Kontenrahmen!$A$5:$G$200,2,FALSE),""))</f>
        <v/>
      </c>
      <c r="G57" s="12"/>
      <c r="H57" s="10" t="str">
        <f>IF(G57="","",IFERROR(VLOOKUP(G57,Kontenrahmen!$A$5:$G$200,2,FALSE),""))</f>
        <v/>
      </c>
      <c r="I57" s="13"/>
      <c r="J57" s="20" t="str">
        <f t="shared" si="1"/>
        <v/>
      </c>
      <c r="K57" s="10" t="str">
        <f t="shared" si="2"/>
        <v/>
      </c>
      <c r="L57" s="12"/>
    </row>
    <row r="58" spans="1:12" x14ac:dyDescent="0.25">
      <c r="A58" s="10" t="str">
        <f t="shared" si="0"/>
        <v/>
      </c>
      <c r="B58" s="11"/>
      <c r="C58" s="10"/>
      <c r="D58" s="10"/>
      <c r="E58" s="12"/>
      <c r="F58" s="10" t="str">
        <f>IF(E58="","",IFERROR(VLOOKUP(E58,Kontenrahmen!$A$5:$G$200,2,FALSE),""))</f>
        <v/>
      </c>
      <c r="G58" s="12"/>
      <c r="H58" s="10" t="str">
        <f>IF(G58="","",IFERROR(VLOOKUP(G58,Kontenrahmen!$A$5:$G$200,2,FALSE),""))</f>
        <v/>
      </c>
      <c r="I58" s="13"/>
      <c r="J58" s="20" t="str">
        <f t="shared" si="1"/>
        <v/>
      </c>
      <c r="K58" s="10" t="str">
        <f t="shared" si="2"/>
        <v/>
      </c>
      <c r="L58" s="12"/>
    </row>
    <row r="59" spans="1:12" x14ac:dyDescent="0.25">
      <c r="A59" s="10" t="str">
        <f t="shared" si="0"/>
        <v/>
      </c>
      <c r="B59" s="11"/>
      <c r="C59" s="10"/>
      <c r="D59" s="10"/>
      <c r="E59" s="12"/>
      <c r="F59" s="10" t="str">
        <f>IF(E59="","",IFERROR(VLOOKUP(E59,Kontenrahmen!$A$5:$G$200,2,FALSE),""))</f>
        <v/>
      </c>
      <c r="G59" s="12"/>
      <c r="H59" s="10" t="str">
        <f>IF(G59="","",IFERROR(VLOOKUP(G59,Kontenrahmen!$A$5:$G$200,2,FALSE),""))</f>
        <v/>
      </c>
      <c r="I59" s="13"/>
      <c r="J59" s="20" t="str">
        <f t="shared" si="1"/>
        <v/>
      </c>
      <c r="K59" s="10" t="str">
        <f t="shared" si="2"/>
        <v/>
      </c>
      <c r="L59" s="12"/>
    </row>
    <row r="60" spans="1:12" x14ac:dyDescent="0.25">
      <c r="A60" s="10" t="str">
        <f t="shared" si="0"/>
        <v/>
      </c>
      <c r="B60" s="11"/>
      <c r="C60" s="10"/>
      <c r="D60" s="10"/>
      <c r="E60" s="12"/>
      <c r="F60" s="10" t="str">
        <f>IF(E60="","",IFERROR(VLOOKUP(E60,Kontenrahmen!$A$5:$G$200,2,FALSE),""))</f>
        <v/>
      </c>
      <c r="G60" s="12"/>
      <c r="H60" s="10" t="str">
        <f>IF(G60="","",IFERROR(VLOOKUP(G60,Kontenrahmen!$A$5:$G$200,2,FALSE),""))</f>
        <v/>
      </c>
      <c r="I60" s="13"/>
      <c r="J60" s="20" t="str">
        <f t="shared" si="1"/>
        <v/>
      </c>
      <c r="K60" s="10" t="str">
        <f t="shared" si="2"/>
        <v/>
      </c>
      <c r="L60" s="12"/>
    </row>
    <row r="61" spans="1:12" x14ac:dyDescent="0.25">
      <c r="A61" s="10" t="str">
        <f t="shared" si="0"/>
        <v/>
      </c>
      <c r="B61" s="11"/>
      <c r="C61" s="10"/>
      <c r="D61" s="10"/>
      <c r="E61" s="12"/>
      <c r="F61" s="10" t="str">
        <f>IF(E61="","",IFERROR(VLOOKUP(E61,Kontenrahmen!$A$5:$G$200,2,FALSE),""))</f>
        <v/>
      </c>
      <c r="G61" s="12"/>
      <c r="H61" s="10" t="str">
        <f>IF(G61="","",IFERROR(VLOOKUP(G61,Kontenrahmen!$A$5:$G$200,2,FALSE),""))</f>
        <v/>
      </c>
      <c r="I61" s="13"/>
      <c r="J61" s="20" t="str">
        <f t="shared" si="1"/>
        <v/>
      </c>
      <c r="K61" s="10" t="str">
        <f t="shared" si="2"/>
        <v/>
      </c>
      <c r="L61" s="12"/>
    </row>
    <row r="62" spans="1:12" x14ac:dyDescent="0.25">
      <c r="A62" s="10" t="str">
        <f t="shared" si="0"/>
        <v/>
      </c>
      <c r="B62" s="11"/>
      <c r="C62" s="10"/>
      <c r="D62" s="10"/>
      <c r="E62" s="12"/>
      <c r="F62" s="10" t="str">
        <f>IF(E62="","",IFERROR(VLOOKUP(E62,Kontenrahmen!$A$5:$G$200,2,FALSE),""))</f>
        <v/>
      </c>
      <c r="G62" s="12"/>
      <c r="H62" s="10" t="str">
        <f>IF(G62="","",IFERROR(VLOOKUP(G62,Kontenrahmen!$A$5:$G$200,2,FALSE),""))</f>
        <v/>
      </c>
      <c r="I62" s="13"/>
      <c r="J62" s="20" t="str">
        <f t="shared" si="1"/>
        <v/>
      </c>
      <c r="K62" s="10" t="str">
        <f t="shared" si="2"/>
        <v/>
      </c>
      <c r="L62" s="12"/>
    </row>
    <row r="63" spans="1:12" x14ac:dyDescent="0.25">
      <c r="A63" s="10" t="str">
        <f t="shared" si="0"/>
        <v/>
      </c>
      <c r="B63" s="11"/>
      <c r="C63" s="10"/>
      <c r="D63" s="10"/>
      <c r="E63" s="12"/>
      <c r="F63" s="10" t="str">
        <f>IF(E63="","",IFERROR(VLOOKUP(E63,Kontenrahmen!$A$5:$G$200,2,FALSE),""))</f>
        <v/>
      </c>
      <c r="G63" s="12"/>
      <c r="H63" s="10" t="str">
        <f>IF(G63="","",IFERROR(VLOOKUP(G63,Kontenrahmen!$A$5:$G$200,2,FALSE),""))</f>
        <v/>
      </c>
      <c r="I63" s="13"/>
      <c r="J63" s="20" t="str">
        <f t="shared" si="1"/>
        <v/>
      </c>
      <c r="K63" s="10" t="str">
        <f t="shared" si="2"/>
        <v/>
      </c>
      <c r="L63" s="12"/>
    </row>
    <row r="64" spans="1:12" x14ac:dyDescent="0.25">
      <c r="A64" s="10" t="str">
        <f t="shared" si="0"/>
        <v/>
      </c>
      <c r="B64" s="11"/>
      <c r="C64" s="10"/>
      <c r="D64" s="10"/>
      <c r="E64" s="12"/>
      <c r="F64" s="10" t="str">
        <f>IF(E64="","",IFERROR(VLOOKUP(E64,Kontenrahmen!$A$5:$G$200,2,FALSE),""))</f>
        <v/>
      </c>
      <c r="G64" s="12"/>
      <c r="H64" s="10" t="str">
        <f>IF(G64="","",IFERROR(VLOOKUP(G64,Kontenrahmen!$A$5:$G$200,2,FALSE),""))</f>
        <v/>
      </c>
      <c r="I64" s="13"/>
      <c r="J64" s="20" t="str">
        <f t="shared" si="1"/>
        <v/>
      </c>
      <c r="K64" s="10" t="str">
        <f t="shared" si="2"/>
        <v/>
      </c>
      <c r="L64" s="12"/>
    </row>
    <row r="65" spans="1:12" x14ac:dyDescent="0.25">
      <c r="A65" s="10" t="str">
        <f t="shared" si="0"/>
        <v/>
      </c>
      <c r="B65" s="11"/>
      <c r="C65" s="10"/>
      <c r="D65" s="10"/>
      <c r="E65" s="12"/>
      <c r="F65" s="10" t="str">
        <f>IF(E65="","",IFERROR(VLOOKUP(E65,Kontenrahmen!$A$5:$G$200,2,FALSE),""))</f>
        <v/>
      </c>
      <c r="G65" s="12"/>
      <c r="H65" s="10" t="str">
        <f>IF(G65="","",IFERROR(VLOOKUP(G65,Kontenrahmen!$A$5:$G$200,2,FALSE),""))</f>
        <v/>
      </c>
      <c r="I65" s="13"/>
      <c r="J65" s="20" t="str">
        <f t="shared" si="1"/>
        <v/>
      </c>
      <c r="K65" s="10" t="str">
        <f t="shared" si="2"/>
        <v/>
      </c>
      <c r="L65" s="12"/>
    </row>
    <row r="66" spans="1:12" x14ac:dyDescent="0.25">
      <c r="A66" s="10" t="str">
        <f t="shared" si="0"/>
        <v/>
      </c>
      <c r="B66" s="11"/>
      <c r="C66" s="10"/>
      <c r="D66" s="10"/>
      <c r="E66" s="12"/>
      <c r="F66" s="10" t="str">
        <f>IF(E66="","",IFERROR(VLOOKUP(E66,Kontenrahmen!$A$5:$G$200,2,FALSE),""))</f>
        <v/>
      </c>
      <c r="G66" s="12"/>
      <c r="H66" s="10" t="str">
        <f>IF(G66="","",IFERROR(VLOOKUP(G66,Kontenrahmen!$A$5:$G$200,2,FALSE),""))</f>
        <v/>
      </c>
      <c r="I66" s="13"/>
      <c r="J66" s="20" t="str">
        <f t="shared" si="1"/>
        <v/>
      </c>
      <c r="K66" s="10" t="str">
        <f t="shared" si="2"/>
        <v/>
      </c>
      <c r="L66" s="12"/>
    </row>
    <row r="67" spans="1:12" x14ac:dyDescent="0.25">
      <c r="A67" s="10" t="str">
        <f t="shared" si="0"/>
        <v/>
      </c>
      <c r="B67" s="11"/>
      <c r="C67" s="10"/>
      <c r="D67" s="10"/>
      <c r="E67" s="12"/>
      <c r="F67" s="10" t="str">
        <f>IF(E67="","",IFERROR(VLOOKUP(E67,Kontenrahmen!$A$5:$G$200,2,FALSE),""))</f>
        <v/>
      </c>
      <c r="G67" s="12"/>
      <c r="H67" s="10" t="str">
        <f>IF(G67="","",IFERROR(VLOOKUP(G67,Kontenrahmen!$A$5:$G$200,2,FALSE),""))</f>
        <v/>
      </c>
      <c r="I67" s="13"/>
      <c r="J67" s="20" t="str">
        <f t="shared" si="1"/>
        <v/>
      </c>
      <c r="K67" s="10" t="str">
        <f t="shared" si="2"/>
        <v/>
      </c>
      <c r="L67" s="12"/>
    </row>
    <row r="68" spans="1:12" x14ac:dyDescent="0.25">
      <c r="A68" s="10" t="str">
        <f t="shared" si="0"/>
        <v/>
      </c>
      <c r="B68" s="11"/>
      <c r="C68" s="10"/>
      <c r="D68" s="10"/>
      <c r="E68" s="12"/>
      <c r="F68" s="10" t="str">
        <f>IF(E68="","",IFERROR(VLOOKUP(E68,Kontenrahmen!$A$5:$G$200,2,FALSE),""))</f>
        <v/>
      </c>
      <c r="G68" s="12"/>
      <c r="H68" s="10" t="str">
        <f>IF(G68="","",IFERROR(VLOOKUP(G68,Kontenrahmen!$A$5:$G$200,2,FALSE),""))</f>
        <v/>
      </c>
      <c r="I68" s="13"/>
      <c r="J68" s="20" t="str">
        <f t="shared" si="1"/>
        <v/>
      </c>
      <c r="K68" s="10" t="str">
        <f t="shared" si="2"/>
        <v/>
      </c>
      <c r="L68" s="12"/>
    </row>
    <row r="69" spans="1:12" x14ac:dyDescent="0.25">
      <c r="A69" s="10" t="str">
        <f t="shared" si="0"/>
        <v/>
      </c>
      <c r="B69" s="11"/>
      <c r="C69" s="10"/>
      <c r="D69" s="10"/>
      <c r="E69" s="12"/>
      <c r="F69" s="10" t="str">
        <f>IF(E69="","",IFERROR(VLOOKUP(E69,Kontenrahmen!$A$5:$G$200,2,FALSE),""))</f>
        <v/>
      </c>
      <c r="G69" s="12"/>
      <c r="H69" s="10" t="str">
        <f>IF(G69="","",IFERROR(VLOOKUP(G69,Kontenrahmen!$A$5:$G$200,2,FALSE),""))</f>
        <v/>
      </c>
      <c r="I69" s="13"/>
      <c r="J69" s="20" t="str">
        <f t="shared" si="1"/>
        <v/>
      </c>
      <c r="K69" s="10" t="str">
        <f t="shared" si="2"/>
        <v/>
      </c>
      <c r="L69" s="12"/>
    </row>
    <row r="70" spans="1:12" x14ac:dyDescent="0.25">
      <c r="A70" s="10" t="str">
        <f t="shared" ref="A70:A133" si="3">IF(OR(B70&lt;&gt;"",I70&lt;&gt;""),ROW()-5,"")</f>
        <v/>
      </c>
      <c r="B70" s="11"/>
      <c r="C70" s="10"/>
      <c r="D70" s="10"/>
      <c r="E70" s="12"/>
      <c r="F70" s="10" t="str">
        <f>IF(E70="","",IFERROR(VLOOKUP(E70,Kontenrahmen!$A$5:$G$200,2,FALSE),""))</f>
        <v/>
      </c>
      <c r="G70" s="12"/>
      <c r="H70" s="10" t="str">
        <f>IF(G70="","",IFERROR(VLOOKUP(G70,Kontenrahmen!$A$5:$G$200,2,FALSE),""))</f>
        <v/>
      </c>
      <c r="I70" s="13"/>
      <c r="J70" s="20" t="str">
        <f t="shared" ref="J70:J133" si="4">IF(B70="","",DATE(YEAR(B70),MONTH(B70),1))</f>
        <v/>
      </c>
      <c r="K70" s="10" t="str">
        <f t="shared" ref="K70:K133" si="5">IF(COUNTA(B70,E70,G70,I70)=0,"",IF(AND(ISNUMBER(B70),E70&lt;&gt;"",G70&lt;&gt;"",E70&lt;&gt;G70,ISNUMBER(I70),I70&gt;0),"OK","Prüfen"))</f>
        <v/>
      </c>
      <c r="L70" s="12"/>
    </row>
    <row r="71" spans="1:12" x14ac:dyDescent="0.25">
      <c r="A71" s="10" t="str">
        <f t="shared" si="3"/>
        <v/>
      </c>
      <c r="B71" s="11"/>
      <c r="C71" s="10"/>
      <c r="D71" s="10"/>
      <c r="E71" s="12"/>
      <c r="F71" s="10" t="str">
        <f>IF(E71="","",IFERROR(VLOOKUP(E71,Kontenrahmen!$A$5:$G$200,2,FALSE),""))</f>
        <v/>
      </c>
      <c r="G71" s="12"/>
      <c r="H71" s="10" t="str">
        <f>IF(G71="","",IFERROR(VLOOKUP(G71,Kontenrahmen!$A$5:$G$200,2,FALSE),""))</f>
        <v/>
      </c>
      <c r="I71" s="13"/>
      <c r="J71" s="20" t="str">
        <f t="shared" si="4"/>
        <v/>
      </c>
      <c r="K71" s="10" t="str">
        <f t="shared" si="5"/>
        <v/>
      </c>
      <c r="L71" s="12"/>
    </row>
    <row r="72" spans="1:12" x14ac:dyDescent="0.25">
      <c r="A72" s="10" t="str">
        <f t="shared" si="3"/>
        <v/>
      </c>
      <c r="B72" s="11"/>
      <c r="C72" s="10"/>
      <c r="D72" s="10"/>
      <c r="E72" s="12"/>
      <c r="F72" s="10" t="str">
        <f>IF(E72="","",IFERROR(VLOOKUP(E72,Kontenrahmen!$A$5:$G$200,2,FALSE),""))</f>
        <v/>
      </c>
      <c r="G72" s="12"/>
      <c r="H72" s="10" t="str">
        <f>IF(G72="","",IFERROR(VLOOKUP(G72,Kontenrahmen!$A$5:$G$200,2,FALSE),""))</f>
        <v/>
      </c>
      <c r="I72" s="13"/>
      <c r="J72" s="20" t="str">
        <f t="shared" si="4"/>
        <v/>
      </c>
      <c r="K72" s="10" t="str">
        <f t="shared" si="5"/>
        <v/>
      </c>
      <c r="L72" s="12"/>
    </row>
    <row r="73" spans="1:12" x14ac:dyDescent="0.25">
      <c r="A73" s="10" t="str">
        <f t="shared" si="3"/>
        <v/>
      </c>
      <c r="B73" s="11"/>
      <c r="C73" s="10"/>
      <c r="D73" s="10"/>
      <c r="E73" s="12"/>
      <c r="F73" s="10" t="str">
        <f>IF(E73="","",IFERROR(VLOOKUP(E73,Kontenrahmen!$A$5:$G$200,2,FALSE),""))</f>
        <v/>
      </c>
      <c r="G73" s="12"/>
      <c r="H73" s="10" t="str">
        <f>IF(G73="","",IFERROR(VLOOKUP(G73,Kontenrahmen!$A$5:$G$200,2,FALSE),""))</f>
        <v/>
      </c>
      <c r="I73" s="13"/>
      <c r="J73" s="20" t="str">
        <f t="shared" si="4"/>
        <v/>
      </c>
      <c r="K73" s="10" t="str">
        <f t="shared" si="5"/>
        <v/>
      </c>
      <c r="L73" s="12"/>
    </row>
    <row r="74" spans="1:12" x14ac:dyDescent="0.25">
      <c r="A74" s="10" t="str">
        <f t="shared" si="3"/>
        <v/>
      </c>
      <c r="B74" s="11"/>
      <c r="C74" s="10"/>
      <c r="D74" s="10"/>
      <c r="E74" s="12"/>
      <c r="F74" s="10" t="str">
        <f>IF(E74="","",IFERROR(VLOOKUP(E74,Kontenrahmen!$A$5:$G$200,2,FALSE),""))</f>
        <v/>
      </c>
      <c r="G74" s="12"/>
      <c r="H74" s="10" t="str">
        <f>IF(G74="","",IFERROR(VLOOKUP(G74,Kontenrahmen!$A$5:$G$200,2,FALSE),""))</f>
        <v/>
      </c>
      <c r="I74" s="13"/>
      <c r="J74" s="20" t="str">
        <f t="shared" si="4"/>
        <v/>
      </c>
      <c r="K74" s="10" t="str">
        <f t="shared" si="5"/>
        <v/>
      </c>
      <c r="L74" s="12"/>
    </row>
    <row r="75" spans="1:12" x14ac:dyDescent="0.25">
      <c r="A75" s="10" t="str">
        <f t="shared" si="3"/>
        <v/>
      </c>
      <c r="B75" s="11"/>
      <c r="C75" s="10"/>
      <c r="D75" s="10"/>
      <c r="E75" s="12"/>
      <c r="F75" s="10" t="str">
        <f>IF(E75="","",IFERROR(VLOOKUP(E75,Kontenrahmen!$A$5:$G$200,2,FALSE),""))</f>
        <v/>
      </c>
      <c r="G75" s="12"/>
      <c r="H75" s="10" t="str">
        <f>IF(G75="","",IFERROR(VLOOKUP(G75,Kontenrahmen!$A$5:$G$200,2,FALSE),""))</f>
        <v/>
      </c>
      <c r="I75" s="13"/>
      <c r="J75" s="20" t="str">
        <f t="shared" si="4"/>
        <v/>
      </c>
      <c r="K75" s="10" t="str">
        <f t="shared" si="5"/>
        <v/>
      </c>
      <c r="L75" s="12"/>
    </row>
    <row r="76" spans="1:12" x14ac:dyDescent="0.25">
      <c r="A76" s="10" t="str">
        <f t="shared" si="3"/>
        <v/>
      </c>
      <c r="B76" s="11"/>
      <c r="C76" s="10"/>
      <c r="D76" s="10"/>
      <c r="E76" s="12"/>
      <c r="F76" s="10" t="str">
        <f>IF(E76="","",IFERROR(VLOOKUP(E76,Kontenrahmen!$A$5:$G$200,2,FALSE),""))</f>
        <v/>
      </c>
      <c r="G76" s="12"/>
      <c r="H76" s="10" t="str">
        <f>IF(G76="","",IFERROR(VLOOKUP(G76,Kontenrahmen!$A$5:$G$200,2,FALSE),""))</f>
        <v/>
      </c>
      <c r="I76" s="13"/>
      <c r="J76" s="20" t="str">
        <f t="shared" si="4"/>
        <v/>
      </c>
      <c r="K76" s="10" t="str">
        <f t="shared" si="5"/>
        <v/>
      </c>
      <c r="L76" s="12"/>
    </row>
    <row r="77" spans="1:12" x14ac:dyDescent="0.25">
      <c r="A77" s="10" t="str">
        <f t="shared" si="3"/>
        <v/>
      </c>
      <c r="B77" s="11"/>
      <c r="C77" s="10"/>
      <c r="D77" s="10"/>
      <c r="E77" s="12"/>
      <c r="F77" s="10" t="str">
        <f>IF(E77="","",IFERROR(VLOOKUP(E77,Kontenrahmen!$A$5:$G$200,2,FALSE),""))</f>
        <v/>
      </c>
      <c r="G77" s="12"/>
      <c r="H77" s="10" t="str">
        <f>IF(G77="","",IFERROR(VLOOKUP(G77,Kontenrahmen!$A$5:$G$200,2,FALSE),""))</f>
        <v/>
      </c>
      <c r="I77" s="13"/>
      <c r="J77" s="20" t="str">
        <f t="shared" si="4"/>
        <v/>
      </c>
      <c r="K77" s="10" t="str">
        <f t="shared" si="5"/>
        <v/>
      </c>
      <c r="L77" s="12"/>
    </row>
    <row r="78" spans="1:12" x14ac:dyDescent="0.25">
      <c r="A78" s="10" t="str">
        <f t="shared" si="3"/>
        <v/>
      </c>
      <c r="B78" s="11"/>
      <c r="C78" s="10"/>
      <c r="D78" s="10"/>
      <c r="E78" s="12"/>
      <c r="F78" s="10" t="str">
        <f>IF(E78="","",IFERROR(VLOOKUP(E78,Kontenrahmen!$A$5:$G$200,2,FALSE),""))</f>
        <v/>
      </c>
      <c r="G78" s="12"/>
      <c r="H78" s="10" t="str">
        <f>IF(G78="","",IFERROR(VLOOKUP(G78,Kontenrahmen!$A$5:$G$200,2,FALSE),""))</f>
        <v/>
      </c>
      <c r="I78" s="13"/>
      <c r="J78" s="20" t="str">
        <f t="shared" si="4"/>
        <v/>
      </c>
      <c r="K78" s="10" t="str">
        <f t="shared" si="5"/>
        <v/>
      </c>
      <c r="L78" s="12"/>
    </row>
    <row r="79" spans="1:12" x14ac:dyDescent="0.25">
      <c r="A79" s="10" t="str">
        <f t="shared" si="3"/>
        <v/>
      </c>
      <c r="B79" s="11"/>
      <c r="C79" s="10"/>
      <c r="D79" s="10"/>
      <c r="E79" s="12"/>
      <c r="F79" s="10" t="str">
        <f>IF(E79="","",IFERROR(VLOOKUP(E79,Kontenrahmen!$A$5:$G$200,2,FALSE),""))</f>
        <v/>
      </c>
      <c r="G79" s="12"/>
      <c r="H79" s="10" t="str">
        <f>IF(G79="","",IFERROR(VLOOKUP(G79,Kontenrahmen!$A$5:$G$200,2,FALSE),""))</f>
        <v/>
      </c>
      <c r="I79" s="13"/>
      <c r="J79" s="20" t="str">
        <f t="shared" si="4"/>
        <v/>
      </c>
      <c r="K79" s="10" t="str">
        <f t="shared" si="5"/>
        <v/>
      </c>
      <c r="L79" s="12"/>
    </row>
    <row r="80" spans="1:12" x14ac:dyDescent="0.25">
      <c r="A80" s="10" t="str">
        <f t="shared" si="3"/>
        <v/>
      </c>
      <c r="B80" s="11"/>
      <c r="C80" s="10"/>
      <c r="D80" s="10"/>
      <c r="E80" s="12"/>
      <c r="F80" s="10" t="str">
        <f>IF(E80="","",IFERROR(VLOOKUP(E80,Kontenrahmen!$A$5:$G$200,2,FALSE),""))</f>
        <v/>
      </c>
      <c r="G80" s="12"/>
      <c r="H80" s="10" t="str">
        <f>IF(G80="","",IFERROR(VLOOKUP(G80,Kontenrahmen!$A$5:$G$200,2,FALSE),""))</f>
        <v/>
      </c>
      <c r="I80" s="13"/>
      <c r="J80" s="20" t="str">
        <f t="shared" si="4"/>
        <v/>
      </c>
      <c r="K80" s="10" t="str">
        <f t="shared" si="5"/>
        <v/>
      </c>
      <c r="L80" s="12"/>
    </row>
    <row r="81" spans="1:12" x14ac:dyDescent="0.25">
      <c r="A81" s="10" t="str">
        <f t="shared" si="3"/>
        <v/>
      </c>
      <c r="B81" s="11"/>
      <c r="C81" s="10"/>
      <c r="D81" s="10"/>
      <c r="E81" s="12"/>
      <c r="F81" s="10" t="str">
        <f>IF(E81="","",IFERROR(VLOOKUP(E81,Kontenrahmen!$A$5:$G$200,2,FALSE),""))</f>
        <v/>
      </c>
      <c r="G81" s="12"/>
      <c r="H81" s="10" t="str">
        <f>IF(G81="","",IFERROR(VLOOKUP(G81,Kontenrahmen!$A$5:$G$200,2,FALSE),""))</f>
        <v/>
      </c>
      <c r="I81" s="13"/>
      <c r="J81" s="20" t="str">
        <f t="shared" si="4"/>
        <v/>
      </c>
      <c r="K81" s="10" t="str">
        <f t="shared" si="5"/>
        <v/>
      </c>
      <c r="L81" s="12"/>
    </row>
    <row r="82" spans="1:12" x14ac:dyDescent="0.25">
      <c r="A82" s="10" t="str">
        <f t="shared" si="3"/>
        <v/>
      </c>
      <c r="B82" s="11"/>
      <c r="C82" s="10"/>
      <c r="D82" s="10"/>
      <c r="E82" s="12"/>
      <c r="F82" s="10" t="str">
        <f>IF(E82="","",IFERROR(VLOOKUP(E82,Kontenrahmen!$A$5:$G$200,2,FALSE),""))</f>
        <v/>
      </c>
      <c r="G82" s="12"/>
      <c r="H82" s="10" t="str">
        <f>IF(G82="","",IFERROR(VLOOKUP(G82,Kontenrahmen!$A$5:$G$200,2,FALSE),""))</f>
        <v/>
      </c>
      <c r="I82" s="13"/>
      <c r="J82" s="20" t="str">
        <f t="shared" si="4"/>
        <v/>
      </c>
      <c r="K82" s="10" t="str">
        <f t="shared" si="5"/>
        <v/>
      </c>
      <c r="L82" s="12"/>
    </row>
    <row r="83" spans="1:12" x14ac:dyDescent="0.25">
      <c r="A83" s="10" t="str">
        <f t="shared" si="3"/>
        <v/>
      </c>
      <c r="B83" s="11"/>
      <c r="C83" s="10"/>
      <c r="D83" s="10"/>
      <c r="E83" s="12"/>
      <c r="F83" s="10" t="str">
        <f>IF(E83="","",IFERROR(VLOOKUP(E83,Kontenrahmen!$A$5:$G$200,2,FALSE),""))</f>
        <v/>
      </c>
      <c r="G83" s="12"/>
      <c r="H83" s="10" t="str">
        <f>IF(G83="","",IFERROR(VLOOKUP(G83,Kontenrahmen!$A$5:$G$200,2,FALSE),""))</f>
        <v/>
      </c>
      <c r="I83" s="13"/>
      <c r="J83" s="20" t="str">
        <f t="shared" si="4"/>
        <v/>
      </c>
      <c r="K83" s="10" t="str">
        <f t="shared" si="5"/>
        <v/>
      </c>
      <c r="L83" s="12"/>
    </row>
    <row r="84" spans="1:12" x14ac:dyDescent="0.25">
      <c r="A84" s="10" t="str">
        <f t="shared" si="3"/>
        <v/>
      </c>
      <c r="B84" s="11"/>
      <c r="C84" s="10"/>
      <c r="D84" s="10"/>
      <c r="E84" s="12"/>
      <c r="F84" s="10" t="str">
        <f>IF(E84="","",IFERROR(VLOOKUP(E84,Kontenrahmen!$A$5:$G$200,2,FALSE),""))</f>
        <v/>
      </c>
      <c r="G84" s="12"/>
      <c r="H84" s="10" t="str">
        <f>IF(G84="","",IFERROR(VLOOKUP(G84,Kontenrahmen!$A$5:$G$200,2,FALSE),""))</f>
        <v/>
      </c>
      <c r="I84" s="13"/>
      <c r="J84" s="20" t="str">
        <f t="shared" si="4"/>
        <v/>
      </c>
      <c r="K84" s="10" t="str">
        <f t="shared" si="5"/>
        <v/>
      </c>
      <c r="L84" s="12"/>
    </row>
    <row r="85" spans="1:12" x14ac:dyDescent="0.25">
      <c r="A85" s="10" t="str">
        <f t="shared" si="3"/>
        <v/>
      </c>
      <c r="B85" s="11"/>
      <c r="C85" s="10"/>
      <c r="D85" s="10"/>
      <c r="E85" s="12"/>
      <c r="F85" s="10" t="str">
        <f>IF(E85="","",IFERROR(VLOOKUP(E85,Kontenrahmen!$A$5:$G$200,2,FALSE),""))</f>
        <v/>
      </c>
      <c r="G85" s="12"/>
      <c r="H85" s="10" t="str">
        <f>IF(G85="","",IFERROR(VLOOKUP(G85,Kontenrahmen!$A$5:$G$200,2,FALSE),""))</f>
        <v/>
      </c>
      <c r="I85" s="13"/>
      <c r="J85" s="20" t="str">
        <f t="shared" si="4"/>
        <v/>
      </c>
      <c r="K85" s="10" t="str">
        <f t="shared" si="5"/>
        <v/>
      </c>
      <c r="L85" s="12"/>
    </row>
    <row r="86" spans="1:12" x14ac:dyDescent="0.25">
      <c r="A86" s="10" t="str">
        <f t="shared" si="3"/>
        <v/>
      </c>
      <c r="B86" s="11"/>
      <c r="C86" s="10"/>
      <c r="D86" s="10"/>
      <c r="E86" s="12"/>
      <c r="F86" s="10" t="str">
        <f>IF(E86="","",IFERROR(VLOOKUP(E86,Kontenrahmen!$A$5:$G$200,2,FALSE),""))</f>
        <v/>
      </c>
      <c r="G86" s="12"/>
      <c r="H86" s="10" t="str">
        <f>IF(G86="","",IFERROR(VLOOKUP(G86,Kontenrahmen!$A$5:$G$200,2,FALSE),""))</f>
        <v/>
      </c>
      <c r="I86" s="13"/>
      <c r="J86" s="20" t="str">
        <f t="shared" si="4"/>
        <v/>
      </c>
      <c r="K86" s="10" t="str">
        <f t="shared" si="5"/>
        <v/>
      </c>
      <c r="L86" s="12"/>
    </row>
    <row r="87" spans="1:12" x14ac:dyDescent="0.25">
      <c r="A87" s="10" t="str">
        <f t="shared" si="3"/>
        <v/>
      </c>
      <c r="B87" s="11"/>
      <c r="C87" s="10"/>
      <c r="D87" s="10"/>
      <c r="E87" s="12"/>
      <c r="F87" s="10" t="str">
        <f>IF(E87="","",IFERROR(VLOOKUP(E87,Kontenrahmen!$A$5:$G$200,2,FALSE),""))</f>
        <v/>
      </c>
      <c r="G87" s="12"/>
      <c r="H87" s="10" t="str">
        <f>IF(G87="","",IFERROR(VLOOKUP(G87,Kontenrahmen!$A$5:$G$200,2,FALSE),""))</f>
        <v/>
      </c>
      <c r="I87" s="13"/>
      <c r="J87" s="20" t="str">
        <f t="shared" si="4"/>
        <v/>
      </c>
      <c r="K87" s="10" t="str">
        <f t="shared" si="5"/>
        <v/>
      </c>
      <c r="L87" s="12"/>
    </row>
    <row r="88" spans="1:12" x14ac:dyDescent="0.25">
      <c r="A88" s="10" t="str">
        <f t="shared" si="3"/>
        <v/>
      </c>
      <c r="B88" s="11"/>
      <c r="C88" s="10"/>
      <c r="D88" s="10"/>
      <c r="E88" s="12"/>
      <c r="F88" s="10" t="str">
        <f>IF(E88="","",IFERROR(VLOOKUP(E88,Kontenrahmen!$A$5:$G$200,2,FALSE),""))</f>
        <v/>
      </c>
      <c r="G88" s="12"/>
      <c r="H88" s="10" t="str">
        <f>IF(G88="","",IFERROR(VLOOKUP(G88,Kontenrahmen!$A$5:$G$200,2,FALSE),""))</f>
        <v/>
      </c>
      <c r="I88" s="13"/>
      <c r="J88" s="20" t="str">
        <f t="shared" si="4"/>
        <v/>
      </c>
      <c r="K88" s="10" t="str">
        <f t="shared" si="5"/>
        <v/>
      </c>
      <c r="L88" s="12"/>
    </row>
    <row r="89" spans="1:12" x14ac:dyDescent="0.25">
      <c r="A89" s="10" t="str">
        <f t="shared" si="3"/>
        <v/>
      </c>
      <c r="B89" s="11"/>
      <c r="C89" s="10"/>
      <c r="D89" s="10"/>
      <c r="E89" s="12"/>
      <c r="F89" s="10" t="str">
        <f>IF(E89="","",IFERROR(VLOOKUP(E89,Kontenrahmen!$A$5:$G$200,2,FALSE),""))</f>
        <v/>
      </c>
      <c r="G89" s="12"/>
      <c r="H89" s="10" t="str">
        <f>IF(G89="","",IFERROR(VLOOKUP(G89,Kontenrahmen!$A$5:$G$200,2,FALSE),""))</f>
        <v/>
      </c>
      <c r="I89" s="13"/>
      <c r="J89" s="20" t="str">
        <f t="shared" si="4"/>
        <v/>
      </c>
      <c r="K89" s="10" t="str">
        <f t="shared" si="5"/>
        <v/>
      </c>
      <c r="L89" s="12"/>
    </row>
    <row r="90" spans="1:12" x14ac:dyDescent="0.25">
      <c r="A90" s="10" t="str">
        <f t="shared" si="3"/>
        <v/>
      </c>
      <c r="B90" s="11"/>
      <c r="C90" s="10"/>
      <c r="D90" s="10"/>
      <c r="E90" s="12"/>
      <c r="F90" s="10" t="str">
        <f>IF(E90="","",IFERROR(VLOOKUP(E90,Kontenrahmen!$A$5:$G$200,2,FALSE),""))</f>
        <v/>
      </c>
      <c r="G90" s="12"/>
      <c r="H90" s="10" t="str">
        <f>IF(G90="","",IFERROR(VLOOKUP(G90,Kontenrahmen!$A$5:$G$200,2,FALSE),""))</f>
        <v/>
      </c>
      <c r="I90" s="13"/>
      <c r="J90" s="20" t="str">
        <f t="shared" si="4"/>
        <v/>
      </c>
      <c r="K90" s="10" t="str">
        <f t="shared" si="5"/>
        <v/>
      </c>
      <c r="L90" s="12"/>
    </row>
    <row r="91" spans="1:12" x14ac:dyDescent="0.25">
      <c r="A91" s="10" t="str">
        <f t="shared" si="3"/>
        <v/>
      </c>
      <c r="B91" s="11"/>
      <c r="C91" s="10"/>
      <c r="D91" s="10"/>
      <c r="E91" s="12"/>
      <c r="F91" s="10" t="str">
        <f>IF(E91="","",IFERROR(VLOOKUP(E91,Kontenrahmen!$A$5:$G$200,2,FALSE),""))</f>
        <v/>
      </c>
      <c r="G91" s="12"/>
      <c r="H91" s="10" t="str">
        <f>IF(G91="","",IFERROR(VLOOKUP(G91,Kontenrahmen!$A$5:$G$200,2,FALSE),""))</f>
        <v/>
      </c>
      <c r="I91" s="13"/>
      <c r="J91" s="20" t="str">
        <f t="shared" si="4"/>
        <v/>
      </c>
      <c r="K91" s="10" t="str">
        <f t="shared" si="5"/>
        <v/>
      </c>
      <c r="L91" s="12"/>
    </row>
    <row r="92" spans="1:12" x14ac:dyDescent="0.25">
      <c r="A92" s="10" t="str">
        <f t="shared" si="3"/>
        <v/>
      </c>
      <c r="B92" s="11"/>
      <c r="C92" s="10"/>
      <c r="D92" s="10"/>
      <c r="E92" s="12"/>
      <c r="F92" s="10" t="str">
        <f>IF(E92="","",IFERROR(VLOOKUP(E92,Kontenrahmen!$A$5:$G$200,2,FALSE),""))</f>
        <v/>
      </c>
      <c r="G92" s="12"/>
      <c r="H92" s="10" t="str">
        <f>IF(G92="","",IFERROR(VLOOKUP(G92,Kontenrahmen!$A$5:$G$200,2,FALSE),""))</f>
        <v/>
      </c>
      <c r="I92" s="13"/>
      <c r="J92" s="20" t="str">
        <f t="shared" si="4"/>
        <v/>
      </c>
      <c r="K92" s="10" t="str">
        <f t="shared" si="5"/>
        <v/>
      </c>
      <c r="L92" s="12"/>
    </row>
    <row r="93" spans="1:12" x14ac:dyDescent="0.25">
      <c r="A93" s="10" t="str">
        <f t="shared" si="3"/>
        <v/>
      </c>
      <c r="B93" s="11"/>
      <c r="C93" s="10"/>
      <c r="D93" s="10"/>
      <c r="E93" s="12"/>
      <c r="F93" s="10" t="str">
        <f>IF(E93="","",IFERROR(VLOOKUP(E93,Kontenrahmen!$A$5:$G$200,2,FALSE),""))</f>
        <v/>
      </c>
      <c r="G93" s="12"/>
      <c r="H93" s="10" t="str">
        <f>IF(G93="","",IFERROR(VLOOKUP(G93,Kontenrahmen!$A$5:$G$200,2,FALSE),""))</f>
        <v/>
      </c>
      <c r="I93" s="13"/>
      <c r="J93" s="20" t="str">
        <f t="shared" si="4"/>
        <v/>
      </c>
      <c r="K93" s="10" t="str">
        <f t="shared" si="5"/>
        <v/>
      </c>
      <c r="L93" s="12"/>
    </row>
    <row r="94" spans="1:12" x14ac:dyDescent="0.25">
      <c r="A94" s="10" t="str">
        <f t="shared" si="3"/>
        <v/>
      </c>
      <c r="B94" s="11"/>
      <c r="C94" s="10"/>
      <c r="D94" s="10"/>
      <c r="E94" s="12"/>
      <c r="F94" s="10" t="str">
        <f>IF(E94="","",IFERROR(VLOOKUP(E94,Kontenrahmen!$A$5:$G$200,2,FALSE),""))</f>
        <v/>
      </c>
      <c r="G94" s="12"/>
      <c r="H94" s="10" t="str">
        <f>IF(G94="","",IFERROR(VLOOKUP(G94,Kontenrahmen!$A$5:$G$200,2,FALSE),""))</f>
        <v/>
      </c>
      <c r="I94" s="13"/>
      <c r="J94" s="20" t="str">
        <f t="shared" si="4"/>
        <v/>
      </c>
      <c r="K94" s="10" t="str">
        <f t="shared" si="5"/>
        <v/>
      </c>
      <c r="L94" s="12"/>
    </row>
    <row r="95" spans="1:12" x14ac:dyDescent="0.25">
      <c r="A95" s="10" t="str">
        <f t="shared" si="3"/>
        <v/>
      </c>
      <c r="B95" s="11"/>
      <c r="C95" s="10"/>
      <c r="D95" s="10"/>
      <c r="E95" s="12"/>
      <c r="F95" s="10" t="str">
        <f>IF(E95="","",IFERROR(VLOOKUP(E95,Kontenrahmen!$A$5:$G$200,2,FALSE),""))</f>
        <v/>
      </c>
      <c r="G95" s="12"/>
      <c r="H95" s="10" t="str">
        <f>IF(G95="","",IFERROR(VLOOKUP(G95,Kontenrahmen!$A$5:$G$200,2,FALSE),""))</f>
        <v/>
      </c>
      <c r="I95" s="13"/>
      <c r="J95" s="20" t="str">
        <f t="shared" si="4"/>
        <v/>
      </c>
      <c r="K95" s="10" t="str">
        <f t="shared" si="5"/>
        <v/>
      </c>
      <c r="L95" s="12"/>
    </row>
    <row r="96" spans="1:12" x14ac:dyDescent="0.25">
      <c r="A96" s="10" t="str">
        <f t="shared" si="3"/>
        <v/>
      </c>
      <c r="B96" s="11"/>
      <c r="C96" s="10"/>
      <c r="D96" s="10"/>
      <c r="E96" s="12"/>
      <c r="F96" s="10" t="str">
        <f>IF(E96="","",IFERROR(VLOOKUP(E96,Kontenrahmen!$A$5:$G$200,2,FALSE),""))</f>
        <v/>
      </c>
      <c r="G96" s="12"/>
      <c r="H96" s="10" t="str">
        <f>IF(G96="","",IFERROR(VLOOKUP(G96,Kontenrahmen!$A$5:$G$200,2,FALSE),""))</f>
        <v/>
      </c>
      <c r="I96" s="13"/>
      <c r="J96" s="20" t="str">
        <f t="shared" si="4"/>
        <v/>
      </c>
      <c r="K96" s="10" t="str">
        <f t="shared" si="5"/>
        <v/>
      </c>
      <c r="L96" s="12"/>
    </row>
    <row r="97" spans="1:12" x14ac:dyDescent="0.25">
      <c r="A97" s="10" t="str">
        <f t="shared" si="3"/>
        <v/>
      </c>
      <c r="B97" s="11"/>
      <c r="C97" s="10"/>
      <c r="D97" s="10"/>
      <c r="E97" s="12"/>
      <c r="F97" s="10" t="str">
        <f>IF(E97="","",IFERROR(VLOOKUP(E97,Kontenrahmen!$A$5:$G$200,2,FALSE),""))</f>
        <v/>
      </c>
      <c r="G97" s="12"/>
      <c r="H97" s="10" t="str">
        <f>IF(G97="","",IFERROR(VLOOKUP(G97,Kontenrahmen!$A$5:$G$200,2,FALSE),""))</f>
        <v/>
      </c>
      <c r="I97" s="13"/>
      <c r="J97" s="20" t="str">
        <f t="shared" si="4"/>
        <v/>
      </c>
      <c r="K97" s="10" t="str">
        <f t="shared" si="5"/>
        <v/>
      </c>
      <c r="L97" s="12"/>
    </row>
    <row r="98" spans="1:12" x14ac:dyDescent="0.25">
      <c r="A98" s="10" t="str">
        <f t="shared" si="3"/>
        <v/>
      </c>
      <c r="B98" s="11"/>
      <c r="C98" s="10"/>
      <c r="D98" s="10"/>
      <c r="E98" s="12"/>
      <c r="F98" s="10" t="str">
        <f>IF(E98="","",IFERROR(VLOOKUP(E98,Kontenrahmen!$A$5:$G$200,2,FALSE),""))</f>
        <v/>
      </c>
      <c r="G98" s="12"/>
      <c r="H98" s="10" t="str">
        <f>IF(G98="","",IFERROR(VLOOKUP(G98,Kontenrahmen!$A$5:$G$200,2,FALSE),""))</f>
        <v/>
      </c>
      <c r="I98" s="13"/>
      <c r="J98" s="20" t="str">
        <f t="shared" si="4"/>
        <v/>
      </c>
      <c r="K98" s="10" t="str">
        <f t="shared" si="5"/>
        <v/>
      </c>
      <c r="L98" s="12"/>
    </row>
    <row r="99" spans="1:12" x14ac:dyDescent="0.25">
      <c r="A99" s="10" t="str">
        <f t="shared" si="3"/>
        <v/>
      </c>
      <c r="B99" s="11"/>
      <c r="C99" s="10"/>
      <c r="D99" s="10"/>
      <c r="E99" s="12"/>
      <c r="F99" s="10" t="str">
        <f>IF(E99="","",IFERROR(VLOOKUP(E99,Kontenrahmen!$A$5:$G$200,2,FALSE),""))</f>
        <v/>
      </c>
      <c r="G99" s="12"/>
      <c r="H99" s="10" t="str">
        <f>IF(G99="","",IFERROR(VLOOKUP(G99,Kontenrahmen!$A$5:$G$200,2,FALSE),""))</f>
        <v/>
      </c>
      <c r="I99" s="13"/>
      <c r="J99" s="20" t="str">
        <f t="shared" si="4"/>
        <v/>
      </c>
      <c r="K99" s="10" t="str">
        <f t="shared" si="5"/>
        <v/>
      </c>
      <c r="L99" s="12"/>
    </row>
    <row r="100" spans="1:12" x14ac:dyDescent="0.25">
      <c r="A100" s="10" t="str">
        <f t="shared" si="3"/>
        <v/>
      </c>
      <c r="B100" s="11"/>
      <c r="C100" s="10"/>
      <c r="D100" s="10"/>
      <c r="E100" s="12"/>
      <c r="F100" s="10" t="str">
        <f>IF(E100="","",IFERROR(VLOOKUP(E100,Kontenrahmen!$A$5:$G$200,2,FALSE),""))</f>
        <v/>
      </c>
      <c r="G100" s="12"/>
      <c r="H100" s="10" t="str">
        <f>IF(G100="","",IFERROR(VLOOKUP(G100,Kontenrahmen!$A$5:$G$200,2,FALSE),""))</f>
        <v/>
      </c>
      <c r="I100" s="13"/>
      <c r="J100" s="20" t="str">
        <f t="shared" si="4"/>
        <v/>
      </c>
      <c r="K100" s="10" t="str">
        <f t="shared" si="5"/>
        <v/>
      </c>
      <c r="L100" s="12"/>
    </row>
    <row r="101" spans="1:12" x14ac:dyDescent="0.25">
      <c r="A101" s="10" t="str">
        <f t="shared" si="3"/>
        <v/>
      </c>
      <c r="B101" s="11"/>
      <c r="C101" s="10"/>
      <c r="D101" s="10"/>
      <c r="E101" s="12"/>
      <c r="F101" s="10" t="str">
        <f>IF(E101="","",IFERROR(VLOOKUP(E101,Kontenrahmen!$A$5:$G$200,2,FALSE),""))</f>
        <v/>
      </c>
      <c r="G101" s="12"/>
      <c r="H101" s="10" t="str">
        <f>IF(G101="","",IFERROR(VLOOKUP(G101,Kontenrahmen!$A$5:$G$200,2,FALSE),""))</f>
        <v/>
      </c>
      <c r="I101" s="13"/>
      <c r="J101" s="20" t="str">
        <f t="shared" si="4"/>
        <v/>
      </c>
      <c r="K101" s="10" t="str">
        <f t="shared" si="5"/>
        <v/>
      </c>
      <c r="L101" s="12"/>
    </row>
    <row r="102" spans="1:12" x14ac:dyDescent="0.25">
      <c r="A102" s="10" t="str">
        <f t="shared" si="3"/>
        <v/>
      </c>
      <c r="B102" s="11"/>
      <c r="C102" s="10"/>
      <c r="D102" s="10"/>
      <c r="E102" s="12"/>
      <c r="F102" s="10" t="str">
        <f>IF(E102="","",IFERROR(VLOOKUP(E102,Kontenrahmen!$A$5:$G$200,2,FALSE),""))</f>
        <v/>
      </c>
      <c r="G102" s="12"/>
      <c r="H102" s="10" t="str">
        <f>IF(G102="","",IFERROR(VLOOKUP(G102,Kontenrahmen!$A$5:$G$200,2,FALSE),""))</f>
        <v/>
      </c>
      <c r="I102" s="13"/>
      <c r="J102" s="20" t="str">
        <f t="shared" si="4"/>
        <v/>
      </c>
      <c r="K102" s="10" t="str">
        <f t="shared" si="5"/>
        <v/>
      </c>
      <c r="L102" s="12"/>
    </row>
    <row r="103" spans="1:12" x14ac:dyDescent="0.25">
      <c r="A103" s="10" t="str">
        <f t="shared" si="3"/>
        <v/>
      </c>
      <c r="B103" s="11"/>
      <c r="C103" s="10"/>
      <c r="D103" s="10"/>
      <c r="E103" s="12"/>
      <c r="F103" s="10" t="str">
        <f>IF(E103="","",IFERROR(VLOOKUP(E103,Kontenrahmen!$A$5:$G$200,2,FALSE),""))</f>
        <v/>
      </c>
      <c r="G103" s="12"/>
      <c r="H103" s="10" t="str">
        <f>IF(G103="","",IFERROR(VLOOKUP(G103,Kontenrahmen!$A$5:$G$200,2,FALSE),""))</f>
        <v/>
      </c>
      <c r="I103" s="13"/>
      <c r="J103" s="20" t="str">
        <f t="shared" si="4"/>
        <v/>
      </c>
      <c r="K103" s="10" t="str">
        <f t="shared" si="5"/>
        <v/>
      </c>
      <c r="L103" s="12"/>
    </row>
    <row r="104" spans="1:12" x14ac:dyDescent="0.25">
      <c r="A104" s="10" t="str">
        <f t="shared" si="3"/>
        <v/>
      </c>
      <c r="B104" s="11"/>
      <c r="C104" s="10"/>
      <c r="D104" s="10"/>
      <c r="E104" s="12"/>
      <c r="F104" s="10" t="str">
        <f>IF(E104="","",IFERROR(VLOOKUP(E104,Kontenrahmen!$A$5:$G$200,2,FALSE),""))</f>
        <v/>
      </c>
      <c r="G104" s="12"/>
      <c r="H104" s="10" t="str">
        <f>IF(G104="","",IFERROR(VLOOKUP(G104,Kontenrahmen!$A$5:$G$200,2,FALSE),""))</f>
        <v/>
      </c>
      <c r="I104" s="13"/>
      <c r="J104" s="20" t="str">
        <f t="shared" si="4"/>
        <v/>
      </c>
      <c r="K104" s="10" t="str">
        <f t="shared" si="5"/>
        <v/>
      </c>
      <c r="L104" s="12"/>
    </row>
    <row r="105" spans="1:12" x14ac:dyDescent="0.25">
      <c r="A105" s="10" t="str">
        <f t="shared" si="3"/>
        <v/>
      </c>
      <c r="B105" s="11"/>
      <c r="C105" s="10"/>
      <c r="D105" s="10"/>
      <c r="E105" s="12"/>
      <c r="F105" s="10" t="str">
        <f>IF(E105="","",IFERROR(VLOOKUP(E105,Kontenrahmen!$A$5:$G$200,2,FALSE),""))</f>
        <v/>
      </c>
      <c r="G105" s="12"/>
      <c r="H105" s="10" t="str">
        <f>IF(G105="","",IFERROR(VLOOKUP(G105,Kontenrahmen!$A$5:$G$200,2,FALSE),""))</f>
        <v/>
      </c>
      <c r="I105" s="13"/>
      <c r="J105" s="20" t="str">
        <f t="shared" si="4"/>
        <v/>
      </c>
      <c r="K105" s="10" t="str">
        <f t="shared" si="5"/>
        <v/>
      </c>
      <c r="L105" s="12"/>
    </row>
    <row r="106" spans="1:12" x14ac:dyDescent="0.25">
      <c r="A106" s="10" t="str">
        <f t="shared" si="3"/>
        <v/>
      </c>
      <c r="B106" s="11"/>
      <c r="C106" s="10"/>
      <c r="D106" s="10"/>
      <c r="E106" s="12"/>
      <c r="F106" s="10" t="str">
        <f>IF(E106="","",IFERROR(VLOOKUP(E106,Kontenrahmen!$A$5:$G$200,2,FALSE),""))</f>
        <v/>
      </c>
      <c r="G106" s="12"/>
      <c r="H106" s="10" t="str">
        <f>IF(G106="","",IFERROR(VLOOKUP(G106,Kontenrahmen!$A$5:$G$200,2,FALSE),""))</f>
        <v/>
      </c>
      <c r="I106" s="13"/>
      <c r="J106" s="20" t="str">
        <f t="shared" si="4"/>
        <v/>
      </c>
      <c r="K106" s="10" t="str">
        <f t="shared" si="5"/>
        <v/>
      </c>
      <c r="L106" s="12"/>
    </row>
    <row r="107" spans="1:12" x14ac:dyDescent="0.25">
      <c r="A107" s="10" t="str">
        <f t="shared" si="3"/>
        <v/>
      </c>
      <c r="B107" s="11"/>
      <c r="C107" s="10"/>
      <c r="D107" s="10"/>
      <c r="E107" s="12"/>
      <c r="F107" s="10" t="str">
        <f>IF(E107="","",IFERROR(VLOOKUP(E107,Kontenrahmen!$A$5:$G$200,2,FALSE),""))</f>
        <v/>
      </c>
      <c r="G107" s="12"/>
      <c r="H107" s="10" t="str">
        <f>IF(G107="","",IFERROR(VLOOKUP(G107,Kontenrahmen!$A$5:$G$200,2,FALSE),""))</f>
        <v/>
      </c>
      <c r="I107" s="13"/>
      <c r="J107" s="20" t="str">
        <f t="shared" si="4"/>
        <v/>
      </c>
      <c r="K107" s="10" t="str">
        <f t="shared" si="5"/>
        <v/>
      </c>
      <c r="L107" s="12"/>
    </row>
    <row r="108" spans="1:12" x14ac:dyDescent="0.25">
      <c r="A108" s="10" t="str">
        <f t="shared" si="3"/>
        <v/>
      </c>
      <c r="B108" s="11"/>
      <c r="C108" s="10"/>
      <c r="D108" s="10"/>
      <c r="E108" s="12"/>
      <c r="F108" s="10" t="str">
        <f>IF(E108="","",IFERROR(VLOOKUP(E108,Kontenrahmen!$A$5:$G$200,2,FALSE),""))</f>
        <v/>
      </c>
      <c r="G108" s="12"/>
      <c r="H108" s="10" t="str">
        <f>IF(G108="","",IFERROR(VLOOKUP(G108,Kontenrahmen!$A$5:$G$200,2,FALSE),""))</f>
        <v/>
      </c>
      <c r="I108" s="13"/>
      <c r="J108" s="20" t="str">
        <f t="shared" si="4"/>
        <v/>
      </c>
      <c r="K108" s="10" t="str">
        <f t="shared" si="5"/>
        <v/>
      </c>
      <c r="L108" s="12"/>
    </row>
    <row r="109" spans="1:12" x14ac:dyDescent="0.25">
      <c r="A109" s="10" t="str">
        <f t="shared" si="3"/>
        <v/>
      </c>
      <c r="B109" s="11"/>
      <c r="C109" s="10"/>
      <c r="D109" s="10"/>
      <c r="E109" s="12"/>
      <c r="F109" s="10" t="str">
        <f>IF(E109="","",IFERROR(VLOOKUP(E109,Kontenrahmen!$A$5:$G$200,2,FALSE),""))</f>
        <v/>
      </c>
      <c r="G109" s="12"/>
      <c r="H109" s="10" t="str">
        <f>IF(G109="","",IFERROR(VLOOKUP(G109,Kontenrahmen!$A$5:$G$200,2,FALSE),""))</f>
        <v/>
      </c>
      <c r="I109" s="13"/>
      <c r="J109" s="20" t="str">
        <f t="shared" si="4"/>
        <v/>
      </c>
      <c r="K109" s="10" t="str">
        <f t="shared" si="5"/>
        <v/>
      </c>
      <c r="L109" s="12"/>
    </row>
    <row r="110" spans="1:12" x14ac:dyDescent="0.25">
      <c r="A110" s="10" t="str">
        <f t="shared" si="3"/>
        <v/>
      </c>
      <c r="B110" s="11"/>
      <c r="C110" s="10"/>
      <c r="D110" s="10"/>
      <c r="E110" s="12"/>
      <c r="F110" s="10" t="str">
        <f>IF(E110="","",IFERROR(VLOOKUP(E110,Kontenrahmen!$A$5:$G$200,2,FALSE),""))</f>
        <v/>
      </c>
      <c r="G110" s="12"/>
      <c r="H110" s="10" t="str">
        <f>IF(G110="","",IFERROR(VLOOKUP(G110,Kontenrahmen!$A$5:$G$200,2,FALSE),""))</f>
        <v/>
      </c>
      <c r="I110" s="13"/>
      <c r="J110" s="20" t="str">
        <f t="shared" si="4"/>
        <v/>
      </c>
      <c r="K110" s="10" t="str">
        <f t="shared" si="5"/>
        <v/>
      </c>
      <c r="L110" s="12"/>
    </row>
    <row r="111" spans="1:12" x14ac:dyDescent="0.25">
      <c r="A111" s="10" t="str">
        <f t="shared" si="3"/>
        <v/>
      </c>
      <c r="B111" s="11"/>
      <c r="C111" s="10"/>
      <c r="D111" s="10"/>
      <c r="E111" s="12"/>
      <c r="F111" s="10" t="str">
        <f>IF(E111="","",IFERROR(VLOOKUP(E111,Kontenrahmen!$A$5:$G$200,2,FALSE),""))</f>
        <v/>
      </c>
      <c r="G111" s="12"/>
      <c r="H111" s="10" t="str">
        <f>IF(G111="","",IFERROR(VLOOKUP(G111,Kontenrahmen!$A$5:$G$200,2,FALSE),""))</f>
        <v/>
      </c>
      <c r="I111" s="13"/>
      <c r="J111" s="20" t="str">
        <f t="shared" si="4"/>
        <v/>
      </c>
      <c r="K111" s="10" t="str">
        <f t="shared" si="5"/>
        <v/>
      </c>
      <c r="L111" s="12"/>
    </row>
    <row r="112" spans="1:12" x14ac:dyDescent="0.25">
      <c r="A112" s="10" t="str">
        <f t="shared" si="3"/>
        <v/>
      </c>
      <c r="B112" s="11"/>
      <c r="C112" s="10"/>
      <c r="D112" s="10"/>
      <c r="E112" s="12"/>
      <c r="F112" s="10" t="str">
        <f>IF(E112="","",IFERROR(VLOOKUP(E112,Kontenrahmen!$A$5:$G$200,2,FALSE),""))</f>
        <v/>
      </c>
      <c r="G112" s="12"/>
      <c r="H112" s="10" t="str">
        <f>IF(G112="","",IFERROR(VLOOKUP(G112,Kontenrahmen!$A$5:$G$200,2,FALSE),""))</f>
        <v/>
      </c>
      <c r="I112" s="13"/>
      <c r="J112" s="20" t="str">
        <f t="shared" si="4"/>
        <v/>
      </c>
      <c r="K112" s="10" t="str">
        <f t="shared" si="5"/>
        <v/>
      </c>
      <c r="L112" s="12"/>
    </row>
    <row r="113" spans="1:12" x14ac:dyDescent="0.25">
      <c r="A113" s="10" t="str">
        <f t="shared" si="3"/>
        <v/>
      </c>
      <c r="B113" s="11"/>
      <c r="C113" s="10"/>
      <c r="D113" s="10"/>
      <c r="E113" s="12"/>
      <c r="F113" s="10" t="str">
        <f>IF(E113="","",IFERROR(VLOOKUP(E113,Kontenrahmen!$A$5:$G$200,2,FALSE),""))</f>
        <v/>
      </c>
      <c r="G113" s="12"/>
      <c r="H113" s="10" t="str">
        <f>IF(G113="","",IFERROR(VLOOKUP(G113,Kontenrahmen!$A$5:$G$200,2,FALSE),""))</f>
        <v/>
      </c>
      <c r="I113" s="13"/>
      <c r="J113" s="20" t="str">
        <f t="shared" si="4"/>
        <v/>
      </c>
      <c r="K113" s="10" t="str">
        <f t="shared" si="5"/>
        <v/>
      </c>
      <c r="L113" s="12"/>
    </row>
    <row r="114" spans="1:12" x14ac:dyDescent="0.25">
      <c r="A114" s="10" t="str">
        <f t="shared" si="3"/>
        <v/>
      </c>
      <c r="B114" s="11"/>
      <c r="C114" s="10"/>
      <c r="D114" s="10"/>
      <c r="E114" s="12"/>
      <c r="F114" s="10" t="str">
        <f>IF(E114="","",IFERROR(VLOOKUP(E114,Kontenrahmen!$A$5:$G$200,2,FALSE),""))</f>
        <v/>
      </c>
      <c r="G114" s="12"/>
      <c r="H114" s="10" t="str">
        <f>IF(G114="","",IFERROR(VLOOKUP(G114,Kontenrahmen!$A$5:$G$200,2,FALSE),""))</f>
        <v/>
      </c>
      <c r="I114" s="13"/>
      <c r="J114" s="20" t="str">
        <f t="shared" si="4"/>
        <v/>
      </c>
      <c r="K114" s="10" t="str">
        <f t="shared" si="5"/>
        <v/>
      </c>
      <c r="L114" s="12"/>
    </row>
    <row r="115" spans="1:12" x14ac:dyDescent="0.25">
      <c r="A115" s="10" t="str">
        <f t="shared" si="3"/>
        <v/>
      </c>
      <c r="B115" s="11"/>
      <c r="C115" s="10"/>
      <c r="D115" s="10"/>
      <c r="E115" s="12"/>
      <c r="F115" s="10" t="str">
        <f>IF(E115="","",IFERROR(VLOOKUP(E115,Kontenrahmen!$A$5:$G$200,2,FALSE),""))</f>
        <v/>
      </c>
      <c r="G115" s="12"/>
      <c r="H115" s="10" t="str">
        <f>IF(G115="","",IFERROR(VLOOKUP(G115,Kontenrahmen!$A$5:$G$200,2,FALSE),""))</f>
        <v/>
      </c>
      <c r="I115" s="13"/>
      <c r="J115" s="20" t="str">
        <f t="shared" si="4"/>
        <v/>
      </c>
      <c r="K115" s="10" t="str">
        <f t="shared" si="5"/>
        <v/>
      </c>
      <c r="L115" s="12"/>
    </row>
    <row r="116" spans="1:12" x14ac:dyDescent="0.25">
      <c r="A116" s="10" t="str">
        <f t="shared" si="3"/>
        <v/>
      </c>
      <c r="B116" s="11"/>
      <c r="C116" s="10"/>
      <c r="D116" s="10"/>
      <c r="E116" s="12"/>
      <c r="F116" s="10" t="str">
        <f>IF(E116="","",IFERROR(VLOOKUP(E116,Kontenrahmen!$A$5:$G$200,2,FALSE),""))</f>
        <v/>
      </c>
      <c r="G116" s="12"/>
      <c r="H116" s="10" t="str">
        <f>IF(G116="","",IFERROR(VLOOKUP(G116,Kontenrahmen!$A$5:$G$200,2,FALSE),""))</f>
        <v/>
      </c>
      <c r="I116" s="13"/>
      <c r="J116" s="20" t="str">
        <f t="shared" si="4"/>
        <v/>
      </c>
      <c r="K116" s="10" t="str">
        <f t="shared" si="5"/>
        <v/>
      </c>
      <c r="L116" s="12"/>
    </row>
    <row r="117" spans="1:12" x14ac:dyDescent="0.25">
      <c r="A117" s="10" t="str">
        <f t="shared" si="3"/>
        <v/>
      </c>
      <c r="B117" s="11"/>
      <c r="C117" s="10"/>
      <c r="D117" s="10"/>
      <c r="E117" s="12"/>
      <c r="F117" s="10" t="str">
        <f>IF(E117="","",IFERROR(VLOOKUP(E117,Kontenrahmen!$A$5:$G$200,2,FALSE),""))</f>
        <v/>
      </c>
      <c r="G117" s="12"/>
      <c r="H117" s="10" t="str">
        <f>IF(G117="","",IFERROR(VLOOKUP(G117,Kontenrahmen!$A$5:$G$200,2,FALSE),""))</f>
        <v/>
      </c>
      <c r="I117" s="13"/>
      <c r="J117" s="20" t="str">
        <f t="shared" si="4"/>
        <v/>
      </c>
      <c r="K117" s="10" t="str">
        <f t="shared" si="5"/>
        <v/>
      </c>
      <c r="L117" s="12"/>
    </row>
    <row r="118" spans="1:12" x14ac:dyDescent="0.25">
      <c r="A118" s="10" t="str">
        <f t="shared" si="3"/>
        <v/>
      </c>
      <c r="B118" s="11"/>
      <c r="C118" s="10"/>
      <c r="D118" s="10"/>
      <c r="E118" s="12"/>
      <c r="F118" s="10" t="str">
        <f>IF(E118="","",IFERROR(VLOOKUP(E118,Kontenrahmen!$A$5:$G$200,2,FALSE),""))</f>
        <v/>
      </c>
      <c r="G118" s="12"/>
      <c r="H118" s="10" t="str">
        <f>IF(G118="","",IFERROR(VLOOKUP(G118,Kontenrahmen!$A$5:$G$200,2,FALSE),""))</f>
        <v/>
      </c>
      <c r="I118" s="13"/>
      <c r="J118" s="20" t="str">
        <f t="shared" si="4"/>
        <v/>
      </c>
      <c r="K118" s="10" t="str">
        <f t="shared" si="5"/>
        <v/>
      </c>
      <c r="L118" s="12"/>
    </row>
    <row r="119" spans="1:12" x14ac:dyDescent="0.25">
      <c r="A119" s="10" t="str">
        <f t="shared" si="3"/>
        <v/>
      </c>
      <c r="B119" s="11"/>
      <c r="C119" s="10"/>
      <c r="D119" s="10"/>
      <c r="E119" s="12"/>
      <c r="F119" s="10" t="str">
        <f>IF(E119="","",IFERROR(VLOOKUP(E119,Kontenrahmen!$A$5:$G$200,2,FALSE),""))</f>
        <v/>
      </c>
      <c r="G119" s="12"/>
      <c r="H119" s="10" t="str">
        <f>IF(G119="","",IFERROR(VLOOKUP(G119,Kontenrahmen!$A$5:$G$200,2,FALSE),""))</f>
        <v/>
      </c>
      <c r="I119" s="13"/>
      <c r="J119" s="20" t="str">
        <f t="shared" si="4"/>
        <v/>
      </c>
      <c r="K119" s="10" t="str">
        <f t="shared" si="5"/>
        <v/>
      </c>
      <c r="L119" s="12"/>
    </row>
    <row r="120" spans="1:12" x14ac:dyDescent="0.25">
      <c r="A120" s="10" t="str">
        <f t="shared" si="3"/>
        <v/>
      </c>
      <c r="B120" s="11"/>
      <c r="C120" s="10"/>
      <c r="D120" s="10"/>
      <c r="E120" s="12"/>
      <c r="F120" s="10" t="str">
        <f>IF(E120="","",IFERROR(VLOOKUP(E120,Kontenrahmen!$A$5:$G$200,2,FALSE),""))</f>
        <v/>
      </c>
      <c r="G120" s="12"/>
      <c r="H120" s="10" t="str">
        <f>IF(G120="","",IFERROR(VLOOKUP(G120,Kontenrahmen!$A$5:$G$200,2,FALSE),""))</f>
        <v/>
      </c>
      <c r="I120" s="13"/>
      <c r="J120" s="20" t="str">
        <f t="shared" si="4"/>
        <v/>
      </c>
      <c r="K120" s="10" t="str">
        <f t="shared" si="5"/>
        <v/>
      </c>
      <c r="L120" s="12"/>
    </row>
    <row r="121" spans="1:12" x14ac:dyDescent="0.25">
      <c r="A121" s="10" t="str">
        <f t="shared" si="3"/>
        <v/>
      </c>
      <c r="B121" s="11"/>
      <c r="C121" s="10"/>
      <c r="D121" s="10"/>
      <c r="E121" s="12"/>
      <c r="F121" s="10" t="str">
        <f>IF(E121="","",IFERROR(VLOOKUP(E121,Kontenrahmen!$A$5:$G$200,2,FALSE),""))</f>
        <v/>
      </c>
      <c r="G121" s="12"/>
      <c r="H121" s="10" t="str">
        <f>IF(G121="","",IFERROR(VLOOKUP(G121,Kontenrahmen!$A$5:$G$200,2,FALSE),""))</f>
        <v/>
      </c>
      <c r="I121" s="13"/>
      <c r="J121" s="20" t="str">
        <f t="shared" si="4"/>
        <v/>
      </c>
      <c r="K121" s="10" t="str">
        <f t="shared" si="5"/>
        <v/>
      </c>
      <c r="L121" s="12"/>
    </row>
    <row r="122" spans="1:12" x14ac:dyDescent="0.25">
      <c r="A122" s="10" t="str">
        <f t="shared" si="3"/>
        <v/>
      </c>
      <c r="B122" s="11"/>
      <c r="C122" s="10"/>
      <c r="D122" s="10"/>
      <c r="E122" s="12"/>
      <c r="F122" s="10" t="str">
        <f>IF(E122="","",IFERROR(VLOOKUP(E122,Kontenrahmen!$A$5:$G$200,2,FALSE),""))</f>
        <v/>
      </c>
      <c r="G122" s="12"/>
      <c r="H122" s="10" t="str">
        <f>IF(G122="","",IFERROR(VLOOKUP(G122,Kontenrahmen!$A$5:$G$200,2,FALSE),""))</f>
        <v/>
      </c>
      <c r="I122" s="13"/>
      <c r="J122" s="20" t="str">
        <f t="shared" si="4"/>
        <v/>
      </c>
      <c r="K122" s="10" t="str">
        <f t="shared" si="5"/>
        <v/>
      </c>
      <c r="L122" s="12"/>
    </row>
    <row r="123" spans="1:12" x14ac:dyDescent="0.25">
      <c r="A123" s="10" t="str">
        <f t="shared" si="3"/>
        <v/>
      </c>
      <c r="B123" s="11"/>
      <c r="C123" s="10"/>
      <c r="D123" s="10"/>
      <c r="E123" s="12"/>
      <c r="F123" s="10" t="str">
        <f>IF(E123="","",IFERROR(VLOOKUP(E123,Kontenrahmen!$A$5:$G$200,2,FALSE),""))</f>
        <v/>
      </c>
      <c r="G123" s="12"/>
      <c r="H123" s="10" t="str">
        <f>IF(G123="","",IFERROR(VLOOKUP(G123,Kontenrahmen!$A$5:$G$200,2,FALSE),""))</f>
        <v/>
      </c>
      <c r="I123" s="13"/>
      <c r="J123" s="20" t="str">
        <f t="shared" si="4"/>
        <v/>
      </c>
      <c r="K123" s="10" t="str">
        <f t="shared" si="5"/>
        <v/>
      </c>
      <c r="L123" s="12"/>
    </row>
    <row r="124" spans="1:12" x14ac:dyDescent="0.25">
      <c r="A124" s="10" t="str">
        <f t="shared" si="3"/>
        <v/>
      </c>
      <c r="B124" s="11"/>
      <c r="C124" s="10"/>
      <c r="D124" s="10"/>
      <c r="E124" s="12"/>
      <c r="F124" s="10" t="str">
        <f>IF(E124="","",IFERROR(VLOOKUP(E124,Kontenrahmen!$A$5:$G$200,2,FALSE),""))</f>
        <v/>
      </c>
      <c r="G124" s="12"/>
      <c r="H124" s="10" t="str">
        <f>IF(G124="","",IFERROR(VLOOKUP(G124,Kontenrahmen!$A$5:$G$200,2,FALSE),""))</f>
        <v/>
      </c>
      <c r="I124" s="13"/>
      <c r="J124" s="20" t="str">
        <f t="shared" si="4"/>
        <v/>
      </c>
      <c r="K124" s="10" t="str">
        <f t="shared" si="5"/>
        <v/>
      </c>
      <c r="L124" s="12"/>
    </row>
    <row r="125" spans="1:12" x14ac:dyDescent="0.25">
      <c r="A125" s="10" t="str">
        <f t="shared" si="3"/>
        <v/>
      </c>
      <c r="B125" s="11"/>
      <c r="C125" s="10"/>
      <c r="D125" s="10"/>
      <c r="E125" s="12"/>
      <c r="F125" s="10" t="str">
        <f>IF(E125="","",IFERROR(VLOOKUP(E125,Kontenrahmen!$A$5:$G$200,2,FALSE),""))</f>
        <v/>
      </c>
      <c r="G125" s="12"/>
      <c r="H125" s="10" t="str">
        <f>IF(G125="","",IFERROR(VLOOKUP(G125,Kontenrahmen!$A$5:$G$200,2,FALSE),""))</f>
        <v/>
      </c>
      <c r="I125" s="13"/>
      <c r="J125" s="20" t="str">
        <f t="shared" si="4"/>
        <v/>
      </c>
      <c r="K125" s="10" t="str">
        <f t="shared" si="5"/>
        <v/>
      </c>
      <c r="L125" s="12"/>
    </row>
    <row r="126" spans="1:12" x14ac:dyDescent="0.25">
      <c r="A126" s="10" t="str">
        <f t="shared" si="3"/>
        <v/>
      </c>
      <c r="B126" s="11"/>
      <c r="C126" s="10"/>
      <c r="D126" s="10"/>
      <c r="E126" s="12"/>
      <c r="F126" s="10" t="str">
        <f>IF(E126="","",IFERROR(VLOOKUP(E126,Kontenrahmen!$A$5:$G$200,2,FALSE),""))</f>
        <v/>
      </c>
      <c r="G126" s="12"/>
      <c r="H126" s="10" t="str">
        <f>IF(G126="","",IFERROR(VLOOKUP(G126,Kontenrahmen!$A$5:$G$200,2,FALSE),""))</f>
        <v/>
      </c>
      <c r="I126" s="13"/>
      <c r="J126" s="20" t="str">
        <f t="shared" si="4"/>
        <v/>
      </c>
      <c r="K126" s="10" t="str">
        <f t="shared" si="5"/>
        <v/>
      </c>
      <c r="L126" s="12"/>
    </row>
    <row r="127" spans="1:12" x14ac:dyDescent="0.25">
      <c r="A127" s="10" t="str">
        <f t="shared" si="3"/>
        <v/>
      </c>
      <c r="B127" s="11"/>
      <c r="C127" s="10"/>
      <c r="D127" s="10"/>
      <c r="E127" s="12"/>
      <c r="F127" s="10" t="str">
        <f>IF(E127="","",IFERROR(VLOOKUP(E127,Kontenrahmen!$A$5:$G$200,2,FALSE),""))</f>
        <v/>
      </c>
      <c r="G127" s="12"/>
      <c r="H127" s="10" t="str">
        <f>IF(G127="","",IFERROR(VLOOKUP(G127,Kontenrahmen!$A$5:$G$200,2,FALSE),""))</f>
        <v/>
      </c>
      <c r="I127" s="13"/>
      <c r="J127" s="20" t="str">
        <f t="shared" si="4"/>
        <v/>
      </c>
      <c r="K127" s="10" t="str">
        <f t="shared" si="5"/>
        <v/>
      </c>
      <c r="L127" s="12"/>
    </row>
    <row r="128" spans="1:12" x14ac:dyDescent="0.25">
      <c r="A128" s="10" t="str">
        <f t="shared" si="3"/>
        <v/>
      </c>
      <c r="B128" s="11"/>
      <c r="C128" s="10"/>
      <c r="D128" s="10"/>
      <c r="E128" s="12"/>
      <c r="F128" s="10" t="str">
        <f>IF(E128="","",IFERROR(VLOOKUP(E128,Kontenrahmen!$A$5:$G$200,2,FALSE),""))</f>
        <v/>
      </c>
      <c r="G128" s="12"/>
      <c r="H128" s="10" t="str">
        <f>IF(G128="","",IFERROR(VLOOKUP(G128,Kontenrahmen!$A$5:$G$200,2,FALSE),""))</f>
        <v/>
      </c>
      <c r="I128" s="13"/>
      <c r="J128" s="20" t="str">
        <f t="shared" si="4"/>
        <v/>
      </c>
      <c r="K128" s="10" t="str">
        <f t="shared" si="5"/>
        <v/>
      </c>
      <c r="L128" s="12"/>
    </row>
    <row r="129" spans="1:12" x14ac:dyDescent="0.25">
      <c r="A129" s="10" t="str">
        <f t="shared" si="3"/>
        <v/>
      </c>
      <c r="B129" s="11"/>
      <c r="C129" s="10"/>
      <c r="D129" s="10"/>
      <c r="E129" s="12"/>
      <c r="F129" s="10" t="str">
        <f>IF(E129="","",IFERROR(VLOOKUP(E129,Kontenrahmen!$A$5:$G$200,2,FALSE),""))</f>
        <v/>
      </c>
      <c r="G129" s="12"/>
      <c r="H129" s="10" t="str">
        <f>IF(G129="","",IFERROR(VLOOKUP(G129,Kontenrahmen!$A$5:$G$200,2,FALSE),""))</f>
        <v/>
      </c>
      <c r="I129" s="13"/>
      <c r="J129" s="20" t="str">
        <f t="shared" si="4"/>
        <v/>
      </c>
      <c r="K129" s="10" t="str">
        <f t="shared" si="5"/>
        <v/>
      </c>
      <c r="L129" s="12"/>
    </row>
    <row r="130" spans="1:12" x14ac:dyDescent="0.25">
      <c r="A130" s="10" t="str">
        <f t="shared" si="3"/>
        <v/>
      </c>
      <c r="B130" s="11"/>
      <c r="C130" s="10"/>
      <c r="D130" s="10"/>
      <c r="E130" s="12"/>
      <c r="F130" s="10" t="str">
        <f>IF(E130="","",IFERROR(VLOOKUP(E130,Kontenrahmen!$A$5:$G$200,2,FALSE),""))</f>
        <v/>
      </c>
      <c r="G130" s="12"/>
      <c r="H130" s="10" t="str">
        <f>IF(G130="","",IFERROR(VLOOKUP(G130,Kontenrahmen!$A$5:$G$200,2,FALSE),""))</f>
        <v/>
      </c>
      <c r="I130" s="13"/>
      <c r="J130" s="20" t="str">
        <f t="shared" si="4"/>
        <v/>
      </c>
      <c r="K130" s="10" t="str">
        <f t="shared" si="5"/>
        <v/>
      </c>
      <c r="L130" s="12"/>
    </row>
    <row r="131" spans="1:12" x14ac:dyDescent="0.25">
      <c r="A131" s="10" t="str">
        <f t="shared" si="3"/>
        <v/>
      </c>
      <c r="B131" s="11"/>
      <c r="C131" s="10"/>
      <c r="D131" s="10"/>
      <c r="E131" s="12"/>
      <c r="F131" s="10" t="str">
        <f>IF(E131="","",IFERROR(VLOOKUP(E131,Kontenrahmen!$A$5:$G$200,2,FALSE),""))</f>
        <v/>
      </c>
      <c r="G131" s="12"/>
      <c r="H131" s="10" t="str">
        <f>IF(G131="","",IFERROR(VLOOKUP(G131,Kontenrahmen!$A$5:$G$200,2,FALSE),""))</f>
        <v/>
      </c>
      <c r="I131" s="13"/>
      <c r="J131" s="20" t="str">
        <f t="shared" si="4"/>
        <v/>
      </c>
      <c r="K131" s="10" t="str">
        <f t="shared" si="5"/>
        <v/>
      </c>
      <c r="L131" s="12"/>
    </row>
    <row r="132" spans="1:12" x14ac:dyDescent="0.25">
      <c r="A132" s="10" t="str">
        <f t="shared" si="3"/>
        <v/>
      </c>
      <c r="B132" s="11"/>
      <c r="C132" s="10"/>
      <c r="D132" s="10"/>
      <c r="E132" s="12"/>
      <c r="F132" s="10" t="str">
        <f>IF(E132="","",IFERROR(VLOOKUP(E132,Kontenrahmen!$A$5:$G$200,2,FALSE),""))</f>
        <v/>
      </c>
      <c r="G132" s="12"/>
      <c r="H132" s="10" t="str">
        <f>IF(G132="","",IFERROR(VLOOKUP(G132,Kontenrahmen!$A$5:$G$200,2,FALSE),""))</f>
        <v/>
      </c>
      <c r="I132" s="13"/>
      <c r="J132" s="20" t="str">
        <f t="shared" si="4"/>
        <v/>
      </c>
      <c r="K132" s="10" t="str">
        <f t="shared" si="5"/>
        <v/>
      </c>
      <c r="L132" s="12"/>
    </row>
    <row r="133" spans="1:12" x14ac:dyDescent="0.25">
      <c r="A133" s="10" t="str">
        <f t="shared" si="3"/>
        <v/>
      </c>
      <c r="B133" s="11"/>
      <c r="C133" s="10"/>
      <c r="D133" s="10"/>
      <c r="E133" s="12"/>
      <c r="F133" s="10" t="str">
        <f>IF(E133="","",IFERROR(VLOOKUP(E133,Kontenrahmen!$A$5:$G$200,2,FALSE),""))</f>
        <v/>
      </c>
      <c r="G133" s="12"/>
      <c r="H133" s="10" t="str">
        <f>IF(G133="","",IFERROR(VLOOKUP(G133,Kontenrahmen!$A$5:$G$200,2,FALSE),""))</f>
        <v/>
      </c>
      <c r="I133" s="13"/>
      <c r="J133" s="20" t="str">
        <f t="shared" si="4"/>
        <v/>
      </c>
      <c r="K133" s="10" t="str">
        <f t="shared" si="5"/>
        <v/>
      </c>
      <c r="L133" s="12"/>
    </row>
    <row r="134" spans="1:12" x14ac:dyDescent="0.25">
      <c r="A134" s="10" t="str">
        <f t="shared" ref="A134:A197" si="6">IF(OR(B134&lt;&gt;"",I134&lt;&gt;""),ROW()-5,"")</f>
        <v/>
      </c>
      <c r="B134" s="11"/>
      <c r="C134" s="10"/>
      <c r="D134" s="10"/>
      <c r="E134" s="12"/>
      <c r="F134" s="10" t="str">
        <f>IF(E134="","",IFERROR(VLOOKUP(E134,Kontenrahmen!$A$5:$G$200,2,FALSE),""))</f>
        <v/>
      </c>
      <c r="G134" s="12"/>
      <c r="H134" s="10" t="str">
        <f>IF(G134="","",IFERROR(VLOOKUP(G134,Kontenrahmen!$A$5:$G$200,2,FALSE),""))</f>
        <v/>
      </c>
      <c r="I134" s="13"/>
      <c r="J134" s="20" t="str">
        <f t="shared" ref="J134:J197" si="7">IF(B134="","",DATE(YEAR(B134),MONTH(B134),1))</f>
        <v/>
      </c>
      <c r="K134" s="10" t="str">
        <f t="shared" ref="K134:K197" si="8">IF(COUNTA(B134,E134,G134,I134)=0,"",IF(AND(ISNUMBER(B134),E134&lt;&gt;"",G134&lt;&gt;"",E134&lt;&gt;G134,ISNUMBER(I134),I134&gt;0),"OK","Prüfen"))</f>
        <v/>
      </c>
      <c r="L134" s="12"/>
    </row>
    <row r="135" spans="1:12" x14ac:dyDescent="0.25">
      <c r="A135" s="10" t="str">
        <f t="shared" si="6"/>
        <v/>
      </c>
      <c r="B135" s="11"/>
      <c r="C135" s="10"/>
      <c r="D135" s="10"/>
      <c r="E135" s="12"/>
      <c r="F135" s="10" t="str">
        <f>IF(E135="","",IFERROR(VLOOKUP(E135,Kontenrahmen!$A$5:$G$200,2,FALSE),""))</f>
        <v/>
      </c>
      <c r="G135" s="12"/>
      <c r="H135" s="10" t="str">
        <f>IF(G135="","",IFERROR(VLOOKUP(G135,Kontenrahmen!$A$5:$G$200,2,FALSE),""))</f>
        <v/>
      </c>
      <c r="I135" s="13"/>
      <c r="J135" s="20" t="str">
        <f t="shared" si="7"/>
        <v/>
      </c>
      <c r="K135" s="10" t="str">
        <f t="shared" si="8"/>
        <v/>
      </c>
      <c r="L135" s="12"/>
    </row>
    <row r="136" spans="1:12" x14ac:dyDescent="0.25">
      <c r="A136" s="10" t="str">
        <f t="shared" si="6"/>
        <v/>
      </c>
      <c r="B136" s="11"/>
      <c r="C136" s="10"/>
      <c r="D136" s="10"/>
      <c r="E136" s="12"/>
      <c r="F136" s="10" t="str">
        <f>IF(E136="","",IFERROR(VLOOKUP(E136,Kontenrahmen!$A$5:$G$200,2,FALSE),""))</f>
        <v/>
      </c>
      <c r="G136" s="12"/>
      <c r="H136" s="10" t="str">
        <f>IF(G136="","",IFERROR(VLOOKUP(G136,Kontenrahmen!$A$5:$G$200,2,FALSE),""))</f>
        <v/>
      </c>
      <c r="I136" s="13"/>
      <c r="J136" s="20" t="str">
        <f t="shared" si="7"/>
        <v/>
      </c>
      <c r="K136" s="10" t="str">
        <f t="shared" si="8"/>
        <v/>
      </c>
      <c r="L136" s="12"/>
    </row>
    <row r="137" spans="1:12" x14ac:dyDescent="0.25">
      <c r="A137" s="10" t="str">
        <f t="shared" si="6"/>
        <v/>
      </c>
      <c r="B137" s="11"/>
      <c r="C137" s="10"/>
      <c r="D137" s="10"/>
      <c r="E137" s="12"/>
      <c r="F137" s="10" t="str">
        <f>IF(E137="","",IFERROR(VLOOKUP(E137,Kontenrahmen!$A$5:$G$200,2,FALSE),""))</f>
        <v/>
      </c>
      <c r="G137" s="12"/>
      <c r="H137" s="10" t="str">
        <f>IF(G137="","",IFERROR(VLOOKUP(G137,Kontenrahmen!$A$5:$G$200,2,FALSE),""))</f>
        <v/>
      </c>
      <c r="I137" s="13"/>
      <c r="J137" s="20" t="str">
        <f t="shared" si="7"/>
        <v/>
      </c>
      <c r="K137" s="10" t="str">
        <f t="shared" si="8"/>
        <v/>
      </c>
      <c r="L137" s="12"/>
    </row>
    <row r="138" spans="1:12" x14ac:dyDescent="0.25">
      <c r="A138" s="10" t="str">
        <f t="shared" si="6"/>
        <v/>
      </c>
      <c r="B138" s="11"/>
      <c r="C138" s="10"/>
      <c r="D138" s="10"/>
      <c r="E138" s="12"/>
      <c r="F138" s="10" t="str">
        <f>IF(E138="","",IFERROR(VLOOKUP(E138,Kontenrahmen!$A$5:$G$200,2,FALSE),""))</f>
        <v/>
      </c>
      <c r="G138" s="12"/>
      <c r="H138" s="10" t="str">
        <f>IF(G138="","",IFERROR(VLOOKUP(G138,Kontenrahmen!$A$5:$G$200,2,FALSE),""))</f>
        <v/>
      </c>
      <c r="I138" s="13"/>
      <c r="J138" s="20" t="str">
        <f t="shared" si="7"/>
        <v/>
      </c>
      <c r="K138" s="10" t="str">
        <f t="shared" si="8"/>
        <v/>
      </c>
      <c r="L138" s="12"/>
    </row>
    <row r="139" spans="1:12" x14ac:dyDescent="0.25">
      <c r="A139" s="10" t="str">
        <f t="shared" si="6"/>
        <v/>
      </c>
      <c r="B139" s="11"/>
      <c r="C139" s="10"/>
      <c r="D139" s="10"/>
      <c r="E139" s="12"/>
      <c r="F139" s="10" t="str">
        <f>IF(E139="","",IFERROR(VLOOKUP(E139,Kontenrahmen!$A$5:$G$200,2,FALSE),""))</f>
        <v/>
      </c>
      <c r="G139" s="12"/>
      <c r="H139" s="10" t="str">
        <f>IF(G139="","",IFERROR(VLOOKUP(G139,Kontenrahmen!$A$5:$G$200,2,FALSE),""))</f>
        <v/>
      </c>
      <c r="I139" s="13"/>
      <c r="J139" s="20" t="str">
        <f t="shared" si="7"/>
        <v/>
      </c>
      <c r="K139" s="10" t="str">
        <f t="shared" si="8"/>
        <v/>
      </c>
      <c r="L139" s="12"/>
    </row>
    <row r="140" spans="1:12" x14ac:dyDescent="0.25">
      <c r="A140" s="10" t="str">
        <f t="shared" si="6"/>
        <v/>
      </c>
      <c r="B140" s="11"/>
      <c r="C140" s="10"/>
      <c r="D140" s="10"/>
      <c r="E140" s="12"/>
      <c r="F140" s="10" t="str">
        <f>IF(E140="","",IFERROR(VLOOKUP(E140,Kontenrahmen!$A$5:$G$200,2,FALSE),""))</f>
        <v/>
      </c>
      <c r="G140" s="12"/>
      <c r="H140" s="10" t="str">
        <f>IF(G140="","",IFERROR(VLOOKUP(G140,Kontenrahmen!$A$5:$G$200,2,FALSE),""))</f>
        <v/>
      </c>
      <c r="I140" s="13"/>
      <c r="J140" s="20" t="str">
        <f t="shared" si="7"/>
        <v/>
      </c>
      <c r="K140" s="10" t="str">
        <f t="shared" si="8"/>
        <v/>
      </c>
      <c r="L140" s="12"/>
    </row>
    <row r="141" spans="1:12" x14ac:dyDescent="0.25">
      <c r="A141" s="10" t="str">
        <f t="shared" si="6"/>
        <v/>
      </c>
      <c r="B141" s="11"/>
      <c r="C141" s="10"/>
      <c r="D141" s="10"/>
      <c r="E141" s="12"/>
      <c r="F141" s="10" t="str">
        <f>IF(E141="","",IFERROR(VLOOKUP(E141,Kontenrahmen!$A$5:$G$200,2,FALSE),""))</f>
        <v/>
      </c>
      <c r="G141" s="12"/>
      <c r="H141" s="10" t="str">
        <f>IF(G141="","",IFERROR(VLOOKUP(G141,Kontenrahmen!$A$5:$G$200,2,FALSE),""))</f>
        <v/>
      </c>
      <c r="I141" s="13"/>
      <c r="J141" s="20" t="str">
        <f t="shared" si="7"/>
        <v/>
      </c>
      <c r="K141" s="10" t="str">
        <f t="shared" si="8"/>
        <v/>
      </c>
      <c r="L141" s="12"/>
    </row>
    <row r="142" spans="1:12" x14ac:dyDescent="0.25">
      <c r="A142" s="10" t="str">
        <f t="shared" si="6"/>
        <v/>
      </c>
      <c r="B142" s="11"/>
      <c r="C142" s="10"/>
      <c r="D142" s="10"/>
      <c r="E142" s="12"/>
      <c r="F142" s="10" t="str">
        <f>IF(E142="","",IFERROR(VLOOKUP(E142,Kontenrahmen!$A$5:$G$200,2,FALSE),""))</f>
        <v/>
      </c>
      <c r="G142" s="12"/>
      <c r="H142" s="10" t="str">
        <f>IF(G142="","",IFERROR(VLOOKUP(G142,Kontenrahmen!$A$5:$G$200,2,FALSE),""))</f>
        <v/>
      </c>
      <c r="I142" s="13"/>
      <c r="J142" s="20" t="str">
        <f t="shared" si="7"/>
        <v/>
      </c>
      <c r="K142" s="10" t="str">
        <f t="shared" si="8"/>
        <v/>
      </c>
      <c r="L142" s="12"/>
    </row>
    <row r="143" spans="1:12" x14ac:dyDescent="0.25">
      <c r="A143" s="10" t="str">
        <f t="shared" si="6"/>
        <v/>
      </c>
      <c r="B143" s="11"/>
      <c r="C143" s="10"/>
      <c r="D143" s="10"/>
      <c r="E143" s="12"/>
      <c r="F143" s="10" t="str">
        <f>IF(E143="","",IFERROR(VLOOKUP(E143,Kontenrahmen!$A$5:$G$200,2,FALSE),""))</f>
        <v/>
      </c>
      <c r="G143" s="12"/>
      <c r="H143" s="10" t="str">
        <f>IF(G143="","",IFERROR(VLOOKUP(G143,Kontenrahmen!$A$5:$G$200,2,FALSE),""))</f>
        <v/>
      </c>
      <c r="I143" s="13"/>
      <c r="J143" s="20" t="str">
        <f t="shared" si="7"/>
        <v/>
      </c>
      <c r="K143" s="10" t="str">
        <f t="shared" si="8"/>
        <v/>
      </c>
      <c r="L143" s="12"/>
    </row>
    <row r="144" spans="1:12" x14ac:dyDescent="0.25">
      <c r="A144" s="10" t="str">
        <f t="shared" si="6"/>
        <v/>
      </c>
      <c r="B144" s="11"/>
      <c r="C144" s="10"/>
      <c r="D144" s="10"/>
      <c r="E144" s="12"/>
      <c r="F144" s="10" t="str">
        <f>IF(E144="","",IFERROR(VLOOKUP(E144,Kontenrahmen!$A$5:$G$200,2,FALSE),""))</f>
        <v/>
      </c>
      <c r="G144" s="12"/>
      <c r="H144" s="10" t="str">
        <f>IF(G144="","",IFERROR(VLOOKUP(G144,Kontenrahmen!$A$5:$G$200,2,FALSE),""))</f>
        <v/>
      </c>
      <c r="I144" s="13"/>
      <c r="J144" s="20" t="str">
        <f t="shared" si="7"/>
        <v/>
      </c>
      <c r="K144" s="10" t="str">
        <f t="shared" si="8"/>
        <v/>
      </c>
      <c r="L144" s="12"/>
    </row>
    <row r="145" spans="1:12" x14ac:dyDescent="0.25">
      <c r="A145" s="10" t="str">
        <f t="shared" si="6"/>
        <v/>
      </c>
      <c r="B145" s="11"/>
      <c r="C145" s="10"/>
      <c r="D145" s="10"/>
      <c r="E145" s="12"/>
      <c r="F145" s="10" t="str">
        <f>IF(E145="","",IFERROR(VLOOKUP(E145,Kontenrahmen!$A$5:$G$200,2,FALSE),""))</f>
        <v/>
      </c>
      <c r="G145" s="12"/>
      <c r="H145" s="10" t="str">
        <f>IF(G145="","",IFERROR(VLOOKUP(G145,Kontenrahmen!$A$5:$G$200,2,FALSE),""))</f>
        <v/>
      </c>
      <c r="I145" s="13"/>
      <c r="J145" s="20" t="str">
        <f t="shared" si="7"/>
        <v/>
      </c>
      <c r="K145" s="10" t="str">
        <f t="shared" si="8"/>
        <v/>
      </c>
      <c r="L145" s="12"/>
    </row>
    <row r="146" spans="1:12" x14ac:dyDescent="0.25">
      <c r="A146" s="10" t="str">
        <f t="shared" si="6"/>
        <v/>
      </c>
      <c r="B146" s="11"/>
      <c r="C146" s="10"/>
      <c r="D146" s="10"/>
      <c r="E146" s="12"/>
      <c r="F146" s="10" t="str">
        <f>IF(E146="","",IFERROR(VLOOKUP(E146,Kontenrahmen!$A$5:$G$200,2,FALSE),""))</f>
        <v/>
      </c>
      <c r="G146" s="12"/>
      <c r="H146" s="10" t="str">
        <f>IF(G146="","",IFERROR(VLOOKUP(G146,Kontenrahmen!$A$5:$G$200,2,FALSE),""))</f>
        <v/>
      </c>
      <c r="I146" s="13"/>
      <c r="J146" s="20" t="str">
        <f t="shared" si="7"/>
        <v/>
      </c>
      <c r="K146" s="10" t="str">
        <f t="shared" si="8"/>
        <v/>
      </c>
      <c r="L146" s="12"/>
    </row>
    <row r="147" spans="1:12" x14ac:dyDescent="0.25">
      <c r="A147" s="10" t="str">
        <f t="shared" si="6"/>
        <v/>
      </c>
      <c r="B147" s="11"/>
      <c r="C147" s="10"/>
      <c r="D147" s="10"/>
      <c r="E147" s="12"/>
      <c r="F147" s="10" t="str">
        <f>IF(E147="","",IFERROR(VLOOKUP(E147,Kontenrahmen!$A$5:$G$200,2,FALSE),""))</f>
        <v/>
      </c>
      <c r="G147" s="12"/>
      <c r="H147" s="10" t="str">
        <f>IF(G147="","",IFERROR(VLOOKUP(G147,Kontenrahmen!$A$5:$G$200,2,FALSE),""))</f>
        <v/>
      </c>
      <c r="I147" s="13"/>
      <c r="J147" s="20" t="str">
        <f t="shared" si="7"/>
        <v/>
      </c>
      <c r="K147" s="10" t="str">
        <f t="shared" si="8"/>
        <v/>
      </c>
      <c r="L147" s="12"/>
    </row>
    <row r="148" spans="1:12" x14ac:dyDescent="0.25">
      <c r="A148" s="10" t="str">
        <f t="shared" si="6"/>
        <v/>
      </c>
      <c r="B148" s="11"/>
      <c r="C148" s="10"/>
      <c r="D148" s="10"/>
      <c r="E148" s="12"/>
      <c r="F148" s="10" t="str">
        <f>IF(E148="","",IFERROR(VLOOKUP(E148,Kontenrahmen!$A$5:$G$200,2,FALSE),""))</f>
        <v/>
      </c>
      <c r="G148" s="12"/>
      <c r="H148" s="10" t="str">
        <f>IF(G148="","",IFERROR(VLOOKUP(G148,Kontenrahmen!$A$5:$G$200,2,FALSE),""))</f>
        <v/>
      </c>
      <c r="I148" s="13"/>
      <c r="J148" s="20" t="str">
        <f t="shared" si="7"/>
        <v/>
      </c>
      <c r="K148" s="10" t="str">
        <f t="shared" si="8"/>
        <v/>
      </c>
      <c r="L148" s="12"/>
    </row>
    <row r="149" spans="1:12" x14ac:dyDescent="0.25">
      <c r="A149" s="10" t="str">
        <f t="shared" si="6"/>
        <v/>
      </c>
      <c r="B149" s="11"/>
      <c r="C149" s="10"/>
      <c r="D149" s="10"/>
      <c r="E149" s="12"/>
      <c r="F149" s="10" t="str">
        <f>IF(E149="","",IFERROR(VLOOKUP(E149,Kontenrahmen!$A$5:$G$200,2,FALSE),""))</f>
        <v/>
      </c>
      <c r="G149" s="12"/>
      <c r="H149" s="10" t="str">
        <f>IF(G149="","",IFERROR(VLOOKUP(G149,Kontenrahmen!$A$5:$G$200,2,FALSE),""))</f>
        <v/>
      </c>
      <c r="I149" s="13"/>
      <c r="J149" s="20" t="str">
        <f t="shared" si="7"/>
        <v/>
      </c>
      <c r="K149" s="10" t="str">
        <f t="shared" si="8"/>
        <v/>
      </c>
      <c r="L149" s="12"/>
    </row>
    <row r="150" spans="1:12" x14ac:dyDescent="0.25">
      <c r="A150" s="10" t="str">
        <f t="shared" si="6"/>
        <v/>
      </c>
      <c r="B150" s="11"/>
      <c r="C150" s="10"/>
      <c r="D150" s="10"/>
      <c r="E150" s="12"/>
      <c r="F150" s="10" t="str">
        <f>IF(E150="","",IFERROR(VLOOKUP(E150,Kontenrahmen!$A$5:$G$200,2,FALSE),""))</f>
        <v/>
      </c>
      <c r="G150" s="12"/>
      <c r="H150" s="10" t="str">
        <f>IF(G150="","",IFERROR(VLOOKUP(G150,Kontenrahmen!$A$5:$G$200,2,FALSE),""))</f>
        <v/>
      </c>
      <c r="I150" s="13"/>
      <c r="J150" s="20" t="str">
        <f t="shared" si="7"/>
        <v/>
      </c>
      <c r="K150" s="10" t="str">
        <f t="shared" si="8"/>
        <v/>
      </c>
      <c r="L150" s="12"/>
    </row>
    <row r="151" spans="1:12" x14ac:dyDescent="0.25">
      <c r="A151" s="10" t="str">
        <f t="shared" si="6"/>
        <v/>
      </c>
      <c r="B151" s="11"/>
      <c r="C151" s="10"/>
      <c r="D151" s="10"/>
      <c r="E151" s="12"/>
      <c r="F151" s="10" t="str">
        <f>IF(E151="","",IFERROR(VLOOKUP(E151,Kontenrahmen!$A$5:$G$200,2,FALSE),""))</f>
        <v/>
      </c>
      <c r="G151" s="12"/>
      <c r="H151" s="10" t="str">
        <f>IF(G151="","",IFERROR(VLOOKUP(G151,Kontenrahmen!$A$5:$G$200,2,FALSE),""))</f>
        <v/>
      </c>
      <c r="I151" s="13"/>
      <c r="J151" s="20" t="str">
        <f t="shared" si="7"/>
        <v/>
      </c>
      <c r="K151" s="10" t="str">
        <f t="shared" si="8"/>
        <v/>
      </c>
      <c r="L151" s="12"/>
    </row>
    <row r="152" spans="1:12" x14ac:dyDescent="0.25">
      <c r="A152" s="10" t="str">
        <f t="shared" si="6"/>
        <v/>
      </c>
      <c r="B152" s="11"/>
      <c r="C152" s="10"/>
      <c r="D152" s="10"/>
      <c r="E152" s="12"/>
      <c r="F152" s="10" t="str">
        <f>IF(E152="","",IFERROR(VLOOKUP(E152,Kontenrahmen!$A$5:$G$200,2,FALSE),""))</f>
        <v/>
      </c>
      <c r="G152" s="12"/>
      <c r="H152" s="10" t="str">
        <f>IF(G152="","",IFERROR(VLOOKUP(G152,Kontenrahmen!$A$5:$G$200,2,FALSE),""))</f>
        <v/>
      </c>
      <c r="I152" s="13"/>
      <c r="J152" s="20" t="str">
        <f t="shared" si="7"/>
        <v/>
      </c>
      <c r="K152" s="10" t="str">
        <f t="shared" si="8"/>
        <v/>
      </c>
      <c r="L152" s="12"/>
    </row>
    <row r="153" spans="1:12" x14ac:dyDescent="0.25">
      <c r="A153" s="10" t="str">
        <f t="shared" si="6"/>
        <v/>
      </c>
      <c r="B153" s="11"/>
      <c r="C153" s="10"/>
      <c r="D153" s="10"/>
      <c r="E153" s="12"/>
      <c r="F153" s="10" t="str">
        <f>IF(E153="","",IFERROR(VLOOKUP(E153,Kontenrahmen!$A$5:$G$200,2,FALSE),""))</f>
        <v/>
      </c>
      <c r="G153" s="12"/>
      <c r="H153" s="10" t="str">
        <f>IF(G153="","",IFERROR(VLOOKUP(G153,Kontenrahmen!$A$5:$G$200,2,FALSE),""))</f>
        <v/>
      </c>
      <c r="I153" s="13"/>
      <c r="J153" s="20" t="str">
        <f t="shared" si="7"/>
        <v/>
      </c>
      <c r="K153" s="10" t="str">
        <f t="shared" si="8"/>
        <v/>
      </c>
      <c r="L153" s="12"/>
    </row>
    <row r="154" spans="1:12" x14ac:dyDescent="0.25">
      <c r="A154" s="10" t="str">
        <f t="shared" si="6"/>
        <v/>
      </c>
      <c r="B154" s="11"/>
      <c r="C154" s="10"/>
      <c r="D154" s="10"/>
      <c r="E154" s="12"/>
      <c r="F154" s="10" t="str">
        <f>IF(E154="","",IFERROR(VLOOKUP(E154,Kontenrahmen!$A$5:$G$200,2,FALSE),""))</f>
        <v/>
      </c>
      <c r="G154" s="12"/>
      <c r="H154" s="10" t="str">
        <f>IF(G154="","",IFERROR(VLOOKUP(G154,Kontenrahmen!$A$5:$G$200,2,FALSE),""))</f>
        <v/>
      </c>
      <c r="I154" s="13"/>
      <c r="J154" s="20" t="str">
        <f t="shared" si="7"/>
        <v/>
      </c>
      <c r="K154" s="10" t="str">
        <f t="shared" si="8"/>
        <v/>
      </c>
      <c r="L154" s="12"/>
    </row>
    <row r="155" spans="1:12" x14ac:dyDescent="0.25">
      <c r="A155" s="10" t="str">
        <f t="shared" si="6"/>
        <v/>
      </c>
      <c r="B155" s="11"/>
      <c r="C155" s="10"/>
      <c r="D155" s="10"/>
      <c r="E155" s="12"/>
      <c r="F155" s="10" t="str">
        <f>IF(E155="","",IFERROR(VLOOKUP(E155,Kontenrahmen!$A$5:$G$200,2,FALSE),""))</f>
        <v/>
      </c>
      <c r="G155" s="12"/>
      <c r="H155" s="10" t="str">
        <f>IF(G155="","",IFERROR(VLOOKUP(G155,Kontenrahmen!$A$5:$G$200,2,FALSE),""))</f>
        <v/>
      </c>
      <c r="I155" s="13"/>
      <c r="J155" s="20" t="str">
        <f t="shared" si="7"/>
        <v/>
      </c>
      <c r="K155" s="10" t="str">
        <f t="shared" si="8"/>
        <v/>
      </c>
      <c r="L155" s="12"/>
    </row>
    <row r="156" spans="1:12" x14ac:dyDescent="0.25">
      <c r="A156" s="10" t="str">
        <f t="shared" si="6"/>
        <v/>
      </c>
      <c r="B156" s="11"/>
      <c r="C156" s="10"/>
      <c r="D156" s="10"/>
      <c r="E156" s="12"/>
      <c r="F156" s="10" t="str">
        <f>IF(E156="","",IFERROR(VLOOKUP(E156,Kontenrahmen!$A$5:$G$200,2,FALSE),""))</f>
        <v/>
      </c>
      <c r="G156" s="12"/>
      <c r="H156" s="10" t="str">
        <f>IF(G156="","",IFERROR(VLOOKUP(G156,Kontenrahmen!$A$5:$G$200,2,FALSE),""))</f>
        <v/>
      </c>
      <c r="I156" s="13"/>
      <c r="J156" s="20" t="str">
        <f t="shared" si="7"/>
        <v/>
      </c>
      <c r="K156" s="10" t="str">
        <f t="shared" si="8"/>
        <v/>
      </c>
      <c r="L156" s="12"/>
    </row>
    <row r="157" spans="1:12" x14ac:dyDescent="0.25">
      <c r="A157" s="10" t="str">
        <f t="shared" si="6"/>
        <v/>
      </c>
      <c r="B157" s="11"/>
      <c r="C157" s="10"/>
      <c r="D157" s="10"/>
      <c r="E157" s="12"/>
      <c r="F157" s="10" t="str">
        <f>IF(E157="","",IFERROR(VLOOKUP(E157,Kontenrahmen!$A$5:$G$200,2,FALSE),""))</f>
        <v/>
      </c>
      <c r="G157" s="12"/>
      <c r="H157" s="10" t="str">
        <f>IF(G157="","",IFERROR(VLOOKUP(G157,Kontenrahmen!$A$5:$G$200,2,FALSE),""))</f>
        <v/>
      </c>
      <c r="I157" s="13"/>
      <c r="J157" s="20" t="str">
        <f t="shared" si="7"/>
        <v/>
      </c>
      <c r="K157" s="10" t="str">
        <f t="shared" si="8"/>
        <v/>
      </c>
      <c r="L157" s="12"/>
    </row>
    <row r="158" spans="1:12" x14ac:dyDescent="0.25">
      <c r="A158" s="10" t="str">
        <f t="shared" si="6"/>
        <v/>
      </c>
      <c r="B158" s="11"/>
      <c r="C158" s="10"/>
      <c r="D158" s="10"/>
      <c r="E158" s="12"/>
      <c r="F158" s="10" t="str">
        <f>IF(E158="","",IFERROR(VLOOKUP(E158,Kontenrahmen!$A$5:$G$200,2,FALSE),""))</f>
        <v/>
      </c>
      <c r="G158" s="12"/>
      <c r="H158" s="10" t="str">
        <f>IF(G158="","",IFERROR(VLOOKUP(G158,Kontenrahmen!$A$5:$G$200,2,FALSE),""))</f>
        <v/>
      </c>
      <c r="I158" s="13"/>
      <c r="J158" s="20" t="str">
        <f t="shared" si="7"/>
        <v/>
      </c>
      <c r="K158" s="10" t="str">
        <f t="shared" si="8"/>
        <v/>
      </c>
      <c r="L158" s="12"/>
    </row>
    <row r="159" spans="1:12" x14ac:dyDescent="0.25">
      <c r="A159" s="10" t="str">
        <f t="shared" si="6"/>
        <v/>
      </c>
      <c r="B159" s="11"/>
      <c r="C159" s="10"/>
      <c r="D159" s="10"/>
      <c r="E159" s="12"/>
      <c r="F159" s="10" t="str">
        <f>IF(E159="","",IFERROR(VLOOKUP(E159,Kontenrahmen!$A$5:$G$200,2,FALSE),""))</f>
        <v/>
      </c>
      <c r="G159" s="12"/>
      <c r="H159" s="10" t="str">
        <f>IF(G159="","",IFERROR(VLOOKUP(G159,Kontenrahmen!$A$5:$G$200,2,FALSE),""))</f>
        <v/>
      </c>
      <c r="I159" s="13"/>
      <c r="J159" s="20" t="str">
        <f t="shared" si="7"/>
        <v/>
      </c>
      <c r="K159" s="10" t="str">
        <f t="shared" si="8"/>
        <v/>
      </c>
      <c r="L159" s="12"/>
    </row>
    <row r="160" spans="1:12" x14ac:dyDescent="0.25">
      <c r="A160" s="10" t="str">
        <f t="shared" si="6"/>
        <v/>
      </c>
      <c r="B160" s="11"/>
      <c r="C160" s="10"/>
      <c r="D160" s="10"/>
      <c r="E160" s="12"/>
      <c r="F160" s="10" t="str">
        <f>IF(E160="","",IFERROR(VLOOKUP(E160,Kontenrahmen!$A$5:$G$200,2,FALSE),""))</f>
        <v/>
      </c>
      <c r="G160" s="12"/>
      <c r="H160" s="10" t="str">
        <f>IF(G160="","",IFERROR(VLOOKUP(G160,Kontenrahmen!$A$5:$G$200,2,FALSE),""))</f>
        <v/>
      </c>
      <c r="I160" s="13"/>
      <c r="J160" s="20" t="str">
        <f t="shared" si="7"/>
        <v/>
      </c>
      <c r="K160" s="10" t="str">
        <f t="shared" si="8"/>
        <v/>
      </c>
      <c r="L160" s="12"/>
    </row>
    <row r="161" spans="1:12" x14ac:dyDescent="0.25">
      <c r="A161" s="10" t="str">
        <f t="shared" si="6"/>
        <v/>
      </c>
      <c r="B161" s="11"/>
      <c r="C161" s="10"/>
      <c r="D161" s="10"/>
      <c r="E161" s="12"/>
      <c r="F161" s="10" t="str">
        <f>IF(E161="","",IFERROR(VLOOKUP(E161,Kontenrahmen!$A$5:$G$200,2,FALSE),""))</f>
        <v/>
      </c>
      <c r="G161" s="12"/>
      <c r="H161" s="10" t="str">
        <f>IF(G161="","",IFERROR(VLOOKUP(G161,Kontenrahmen!$A$5:$G$200,2,FALSE),""))</f>
        <v/>
      </c>
      <c r="I161" s="13"/>
      <c r="J161" s="20" t="str">
        <f t="shared" si="7"/>
        <v/>
      </c>
      <c r="K161" s="10" t="str">
        <f t="shared" si="8"/>
        <v/>
      </c>
      <c r="L161" s="12"/>
    </row>
    <row r="162" spans="1:12" x14ac:dyDescent="0.25">
      <c r="A162" s="10" t="str">
        <f t="shared" si="6"/>
        <v/>
      </c>
      <c r="B162" s="11"/>
      <c r="C162" s="10"/>
      <c r="D162" s="10"/>
      <c r="E162" s="12"/>
      <c r="F162" s="10" t="str">
        <f>IF(E162="","",IFERROR(VLOOKUP(E162,Kontenrahmen!$A$5:$G$200,2,FALSE),""))</f>
        <v/>
      </c>
      <c r="G162" s="12"/>
      <c r="H162" s="10" t="str">
        <f>IF(G162="","",IFERROR(VLOOKUP(G162,Kontenrahmen!$A$5:$G$200,2,FALSE),""))</f>
        <v/>
      </c>
      <c r="I162" s="13"/>
      <c r="J162" s="20" t="str">
        <f t="shared" si="7"/>
        <v/>
      </c>
      <c r="K162" s="10" t="str">
        <f t="shared" si="8"/>
        <v/>
      </c>
      <c r="L162" s="12"/>
    </row>
    <row r="163" spans="1:12" x14ac:dyDescent="0.25">
      <c r="A163" s="10" t="str">
        <f t="shared" si="6"/>
        <v/>
      </c>
      <c r="B163" s="11"/>
      <c r="C163" s="10"/>
      <c r="D163" s="10"/>
      <c r="E163" s="12"/>
      <c r="F163" s="10" t="str">
        <f>IF(E163="","",IFERROR(VLOOKUP(E163,Kontenrahmen!$A$5:$G$200,2,FALSE),""))</f>
        <v/>
      </c>
      <c r="G163" s="12"/>
      <c r="H163" s="10" t="str">
        <f>IF(G163="","",IFERROR(VLOOKUP(G163,Kontenrahmen!$A$5:$G$200,2,FALSE),""))</f>
        <v/>
      </c>
      <c r="I163" s="13"/>
      <c r="J163" s="20" t="str">
        <f t="shared" si="7"/>
        <v/>
      </c>
      <c r="K163" s="10" t="str">
        <f t="shared" si="8"/>
        <v/>
      </c>
      <c r="L163" s="12"/>
    </row>
    <row r="164" spans="1:12" x14ac:dyDescent="0.25">
      <c r="A164" s="10" t="str">
        <f t="shared" si="6"/>
        <v/>
      </c>
      <c r="B164" s="11"/>
      <c r="C164" s="10"/>
      <c r="D164" s="10"/>
      <c r="E164" s="12"/>
      <c r="F164" s="10" t="str">
        <f>IF(E164="","",IFERROR(VLOOKUP(E164,Kontenrahmen!$A$5:$G$200,2,FALSE),""))</f>
        <v/>
      </c>
      <c r="G164" s="12"/>
      <c r="H164" s="10" t="str">
        <f>IF(G164="","",IFERROR(VLOOKUP(G164,Kontenrahmen!$A$5:$G$200,2,FALSE),""))</f>
        <v/>
      </c>
      <c r="I164" s="13"/>
      <c r="J164" s="20" t="str">
        <f t="shared" si="7"/>
        <v/>
      </c>
      <c r="K164" s="10" t="str">
        <f t="shared" si="8"/>
        <v/>
      </c>
      <c r="L164" s="12"/>
    </row>
    <row r="165" spans="1:12" x14ac:dyDescent="0.25">
      <c r="A165" s="10" t="str">
        <f t="shared" si="6"/>
        <v/>
      </c>
      <c r="B165" s="11"/>
      <c r="C165" s="10"/>
      <c r="D165" s="10"/>
      <c r="E165" s="12"/>
      <c r="F165" s="10" t="str">
        <f>IF(E165="","",IFERROR(VLOOKUP(E165,Kontenrahmen!$A$5:$G$200,2,FALSE),""))</f>
        <v/>
      </c>
      <c r="G165" s="12"/>
      <c r="H165" s="10" t="str">
        <f>IF(G165="","",IFERROR(VLOOKUP(G165,Kontenrahmen!$A$5:$G$200,2,FALSE),""))</f>
        <v/>
      </c>
      <c r="I165" s="13"/>
      <c r="J165" s="20" t="str">
        <f t="shared" si="7"/>
        <v/>
      </c>
      <c r="K165" s="10" t="str">
        <f t="shared" si="8"/>
        <v/>
      </c>
      <c r="L165" s="12"/>
    </row>
    <row r="166" spans="1:12" x14ac:dyDescent="0.25">
      <c r="A166" s="10" t="str">
        <f t="shared" si="6"/>
        <v/>
      </c>
      <c r="B166" s="11"/>
      <c r="C166" s="10"/>
      <c r="D166" s="10"/>
      <c r="E166" s="12"/>
      <c r="F166" s="10" t="str">
        <f>IF(E166="","",IFERROR(VLOOKUP(E166,Kontenrahmen!$A$5:$G$200,2,FALSE),""))</f>
        <v/>
      </c>
      <c r="G166" s="12"/>
      <c r="H166" s="10" t="str">
        <f>IF(G166="","",IFERROR(VLOOKUP(G166,Kontenrahmen!$A$5:$G$200,2,FALSE),""))</f>
        <v/>
      </c>
      <c r="I166" s="13"/>
      <c r="J166" s="20" t="str">
        <f t="shared" si="7"/>
        <v/>
      </c>
      <c r="K166" s="10" t="str">
        <f t="shared" si="8"/>
        <v/>
      </c>
      <c r="L166" s="12"/>
    </row>
    <row r="167" spans="1:12" x14ac:dyDescent="0.25">
      <c r="A167" s="10" t="str">
        <f t="shared" si="6"/>
        <v/>
      </c>
      <c r="B167" s="11"/>
      <c r="C167" s="10"/>
      <c r="D167" s="10"/>
      <c r="E167" s="12"/>
      <c r="F167" s="10" t="str">
        <f>IF(E167="","",IFERROR(VLOOKUP(E167,Kontenrahmen!$A$5:$G$200,2,FALSE),""))</f>
        <v/>
      </c>
      <c r="G167" s="12"/>
      <c r="H167" s="10" t="str">
        <f>IF(G167="","",IFERROR(VLOOKUP(G167,Kontenrahmen!$A$5:$G$200,2,FALSE),""))</f>
        <v/>
      </c>
      <c r="I167" s="13"/>
      <c r="J167" s="20" t="str">
        <f t="shared" si="7"/>
        <v/>
      </c>
      <c r="K167" s="10" t="str">
        <f t="shared" si="8"/>
        <v/>
      </c>
      <c r="L167" s="12"/>
    </row>
    <row r="168" spans="1:12" x14ac:dyDescent="0.25">
      <c r="A168" s="10" t="str">
        <f t="shared" si="6"/>
        <v/>
      </c>
      <c r="B168" s="11"/>
      <c r="C168" s="10"/>
      <c r="D168" s="10"/>
      <c r="E168" s="12"/>
      <c r="F168" s="10" t="str">
        <f>IF(E168="","",IFERROR(VLOOKUP(E168,Kontenrahmen!$A$5:$G$200,2,FALSE),""))</f>
        <v/>
      </c>
      <c r="G168" s="12"/>
      <c r="H168" s="10" t="str">
        <f>IF(G168="","",IFERROR(VLOOKUP(G168,Kontenrahmen!$A$5:$G$200,2,FALSE),""))</f>
        <v/>
      </c>
      <c r="I168" s="13"/>
      <c r="J168" s="20" t="str">
        <f t="shared" si="7"/>
        <v/>
      </c>
      <c r="K168" s="10" t="str">
        <f t="shared" si="8"/>
        <v/>
      </c>
      <c r="L168" s="12"/>
    </row>
    <row r="169" spans="1:12" x14ac:dyDescent="0.25">
      <c r="A169" s="10" t="str">
        <f t="shared" si="6"/>
        <v/>
      </c>
      <c r="B169" s="11"/>
      <c r="C169" s="10"/>
      <c r="D169" s="10"/>
      <c r="E169" s="12"/>
      <c r="F169" s="10" t="str">
        <f>IF(E169="","",IFERROR(VLOOKUP(E169,Kontenrahmen!$A$5:$G$200,2,FALSE),""))</f>
        <v/>
      </c>
      <c r="G169" s="12"/>
      <c r="H169" s="10" t="str">
        <f>IF(G169="","",IFERROR(VLOOKUP(G169,Kontenrahmen!$A$5:$G$200,2,FALSE),""))</f>
        <v/>
      </c>
      <c r="I169" s="13"/>
      <c r="J169" s="20" t="str">
        <f t="shared" si="7"/>
        <v/>
      </c>
      <c r="K169" s="10" t="str">
        <f t="shared" si="8"/>
        <v/>
      </c>
      <c r="L169" s="12"/>
    </row>
    <row r="170" spans="1:12" x14ac:dyDescent="0.25">
      <c r="A170" s="10" t="str">
        <f t="shared" si="6"/>
        <v/>
      </c>
      <c r="B170" s="11"/>
      <c r="C170" s="10"/>
      <c r="D170" s="10"/>
      <c r="E170" s="12"/>
      <c r="F170" s="10" t="str">
        <f>IF(E170="","",IFERROR(VLOOKUP(E170,Kontenrahmen!$A$5:$G$200,2,FALSE),""))</f>
        <v/>
      </c>
      <c r="G170" s="12"/>
      <c r="H170" s="10" t="str">
        <f>IF(G170="","",IFERROR(VLOOKUP(G170,Kontenrahmen!$A$5:$G$200,2,FALSE),""))</f>
        <v/>
      </c>
      <c r="I170" s="13"/>
      <c r="J170" s="20" t="str">
        <f t="shared" si="7"/>
        <v/>
      </c>
      <c r="K170" s="10" t="str">
        <f t="shared" si="8"/>
        <v/>
      </c>
      <c r="L170" s="12"/>
    </row>
    <row r="171" spans="1:12" x14ac:dyDescent="0.25">
      <c r="A171" s="10" t="str">
        <f t="shared" si="6"/>
        <v/>
      </c>
      <c r="B171" s="11"/>
      <c r="C171" s="10"/>
      <c r="D171" s="10"/>
      <c r="E171" s="12"/>
      <c r="F171" s="10" t="str">
        <f>IF(E171="","",IFERROR(VLOOKUP(E171,Kontenrahmen!$A$5:$G$200,2,FALSE),""))</f>
        <v/>
      </c>
      <c r="G171" s="12"/>
      <c r="H171" s="10" t="str">
        <f>IF(G171="","",IFERROR(VLOOKUP(G171,Kontenrahmen!$A$5:$G$200,2,FALSE),""))</f>
        <v/>
      </c>
      <c r="I171" s="13"/>
      <c r="J171" s="20" t="str">
        <f t="shared" si="7"/>
        <v/>
      </c>
      <c r="K171" s="10" t="str">
        <f t="shared" si="8"/>
        <v/>
      </c>
      <c r="L171" s="12"/>
    </row>
    <row r="172" spans="1:12" x14ac:dyDescent="0.25">
      <c r="A172" s="10" t="str">
        <f t="shared" si="6"/>
        <v/>
      </c>
      <c r="B172" s="11"/>
      <c r="C172" s="10"/>
      <c r="D172" s="10"/>
      <c r="E172" s="12"/>
      <c r="F172" s="10" t="str">
        <f>IF(E172="","",IFERROR(VLOOKUP(E172,Kontenrahmen!$A$5:$G$200,2,FALSE),""))</f>
        <v/>
      </c>
      <c r="G172" s="12"/>
      <c r="H172" s="10" t="str">
        <f>IF(G172="","",IFERROR(VLOOKUP(G172,Kontenrahmen!$A$5:$G$200,2,FALSE),""))</f>
        <v/>
      </c>
      <c r="I172" s="13"/>
      <c r="J172" s="20" t="str">
        <f t="shared" si="7"/>
        <v/>
      </c>
      <c r="K172" s="10" t="str">
        <f t="shared" si="8"/>
        <v/>
      </c>
      <c r="L172" s="12"/>
    </row>
    <row r="173" spans="1:12" x14ac:dyDescent="0.25">
      <c r="A173" s="10" t="str">
        <f t="shared" si="6"/>
        <v/>
      </c>
      <c r="B173" s="11"/>
      <c r="C173" s="10"/>
      <c r="D173" s="10"/>
      <c r="E173" s="12"/>
      <c r="F173" s="10" t="str">
        <f>IF(E173="","",IFERROR(VLOOKUP(E173,Kontenrahmen!$A$5:$G$200,2,FALSE),""))</f>
        <v/>
      </c>
      <c r="G173" s="12"/>
      <c r="H173" s="10" t="str">
        <f>IF(G173="","",IFERROR(VLOOKUP(G173,Kontenrahmen!$A$5:$G$200,2,FALSE),""))</f>
        <v/>
      </c>
      <c r="I173" s="13"/>
      <c r="J173" s="20" t="str">
        <f t="shared" si="7"/>
        <v/>
      </c>
      <c r="K173" s="10" t="str">
        <f t="shared" si="8"/>
        <v/>
      </c>
      <c r="L173" s="12"/>
    </row>
    <row r="174" spans="1:12" x14ac:dyDescent="0.25">
      <c r="A174" s="10" t="str">
        <f t="shared" si="6"/>
        <v/>
      </c>
      <c r="B174" s="11"/>
      <c r="C174" s="10"/>
      <c r="D174" s="10"/>
      <c r="E174" s="12"/>
      <c r="F174" s="10" t="str">
        <f>IF(E174="","",IFERROR(VLOOKUP(E174,Kontenrahmen!$A$5:$G$200,2,FALSE),""))</f>
        <v/>
      </c>
      <c r="G174" s="12"/>
      <c r="H174" s="10" t="str">
        <f>IF(G174="","",IFERROR(VLOOKUP(G174,Kontenrahmen!$A$5:$G$200,2,FALSE),""))</f>
        <v/>
      </c>
      <c r="I174" s="13"/>
      <c r="J174" s="20" t="str">
        <f t="shared" si="7"/>
        <v/>
      </c>
      <c r="K174" s="10" t="str">
        <f t="shared" si="8"/>
        <v/>
      </c>
      <c r="L174" s="12"/>
    </row>
    <row r="175" spans="1:12" x14ac:dyDescent="0.25">
      <c r="A175" s="10" t="str">
        <f t="shared" si="6"/>
        <v/>
      </c>
      <c r="B175" s="11"/>
      <c r="C175" s="10"/>
      <c r="D175" s="10"/>
      <c r="E175" s="12"/>
      <c r="F175" s="10" t="str">
        <f>IF(E175="","",IFERROR(VLOOKUP(E175,Kontenrahmen!$A$5:$G$200,2,FALSE),""))</f>
        <v/>
      </c>
      <c r="G175" s="12"/>
      <c r="H175" s="10" t="str">
        <f>IF(G175="","",IFERROR(VLOOKUP(G175,Kontenrahmen!$A$5:$G$200,2,FALSE),""))</f>
        <v/>
      </c>
      <c r="I175" s="13"/>
      <c r="J175" s="20" t="str">
        <f t="shared" si="7"/>
        <v/>
      </c>
      <c r="K175" s="10" t="str">
        <f t="shared" si="8"/>
        <v/>
      </c>
      <c r="L175" s="12"/>
    </row>
    <row r="176" spans="1:12" x14ac:dyDescent="0.25">
      <c r="A176" s="10" t="str">
        <f t="shared" si="6"/>
        <v/>
      </c>
      <c r="B176" s="11"/>
      <c r="C176" s="10"/>
      <c r="D176" s="10"/>
      <c r="E176" s="12"/>
      <c r="F176" s="10" t="str">
        <f>IF(E176="","",IFERROR(VLOOKUP(E176,Kontenrahmen!$A$5:$G$200,2,FALSE),""))</f>
        <v/>
      </c>
      <c r="G176" s="12"/>
      <c r="H176" s="10" t="str">
        <f>IF(G176="","",IFERROR(VLOOKUP(G176,Kontenrahmen!$A$5:$G$200,2,FALSE),""))</f>
        <v/>
      </c>
      <c r="I176" s="13"/>
      <c r="J176" s="20" t="str">
        <f t="shared" si="7"/>
        <v/>
      </c>
      <c r="K176" s="10" t="str">
        <f t="shared" si="8"/>
        <v/>
      </c>
      <c r="L176" s="12"/>
    </row>
    <row r="177" spans="1:12" x14ac:dyDescent="0.25">
      <c r="A177" s="10" t="str">
        <f t="shared" si="6"/>
        <v/>
      </c>
      <c r="B177" s="11"/>
      <c r="C177" s="10"/>
      <c r="D177" s="10"/>
      <c r="E177" s="12"/>
      <c r="F177" s="10" t="str">
        <f>IF(E177="","",IFERROR(VLOOKUP(E177,Kontenrahmen!$A$5:$G$200,2,FALSE),""))</f>
        <v/>
      </c>
      <c r="G177" s="12"/>
      <c r="H177" s="10" t="str">
        <f>IF(G177="","",IFERROR(VLOOKUP(G177,Kontenrahmen!$A$5:$G$200,2,FALSE),""))</f>
        <v/>
      </c>
      <c r="I177" s="13"/>
      <c r="J177" s="20" t="str">
        <f t="shared" si="7"/>
        <v/>
      </c>
      <c r="K177" s="10" t="str">
        <f t="shared" si="8"/>
        <v/>
      </c>
      <c r="L177" s="12"/>
    </row>
    <row r="178" spans="1:12" x14ac:dyDescent="0.25">
      <c r="A178" s="10" t="str">
        <f t="shared" si="6"/>
        <v/>
      </c>
      <c r="B178" s="11"/>
      <c r="C178" s="10"/>
      <c r="D178" s="10"/>
      <c r="E178" s="12"/>
      <c r="F178" s="10" t="str">
        <f>IF(E178="","",IFERROR(VLOOKUP(E178,Kontenrahmen!$A$5:$G$200,2,FALSE),""))</f>
        <v/>
      </c>
      <c r="G178" s="12"/>
      <c r="H178" s="10" t="str">
        <f>IF(G178="","",IFERROR(VLOOKUP(G178,Kontenrahmen!$A$5:$G$200,2,FALSE),""))</f>
        <v/>
      </c>
      <c r="I178" s="13"/>
      <c r="J178" s="20" t="str">
        <f t="shared" si="7"/>
        <v/>
      </c>
      <c r="K178" s="10" t="str">
        <f t="shared" si="8"/>
        <v/>
      </c>
      <c r="L178" s="12"/>
    </row>
    <row r="179" spans="1:12" x14ac:dyDescent="0.25">
      <c r="A179" s="10" t="str">
        <f t="shared" si="6"/>
        <v/>
      </c>
      <c r="B179" s="11"/>
      <c r="C179" s="10"/>
      <c r="D179" s="10"/>
      <c r="E179" s="12"/>
      <c r="F179" s="10" t="str">
        <f>IF(E179="","",IFERROR(VLOOKUP(E179,Kontenrahmen!$A$5:$G$200,2,FALSE),""))</f>
        <v/>
      </c>
      <c r="G179" s="12"/>
      <c r="H179" s="10" t="str">
        <f>IF(G179="","",IFERROR(VLOOKUP(G179,Kontenrahmen!$A$5:$G$200,2,FALSE),""))</f>
        <v/>
      </c>
      <c r="I179" s="13"/>
      <c r="J179" s="20" t="str">
        <f t="shared" si="7"/>
        <v/>
      </c>
      <c r="K179" s="10" t="str">
        <f t="shared" si="8"/>
        <v/>
      </c>
      <c r="L179" s="12"/>
    </row>
    <row r="180" spans="1:12" x14ac:dyDescent="0.25">
      <c r="A180" s="10" t="str">
        <f t="shared" si="6"/>
        <v/>
      </c>
      <c r="B180" s="11"/>
      <c r="C180" s="10"/>
      <c r="D180" s="10"/>
      <c r="E180" s="12"/>
      <c r="F180" s="10" t="str">
        <f>IF(E180="","",IFERROR(VLOOKUP(E180,Kontenrahmen!$A$5:$G$200,2,FALSE),""))</f>
        <v/>
      </c>
      <c r="G180" s="12"/>
      <c r="H180" s="10" t="str">
        <f>IF(G180="","",IFERROR(VLOOKUP(G180,Kontenrahmen!$A$5:$G$200,2,FALSE),""))</f>
        <v/>
      </c>
      <c r="I180" s="13"/>
      <c r="J180" s="20" t="str">
        <f t="shared" si="7"/>
        <v/>
      </c>
      <c r="K180" s="10" t="str">
        <f t="shared" si="8"/>
        <v/>
      </c>
      <c r="L180" s="12"/>
    </row>
    <row r="181" spans="1:12" x14ac:dyDescent="0.25">
      <c r="A181" s="10" t="str">
        <f t="shared" si="6"/>
        <v/>
      </c>
      <c r="B181" s="11"/>
      <c r="C181" s="10"/>
      <c r="D181" s="10"/>
      <c r="E181" s="12"/>
      <c r="F181" s="10" t="str">
        <f>IF(E181="","",IFERROR(VLOOKUP(E181,Kontenrahmen!$A$5:$G$200,2,FALSE),""))</f>
        <v/>
      </c>
      <c r="G181" s="12"/>
      <c r="H181" s="10" t="str">
        <f>IF(G181="","",IFERROR(VLOOKUP(G181,Kontenrahmen!$A$5:$G$200,2,FALSE),""))</f>
        <v/>
      </c>
      <c r="I181" s="13"/>
      <c r="J181" s="20" t="str">
        <f t="shared" si="7"/>
        <v/>
      </c>
      <c r="K181" s="10" t="str">
        <f t="shared" si="8"/>
        <v/>
      </c>
      <c r="L181" s="12"/>
    </row>
    <row r="182" spans="1:12" x14ac:dyDescent="0.25">
      <c r="A182" s="10" t="str">
        <f t="shared" si="6"/>
        <v/>
      </c>
      <c r="B182" s="11"/>
      <c r="C182" s="10"/>
      <c r="D182" s="10"/>
      <c r="E182" s="12"/>
      <c r="F182" s="10" t="str">
        <f>IF(E182="","",IFERROR(VLOOKUP(E182,Kontenrahmen!$A$5:$G$200,2,FALSE),""))</f>
        <v/>
      </c>
      <c r="G182" s="12"/>
      <c r="H182" s="10" t="str">
        <f>IF(G182="","",IFERROR(VLOOKUP(G182,Kontenrahmen!$A$5:$G$200,2,FALSE),""))</f>
        <v/>
      </c>
      <c r="I182" s="13"/>
      <c r="J182" s="20" t="str">
        <f t="shared" si="7"/>
        <v/>
      </c>
      <c r="K182" s="10" t="str">
        <f t="shared" si="8"/>
        <v/>
      </c>
      <c r="L182" s="12"/>
    </row>
    <row r="183" spans="1:12" x14ac:dyDescent="0.25">
      <c r="A183" s="10" t="str">
        <f t="shared" si="6"/>
        <v/>
      </c>
      <c r="B183" s="11"/>
      <c r="C183" s="10"/>
      <c r="D183" s="10"/>
      <c r="E183" s="12"/>
      <c r="F183" s="10" t="str">
        <f>IF(E183="","",IFERROR(VLOOKUP(E183,Kontenrahmen!$A$5:$G$200,2,FALSE),""))</f>
        <v/>
      </c>
      <c r="G183" s="12"/>
      <c r="H183" s="10" t="str">
        <f>IF(G183="","",IFERROR(VLOOKUP(G183,Kontenrahmen!$A$5:$G$200,2,FALSE),""))</f>
        <v/>
      </c>
      <c r="I183" s="13"/>
      <c r="J183" s="20" t="str">
        <f t="shared" si="7"/>
        <v/>
      </c>
      <c r="K183" s="10" t="str">
        <f t="shared" si="8"/>
        <v/>
      </c>
      <c r="L183" s="12"/>
    </row>
    <row r="184" spans="1:12" x14ac:dyDescent="0.25">
      <c r="A184" s="10" t="str">
        <f t="shared" si="6"/>
        <v/>
      </c>
      <c r="B184" s="11"/>
      <c r="C184" s="10"/>
      <c r="D184" s="10"/>
      <c r="E184" s="12"/>
      <c r="F184" s="10" t="str">
        <f>IF(E184="","",IFERROR(VLOOKUP(E184,Kontenrahmen!$A$5:$G$200,2,FALSE),""))</f>
        <v/>
      </c>
      <c r="G184" s="12"/>
      <c r="H184" s="10" t="str">
        <f>IF(G184="","",IFERROR(VLOOKUP(G184,Kontenrahmen!$A$5:$G$200,2,FALSE),""))</f>
        <v/>
      </c>
      <c r="I184" s="13"/>
      <c r="J184" s="20" t="str">
        <f t="shared" si="7"/>
        <v/>
      </c>
      <c r="K184" s="10" t="str">
        <f t="shared" si="8"/>
        <v/>
      </c>
      <c r="L184" s="12"/>
    </row>
    <row r="185" spans="1:12" x14ac:dyDescent="0.25">
      <c r="A185" s="10" t="str">
        <f t="shared" si="6"/>
        <v/>
      </c>
      <c r="B185" s="11"/>
      <c r="C185" s="10"/>
      <c r="D185" s="10"/>
      <c r="E185" s="12"/>
      <c r="F185" s="10" t="str">
        <f>IF(E185="","",IFERROR(VLOOKUP(E185,Kontenrahmen!$A$5:$G$200,2,FALSE),""))</f>
        <v/>
      </c>
      <c r="G185" s="12"/>
      <c r="H185" s="10" t="str">
        <f>IF(G185="","",IFERROR(VLOOKUP(G185,Kontenrahmen!$A$5:$G$200,2,FALSE),""))</f>
        <v/>
      </c>
      <c r="I185" s="13"/>
      <c r="J185" s="20" t="str">
        <f t="shared" si="7"/>
        <v/>
      </c>
      <c r="K185" s="10" t="str">
        <f t="shared" si="8"/>
        <v/>
      </c>
      <c r="L185" s="12"/>
    </row>
    <row r="186" spans="1:12" x14ac:dyDescent="0.25">
      <c r="A186" s="10" t="str">
        <f t="shared" si="6"/>
        <v/>
      </c>
      <c r="B186" s="11"/>
      <c r="C186" s="10"/>
      <c r="D186" s="10"/>
      <c r="E186" s="12"/>
      <c r="F186" s="10" t="str">
        <f>IF(E186="","",IFERROR(VLOOKUP(E186,Kontenrahmen!$A$5:$G$200,2,FALSE),""))</f>
        <v/>
      </c>
      <c r="G186" s="12"/>
      <c r="H186" s="10" t="str">
        <f>IF(G186="","",IFERROR(VLOOKUP(G186,Kontenrahmen!$A$5:$G$200,2,FALSE),""))</f>
        <v/>
      </c>
      <c r="I186" s="13"/>
      <c r="J186" s="20" t="str">
        <f t="shared" si="7"/>
        <v/>
      </c>
      <c r="K186" s="10" t="str">
        <f t="shared" si="8"/>
        <v/>
      </c>
      <c r="L186" s="12"/>
    </row>
    <row r="187" spans="1:12" x14ac:dyDescent="0.25">
      <c r="A187" s="10" t="str">
        <f t="shared" si="6"/>
        <v/>
      </c>
      <c r="B187" s="11"/>
      <c r="C187" s="10"/>
      <c r="D187" s="10"/>
      <c r="E187" s="12"/>
      <c r="F187" s="10" t="str">
        <f>IF(E187="","",IFERROR(VLOOKUP(E187,Kontenrahmen!$A$5:$G$200,2,FALSE),""))</f>
        <v/>
      </c>
      <c r="G187" s="12"/>
      <c r="H187" s="10" t="str">
        <f>IF(G187="","",IFERROR(VLOOKUP(G187,Kontenrahmen!$A$5:$G$200,2,FALSE),""))</f>
        <v/>
      </c>
      <c r="I187" s="13"/>
      <c r="J187" s="20" t="str">
        <f t="shared" si="7"/>
        <v/>
      </c>
      <c r="K187" s="10" t="str">
        <f t="shared" si="8"/>
        <v/>
      </c>
      <c r="L187" s="12"/>
    </row>
    <row r="188" spans="1:12" x14ac:dyDescent="0.25">
      <c r="A188" s="10" t="str">
        <f t="shared" si="6"/>
        <v/>
      </c>
      <c r="B188" s="11"/>
      <c r="C188" s="10"/>
      <c r="D188" s="10"/>
      <c r="E188" s="12"/>
      <c r="F188" s="10" t="str">
        <f>IF(E188="","",IFERROR(VLOOKUP(E188,Kontenrahmen!$A$5:$G$200,2,FALSE),""))</f>
        <v/>
      </c>
      <c r="G188" s="12"/>
      <c r="H188" s="10" t="str">
        <f>IF(G188="","",IFERROR(VLOOKUP(G188,Kontenrahmen!$A$5:$G$200,2,FALSE),""))</f>
        <v/>
      </c>
      <c r="I188" s="13"/>
      <c r="J188" s="20" t="str">
        <f t="shared" si="7"/>
        <v/>
      </c>
      <c r="K188" s="10" t="str">
        <f t="shared" si="8"/>
        <v/>
      </c>
      <c r="L188" s="12"/>
    </row>
    <row r="189" spans="1:12" x14ac:dyDescent="0.25">
      <c r="A189" s="10" t="str">
        <f t="shared" si="6"/>
        <v/>
      </c>
      <c r="B189" s="11"/>
      <c r="C189" s="10"/>
      <c r="D189" s="10"/>
      <c r="E189" s="12"/>
      <c r="F189" s="10" t="str">
        <f>IF(E189="","",IFERROR(VLOOKUP(E189,Kontenrahmen!$A$5:$G$200,2,FALSE),""))</f>
        <v/>
      </c>
      <c r="G189" s="12"/>
      <c r="H189" s="10" t="str">
        <f>IF(G189="","",IFERROR(VLOOKUP(G189,Kontenrahmen!$A$5:$G$200,2,FALSE),""))</f>
        <v/>
      </c>
      <c r="I189" s="13"/>
      <c r="J189" s="20" t="str">
        <f t="shared" si="7"/>
        <v/>
      </c>
      <c r="K189" s="10" t="str">
        <f t="shared" si="8"/>
        <v/>
      </c>
      <c r="L189" s="12"/>
    </row>
    <row r="190" spans="1:12" x14ac:dyDescent="0.25">
      <c r="A190" s="10" t="str">
        <f t="shared" si="6"/>
        <v/>
      </c>
      <c r="B190" s="11"/>
      <c r="C190" s="10"/>
      <c r="D190" s="10"/>
      <c r="E190" s="12"/>
      <c r="F190" s="10" t="str">
        <f>IF(E190="","",IFERROR(VLOOKUP(E190,Kontenrahmen!$A$5:$G$200,2,FALSE),""))</f>
        <v/>
      </c>
      <c r="G190" s="12"/>
      <c r="H190" s="10" t="str">
        <f>IF(G190="","",IFERROR(VLOOKUP(G190,Kontenrahmen!$A$5:$G$200,2,FALSE),""))</f>
        <v/>
      </c>
      <c r="I190" s="13"/>
      <c r="J190" s="20" t="str">
        <f t="shared" si="7"/>
        <v/>
      </c>
      <c r="K190" s="10" t="str">
        <f t="shared" si="8"/>
        <v/>
      </c>
      <c r="L190" s="12"/>
    </row>
    <row r="191" spans="1:12" x14ac:dyDescent="0.25">
      <c r="A191" s="10" t="str">
        <f t="shared" si="6"/>
        <v/>
      </c>
      <c r="B191" s="11"/>
      <c r="C191" s="10"/>
      <c r="D191" s="10"/>
      <c r="E191" s="12"/>
      <c r="F191" s="10" t="str">
        <f>IF(E191="","",IFERROR(VLOOKUP(E191,Kontenrahmen!$A$5:$G$200,2,FALSE),""))</f>
        <v/>
      </c>
      <c r="G191" s="12"/>
      <c r="H191" s="10" t="str">
        <f>IF(G191="","",IFERROR(VLOOKUP(G191,Kontenrahmen!$A$5:$G$200,2,FALSE),""))</f>
        <v/>
      </c>
      <c r="I191" s="13"/>
      <c r="J191" s="20" t="str">
        <f t="shared" si="7"/>
        <v/>
      </c>
      <c r="K191" s="10" t="str">
        <f t="shared" si="8"/>
        <v/>
      </c>
      <c r="L191" s="12"/>
    </row>
    <row r="192" spans="1:12" x14ac:dyDescent="0.25">
      <c r="A192" s="10" t="str">
        <f t="shared" si="6"/>
        <v/>
      </c>
      <c r="B192" s="11"/>
      <c r="C192" s="10"/>
      <c r="D192" s="10"/>
      <c r="E192" s="12"/>
      <c r="F192" s="10" t="str">
        <f>IF(E192="","",IFERROR(VLOOKUP(E192,Kontenrahmen!$A$5:$G$200,2,FALSE),""))</f>
        <v/>
      </c>
      <c r="G192" s="12"/>
      <c r="H192" s="10" t="str">
        <f>IF(G192="","",IFERROR(VLOOKUP(G192,Kontenrahmen!$A$5:$G$200,2,FALSE),""))</f>
        <v/>
      </c>
      <c r="I192" s="13"/>
      <c r="J192" s="20" t="str">
        <f t="shared" si="7"/>
        <v/>
      </c>
      <c r="K192" s="10" t="str">
        <f t="shared" si="8"/>
        <v/>
      </c>
      <c r="L192" s="12"/>
    </row>
    <row r="193" spans="1:12" x14ac:dyDescent="0.25">
      <c r="A193" s="10" t="str">
        <f t="shared" si="6"/>
        <v/>
      </c>
      <c r="B193" s="11"/>
      <c r="C193" s="10"/>
      <c r="D193" s="10"/>
      <c r="E193" s="12"/>
      <c r="F193" s="10" t="str">
        <f>IF(E193="","",IFERROR(VLOOKUP(E193,Kontenrahmen!$A$5:$G$200,2,FALSE),""))</f>
        <v/>
      </c>
      <c r="G193" s="12"/>
      <c r="H193" s="10" t="str">
        <f>IF(G193="","",IFERROR(VLOOKUP(G193,Kontenrahmen!$A$5:$G$200,2,FALSE),""))</f>
        <v/>
      </c>
      <c r="I193" s="13"/>
      <c r="J193" s="20" t="str">
        <f t="shared" si="7"/>
        <v/>
      </c>
      <c r="K193" s="10" t="str">
        <f t="shared" si="8"/>
        <v/>
      </c>
      <c r="L193" s="12"/>
    </row>
    <row r="194" spans="1:12" x14ac:dyDescent="0.25">
      <c r="A194" s="10" t="str">
        <f t="shared" si="6"/>
        <v/>
      </c>
      <c r="B194" s="11"/>
      <c r="C194" s="10"/>
      <c r="D194" s="10"/>
      <c r="E194" s="12"/>
      <c r="F194" s="10" t="str">
        <f>IF(E194="","",IFERROR(VLOOKUP(E194,Kontenrahmen!$A$5:$G$200,2,FALSE),""))</f>
        <v/>
      </c>
      <c r="G194" s="12"/>
      <c r="H194" s="10" t="str">
        <f>IF(G194="","",IFERROR(VLOOKUP(G194,Kontenrahmen!$A$5:$G$200,2,FALSE),""))</f>
        <v/>
      </c>
      <c r="I194" s="13"/>
      <c r="J194" s="20" t="str">
        <f t="shared" si="7"/>
        <v/>
      </c>
      <c r="K194" s="10" t="str">
        <f t="shared" si="8"/>
        <v/>
      </c>
      <c r="L194" s="12"/>
    </row>
    <row r="195" spans="1:12" x14ac:dyDescent="0.25">
      <c r="A195" s="10" t="str">
        <f t="shared" si="6"/>
        <v/>
      </c>
      <c r="B195" s="11"/>
      <c r="C195" s="10"/>
      <c r="D195" s="10"/>
      <c r="E195" s="12"/>
      <c r="F195" s="10" t="str">
        <f>IF(E195="","",IFERROR(VLOOKUP(E195,Kontenrahmen!$A$5:$G$200,2,FALSE),""))</f>
        <v/>
      </c>
      <c r="G195" s="12"/>
      <c r="H195" s="10" t="str">
        <f>IF(G195="","",IFERROR(VLOOKUP(G195,Kontenrahmen!$A$5:$G$200,2,FALSE),""))</f>
        <v/>
      </c>
      <c r="I195" s="13"/>
      <c r="J195" s="20" t="str">
        <f t="shared" si="7"/>
        <v/>
      </c>
      <c r="K195" s="10" t="str">
        <f t="shared" si="8"/>
        <v/>
      </c>
      <c r="L195" s="12"/>
    </row>
    <row r="196" spans="1:12" x14ac:dyDescent="0.25">
      <c r="A196" s="10" t="str">
        <f t="shared" si="6"/>
        <v/>
      </c>
      <c r="B196" s="11"/>
      <c r="C196" s="10"/>
      <c r="D196" s="10"/>
      <c r="E196" s="12"/>
      <c r="F196" s="10" t="str">
        <f>IF(E196="","",IFERROR(VLOOKUP(E196,Kontenrahmen!$A$5:$G$200,2,FALSE),""))</f>
        <v/>
      </c>
      <c r="G196" s="12"/>
      <c r="H196" s="10" t="str">
        <f>IF(G196="","",IFERROR(VLOOKUP(G196,Kontenrahmen!$A$5:$G$200,2,FALSE),""))</f>
        <v/>
      </c>
      <c r="I196" s="13"/>
      <c r="J196" s="20" t="str">
        <f t="shared" si="7"/>
        <v/>
      </c>
      <c r="K196" s="10" t="str">
        <f t="shared" si="8"/>
        <v/>
      </c>
      <c r="L196" s="12"/>
    </row>
    <row r="197" spans="1:12" x14ac:dyDescent="0.25">
      <c r="A197" s="10" t="str">
        <f t="shared" si="6"/>
        <v/>
      </c>
      <c r="B197" s="11"/>
      <c r="C197" s="10"/>
      <c r="D197" s="10"/>
      <c r="E197" s="12"/>
      <c r="F197" s="10" t="str">
        <f>IF(E197="","",IFERROR(VLOOKUP(E197,Kontenrahmen!$A$5:$G$200,2,FALSE),""))</f>
        <v/>
      </c>
      <c r="G197" s="12"/>
      <c r="H197" s="10" t="str">
        <f>IF(G197="","",IFERROR(VLOOKUP(G197,Kontenrahmen!$A$5:$G$200,2,FALSE),""))</f>
        <v/>
      </c>
      <c r="I197" s="13"/>
      <c r="J197" s="20" t="str">
        <f t="shared" si="7"/>
        <v/>
      </c>
      <c r="K197" s="10" t="str">
        <f t="shared" si="8"/>
        <v/>
      </c>
      <c r="L197" s="12"/>
    </row>
    <row r="198" spans="1:12" x14ac:dyDescent="0.25">
      <c r="A198" s="10" t="str">
        <f t="shared" ref="A198:A261" si="9">IF(OR(B198&lt;&gt;"",I198&lt;&gt;""),ROW()-5,"")</f>
        <v/>
      </c>
      <c r="B198" s="11"/>
      <c r="C198" s="10"/>
      <c r="D198" s="10"/>
      <c r="E198" s="12"/>
      <c r="F198" s="10" t="str">
        <f>IF(E198="","",IFERROR(VLOOKUP(E198,Kontenrahmen!$A$5:$G$200,2,FALSE),""))</f>
        <v/>
      </c>
      <c r="G198" s="12"/>
      <c r="H198" s="10" t="str">
        <f>IF(G198="","",IFERROR(VLOOKUP(G198,Kontenrahmen!$A$5:$G$200,2,FALSE),""))</f>
        <v/>
      </c>
      <c r="I198" s="13"/>
      <c r="J198" s="20" t="str">
        <f t="shared" ref="J198:J261" si="10">IF(B198="","",DATE(YEAR(B198),MONTH(B198),1))</f>
        <v/>
      </c>
      <c r="K198" s="10" t="str">
        <f t="shared" ref="K198:K261" si="11">IF(COUNTA(B198,E198,G198,I198)=0,"",IF(AND(ISNUMBER(B198),E198&lt;&gt;"",G198&lt;&gt;"",E198&lt;&gt;G198,ISNUMBER(I198),I198&gt;0),"OK","Prüfen"))</f>
        <v/>
      </c>
      <c r="L198" s="12"/>
    </row>
    <row r="199" spans="1:12" x14ac:dyDescent="0.25">
      <c r="A199" s="10" t="str">
        <f t="shared" si="9"/>
        <v/>
      </c>
      <c r="B199" s="11"/>
      <c r="C199" s="10"/>
      <c r="D199" s="10"/>
      <c r="E199" s="12"/>
      <c r="F199" s="10" t="str">
        <f>IF(E199="","",IFERROR(VLOOKUP(E199,Kontenrahmen!$A$5:$G$200,2,FALSE),""))</f>
        <v/>
      </c>
      <c r="G199" s="12"/>
      <c r="H199" s="10" t="str">
        <f>IF(G199="","",IFERROR(VLOOKUP(G199,Kontenrahmen!$A$5:$G$200,2,FALSE),""))</f>
        <v/>
      </c>
      <c r="I199" s="13"/>
      <c r="J199" s="20" t="str">
        <f t="shared" si="10"/>
        <v/>
      </c>
      <c r="K199" s="10" t="str">
        <f t="shared" si="11"/>
        <v/>
      </c>
      <c r="L199" s="12"/>
    </row>
    <row r="200" spans="1:12" x14ac:dyDescent="0.25">
      <c r="A200" s="10" t="str">
        <f t="shared" si="9"/>
        <v/>
      </c>
      <c r="B200" s="11"/>
      <c r="C200" s="10"/>
      <c r="D200" s="10"/>
      <c r="E200" s="12"/>
      <c r="F200" s="10" t="str">
        <f>IF(E200="","",IFERROR(VLOOKUP(E200,Kontenrahmen!$A$5:$G$200,2,FALSE),""))</f>
        <v/>
      </c>
      <c r="G200" s="12"/>
      <c r="H200" s="10" t="str">
        <f>IF(G200="","",IFERROR(VLOOKUP(G200,Kontenrahmen!$A$5:$G$200,2,FALSE),""))</f>
        <v/>
      </c>
      <c r="I200" s="13"/>
      <c r="J200" s="20" t="str">
        <f t="shared" si="10"/>
        <v/>
      </c>
      <c r="K200" s="10" t="str">
        <f t="shared" si="11"/>
        <v/>
      </c>
      <c r="L200" s="12"/>
    </row>
    <row r="201" spans="1:12" x14ac:dyDescent="0.25">
      <c r="A201" s="10" t="str">
        <f t="shared" si="9"/>
        <v/>
      </c>
      <c r="B201" s="11"/>
      <c r="C201" s="10"/>
      <c r="D201" s="10"/>
      <c r="E201" s="12"/>
      <c r="F201" s="10" t="str">
        <f>IF(E201="","",IFERROR(VLOOKUP(E201,Kontenrahmen!$A$5:$G$200,2,FALSE),""))</f>
        <v/>
      </c>
      <c r="G201" s="12"/>
      <c r="H201" s="10" t="str">
        <f>IF(G201="","",IFERROR(VLOOKUP(G201,Kontenrahmen!$A$5:$G$200,2,FALSE),""))</f>
        <v/>
      </c>
      <c r="I201" s="13"/>
      <c r="J201" s="20" t="str">
        <f t="shared" si="10"/>
        <v/>
      </c>
      <c r="K201" s="10" t="str">
        <f t="shared" si="11"/>
        <v/>
      </c>
      <c r="L201" s="12"/>
    </row>
    <row r="202" spans="1:12" x14ac:dyDescent="0.25">
      <c r="A202" s="10" t="str">
        <f t="shared" si="9"/>
        <v/>
      </c>
      <c r="B202" s="11"/>
      <c r="C202" s="10"/>
      <c r="D202" s="10"/>
      <c r="E202" s="12"/>
      <c r="F202" s="10" t="str">
        <f>IF(E202="","",IFERROR(VLOOKUP(E202,Kontenrahmen!$A$5:$G$200,2,FALSE),""))</f>
        <v/>
      </c>
      <c r="G202" s="12"/>
      <c r="H202" s="10" t="str">
        <f>IF(G202="","",IFERROR(VLOOKUP(G202,Kontenrahmen!$A$5:$G$200,2,FALSE),""))</f>
        <v/>
      </c>
      <c r="I202" s="13"/>
      <c r="J202" s="20" t="str">
        <f t="shared" si="10"/>
        <v/>
      </c>
      <c r="K202" s="10" t="str">
        <f t="shared" si="11"/>
        <v/>
      </c>
      <c r="L202" s="12"/>
    </row>
    <row r="203" spans="1:12" x14ac:dyDescent="0.25">
      <c r="A203" s="10" t="str">
        <f t="shared" si="9"/>
        <v/>
      </c>
      <c r="B203" s="11"/>
      <c r="C203" s="10"/>
      <c r="D203" s="10"/>
      <c r="E203" s="12"/>
      <c r="F203" s="10" t="str">
        <f>IF(E203="","",IFERROR(VLOOKUP(E203,Kontenrahmen!$A$5:$G$200,2,FALSE),""))</f>
        <v/>
      </c>
      <c r="G203" s="12"/>
      <c r="H203" s="10" t="str">
        <f>IF(G203="","",IFERROR(VLOOKUP(G203,Kontenrahmen!$A$5:$G$200,2,FALSE),""))</f>
        <v/>
      </c>
      <c r="I203" s="13"/>
      <c r="J203" s="20" t="str">
        <f t="shared" si="10"/>
        <v/>
      </c>
      <c r="K203" s="10" t="str">
        <f t="shared" si="11"/>
        <v/>
      </c>
      <c r="L203" s="12"/>
    </row>
    <row r="204" spans="1:12" x14ac:dyDescent="0.25">
      <c r="A204" s="10" t="str">
        <f t="shared" si="9"/>
        <v/>
      </c>
      <c r="B204" s="11"/>
      <c r="C204" s="10"/>
      <c r="D204" s="10"/>
      <c r="E204" s="12"/>
      <c r="F204" s="10" t="str">
        <f>IF(E204="","",IFERROR(VLOOKUP(E204,Kontenrahmen!$A$5:$G$200,2,FALSE),""))</f>
        <v/>
      </c>
      <c r="G204" s="12"/>
      <c r="H204" s="10" t="str">
        <f>IF(G204="","",IFERROR(VLOOKUP(G204,Kontenrahmen!$A$5:$G$200,2,FALSE),""))</f>
        <v/>
      </c>
      <c r="I204" s="13"/>
      <c r="J204" s="20" t="str">
        <f t="shared" si="10"/>
        <v/>
      </c>
      <c r="K204" s="10" t="str">
        <f t="shared" si="11"/>
        <v/>
      </c>
      <c r="L204" s="12"/>
    </row>
    <row r="205" spans="1:12" x14ac:dyDescent="0.25">
      <c r="A205" s="10" t="str">
        <f t="shared" si="9"/>
        <v/>
      </c>
      <c r="B205" s="11"/>
      <c r="C205" s="10"/>
      <c r="D205" s="10"/>
      <c r="E205" s="12"/>
      <c r="F205" s="10" t="str">
        <f>IF(E205="","",IFERROR(VLOOKUP(E205,Kontenrahmen!$A$5:$G$200,2,FALSE),""))</f>
        <v/>
      </c>
      <c r="G205" s="12"/>
      <c r="H205" s="10" t="str">
        <f>IF(G205="","",IFERROR(VLOOKUP(G205,Kontenrahmen!$A$5:$G$200,2,FALSE),""))</f>
        <v/>
      </c>
      <c r="I205" s="13"/>
      <c r="J205" s="20" t="str">
        <f t="shared" si="10"/>
        <v/>
      </c>
      <c r="K205" s="10" t="str">
        <f t="shared" si="11"/>
        <v/>
      </c>
      <c r="L205" s="12"/>
    </row>
    <row r="206" spans="1:12" x14ac:dyDescent="0.25">
      <c r="A206" s="10" t="str">
        <f t="shared" si="9"/>
        <v/>
      </c>
      <c r="B206" s="11"/>
      <c r="C206" s="10"/>
      <c r="D206" s="10"/>
      <c r="E206" s="12"/>
      <c r="F206" s="10" t="str">
        <f>IF(E206="","",IFERROR(VLOOKUP(E206,Kontenrahmen!$A$5:$G$200,2,FALSE),""))</f>
        <v/>
      </c>
      <c r="G206" s="12"/>
      <c r="H206" s="10" t="str">
        <f>IF(G206="","",IFERROR(VLOOKUP(G206,Kontenrahmen!$A$5:$G$200,2,FALSE),""))</f>
        <v/>
      </c>
      <c r="I206" s="13"/>
      <c r="J206" s="20" t="str">
        <f t="shared" si="10"/>
        <v/>
      </c>
      <c r="K206" s="10" t="str">
        <f t="shared" si="11"/>
        <v/>
      </c>
      <c r="L206" s="12"/>
    </row>
    <row r="207" spans="1:12" x14ac:dyDescent="0.25">
      <c r="A207" s="10" t="str">
        <f t="shared" si="9"/>
        <v/>
      </c>
      <c r="B207" s="11"/>
      <c r="C207" s="10"/>
      <c r="D207" s="10"/>
      <c r="E207" s="12"/>
      <c r="F207" s="10" t="str">
        <f>IF(E207="","",IFERROR(VLOOKUP(E207,Kontenrahmen!$A$5:$G$200,2,FALSE),""))</f>
        <v/>
      </c>
      <c r="G207" s="12"/>
      <c r="H207" s="10" t="str">
        <f>IF(G207="","",IFERROR(VLOOKUP(G207,Kontenrahmen!$A$5:$G$200,2,FALSE),""))</f>
        <v/>
      </c>
      <c r="I207" s="13"/>
      <c r="J207" s="20" t="str">
        <f t="shared" si="10"/>
        <v/>
      </c>
      <c r="K207" s="10" t="str">
        <f t="shared" si="11"/>
        <v/>
      </c>
      <c r="L207" s="12"/>
    </row>
    <row r="208" spans="1:12" x14ac:dyDescent="0.25">
      <c r="A208" s="10" t="str">
        <f t="shared" si="9"/>
        <v/>
      </c>
      <c r="B208" s="11"/>
      <c r="C208" s="10"/>
      <c r="D208" s="10"/>
      <c r="E208" s="12"/>
      <c r="F208" s="10" t="str">
        <f>IF(E208="","",IFERROR(VLOOKUP(E208,Kontenrahmen!$A$5:$G$200,2,FALSE),""))</f>
        <v/>
      </c>
      <c r="G208" s="12"/>
      <c r="H208" s="10" t="str">
        <f>IF(G208="","",IFERROR(VLOOKUP(G208,Kontenrahmen!$A$5:$G$200,2,FALSE),""))</f>
        <v/>
      </c>
      <c r="I208" s="13"/>
      <c r="J208" s="20" t="str">
        <f t="shared" si="10"/>
        <v/>
      </c>
      <c r="K208" s="10" t="str">
        <f t="shared" si="11"/>
        <v/>
      </c>
      <c r="L208" s="12"/>
    </row>
    <row r="209" spans="1:12" x14ac:dyDescent="0.25">
      <c r="A209" s="10" t="str">
        <f t="shared" si="9"/>
        <v/>
      </c>
      <c r="B209" s="11"/>
      <c r="C209" s="10"/>
      <c r="D209" s="10"/>
      <c r="E209" s="12"/>
      <c r="F209" s="10" t="str">
        <f>IF(E209="","",IFERROR(VLOOKUP(E209,Kontenrahmen!$A$5:$G$200,2,FALSE),""))</f>
        <v/>
      </c>
      <c r="G209" s="12"/>
      <c r="H209" s="10" t="str">
        <f>IF(G209="","",IFERROR(VLOOKUP(G209,Kontenrahmen!$A$5:$G$200,2,FALSE),""))</f>
        <v/>
      </c>
      <c r="I209" s="13"/>
      <c r="J209" s="20" t="str">
        <f t="shared" si="10"/>
        <v/>
      </c>
      <c r="K209" s="10" t="str">
        <f t="shared" si="11"/>
        <v/>
      </c>
      <c r="L209" s="12"/>
    </row>
    <row r="210" spans="1:12" x14ac:dyDescent="0.25">
      <c r="A210" s="10" t="str">
        <f t="shared" si="9"/>
        <v/>
      </c>
      <c r="B210" s="11"/>
      <c r="C210" s="10"/>
      <c r="D210" s="10"/>
      <c r="E210" s="12"/>
      <c r="F210" s="10" t="str">
        <f>IF(E210="","",IFERROR(VLOOKUP(E210,Kontenrahmen!$A$5:$G$200,2,FALSE),""))</f>
        <v/>
      </c>
      <c r="G210" s="12"/>
      <c r="H210" s="10" t="str">
        <f>IF(G210="","",IFERROR(VLOOKUP(G210,Kontenrahmen!$A$5:$G$200,2,FALSE),""))</f>
        <v/>
      </c>
      <c r="I210" s="13"/>
      <c r="J210" s="20" t="str">
        <f t="shared" si="10"/>
        <v/>
      </c>
      <c r="K210" s="10" t="str">
        <f t="shared" si="11"/>
        <v/>
      </c>
      <c r="L210" s="12"/>
    </row>
    <row r="211" spans="1:12" x14ac:dyDescent="0.25">
      <c r="A211" s="10" t="str">
        <f t="shared" si="9"/>
        <v/>
      </c>
      <c r="B211" s="11"/>
      <c r="C211" s="10"/>
      <c r="D211" s="10"/>
      <c r="E211" s="12"/>
      <c r="F211" s="10" t="str">
        <f>IF(E211="","",IFERROR(VLOOKUP(E211,Kontenrahmen!$A$5:$G$200,2,FALSE),""))</f>
        <v/>
      </c>
      <c r="G211" s="12"/>
      <c r="H211" s="10" t="str">
        <f>IF(G211="","",IFERROR(VLOOKUP(G211,Kontenrahmen!$A$5:$G$200,2,FALSE),""))</f>
        <v/>
      </c>
      <c r="I211" s="13"/>
      <c r="J211" s="20" t="str">
        <f t="shared" si="10"/>
        <v/>
      </c>
      <c r="K211" s="10" t="str">
        <f t="shared" si="11"/>
        <v/>
      </c>
      <c r="L211" s="12"/>
    </row>
    <row r="212" spans="1:12" x14ac:dyDescent="0.25">
      <c r="A212" s="10" t="str">
        <f t="shared" si="9"/>
        <v/>
      </c>
      <c r="B212" s="11"/>
      <c r="C212" s="10"/>
      <c r="D212" s="10"/>
      <c r="E212" s="12"/>
      <c r="F212" s="10" t="str">
        <f>IF(E212="","",IFERROR(VLOOKUP(E212,Kontenrahmen!$A$5:$G$200,2,FALSE),""))</f>
        <v/>
      </c>
      <c r="G212" s="12"/>
      <c r="H212" s="10" t="str">
        <f>IF(G212="","",IFERROR(VLOOKUP(G212,Kontenrahmen!$A$5:$G$200,2,FALSE),""))</f>
        <v/>
      </c>
      <c r="I212" s="13"/>
      <c r="J212" s="20" t="str">
        <f t="shared" si="10"/>
        <v/>
      </c>
      <c r="K212" s="10" t="str">
        <f t="shared" si="11"/>
        <v/>
      </c>
      <c r="L212" s="12"/>
    </row>
    <row r="213" spans="1:12" x14ac:dyDescent="0.25">
      <c r="A213" s="10" t="str">
        <f t="shared" si="9"/>
        <v/>
      </c>
      <c r="B213" s="11"/>
      <c r="C213" s="10"/>
      <c r="D213" s="10"/>
      <c r="E213" s="12"/>
      <c r="F213" s="10" t="str">
        <f>IF(E213="","",IFERROR(VLOOKUP(E213,Kontenrahmen!$A$5:$G$200,2,FALSE),""))</f>
        <v/>
      </c>
      <c r="G213" s="12"/>
      <c r="H213" s="10" t="str">
        <f>IF(G213="","",IFERROR(VLOOKUP(G213,Kontenrahmen!$A$5:$G$200,2,FALSE),""))</f>
        <v/>
      </c>
      <c r="I213" s="13"/>
      <c r="J213" s="20" t="str">
        <f t="shared" si="10"/>
        <v/>
      </c>
      <c r="K213" s="10" t="str">
        <f t="shared" si="11"/>
        <v/>
      </c>
      <c r="L213" s="12"/>
    </row>
    <row r="214" spans="1:12" x14ac:dyDescent="0.25">
      <c r="A214" s="10" t="str">
        <f t="shared" si="9"/>
        <v/>
      </c>
      <c r="B214" s="11"/>
      <c r="C214" s="10"/>
      <c r="D214" s="10"/>
      <c r="E214" s="12"/>
      <c r="F214" s="10" t="str">
        <f>IF(E214="","",IFERROR(VLOOKUP(E214,Kontenrahmen!$A$5:$G$200,2,FALSE),""))</f>
        <v/>
      </c>
      <c r="G214" s="12"/>
      <c r="H214" s="10" t="str">
        <f>IF(G214="","",IFERROR(VLOOKUP(G214,Kontenrahmen!$A$5:$G$200,2,FALSE),""))</f>
        <v/>
      </c>
      <c r="I214" s="13"/>
      <c r="J214" s="20" t="str">
        <f t="shared" si="10"/>
        <v/>
      </c>
      <c r="K214" s="10" t="str">
        <f t="shared" si="11"/>
        <v/>
      </c>
      <c r="L214" s="12"/>
    </row>
    <row r="215" spans="1:12" x14ac:dyDescent="0.25">
      <c r="A215" s="10" t="str">
        <f t="shared" si="9"/>
        <v/>
      </c>
      <c r="B215" s="11"/>
      <c r="C215" s="10"/>
      <c r="D215" s="10"/>
      <c r="E215" s="12"/>
      <c r="F215" s="10" t="str">
        <f>IF(E215="","",IFERROR(VLOOKUP(E215,Kontenrahmen!$A$5:$G$200,2,FALSE),""))</f>
        <v/>
      </c>
      <c r="G215" s="12"/>
      <c r="H215" s="10" t="str">
        <f>IF(G215="","",IFERROR(VLOOKUP(G215,Kontenrahmen!$A$5:$G$200,2,FALSE),""))</f>
        <v/>
      </c>
      <c r="I215" s="13"/>
      <c r="J215" s="20" t="str">
        <f t="shared" si="10"/>
        <v/>
      </c>
      <c r="K215" s="10" t="str">
        <f t="shared" si="11"/>
        <v/>
      </c>
      <c r="L215" s="12"/>
    </row>
    <row r="216" spans="1:12" x14ac:dyDescent="0.25">
      <c r="A216" s="10" t="str">
        <f t="shared" si="9"/>
        <v/>
      </c>
      <c r="B216" s="11"/>
      <c r="C216" s="10"/>
      <c r="D216" s="10"/>
      <c r="E216" s="12"/>
      <c r="F216" s="10" t="str">
        <f>IF(E216="","",IFERROR(VLOOKUP(E216,Kontenrahmen!$A$5:$G$200,2,FALSE),""))</f>
        <v/>
      </c>
      <c r="G216" s="12"/>
      <c r="H216" s="10" t="str">
        <f>IF(G216="","",IFERROR(VLOOKUP(G216,Kontenrahmen!$A$5:$G$200,2,FALSE),""))</f>
        <v/>
      </c>
      <c r="I216" s="13"/>
      <c r="J216" s="20" t="str">
        <f t="shared" si="10"/>
        <v/>
      </c>
      <c r="K216" s="10" t="str">
        <f t="shared" si="11"/>
        <v/>
      </c>
      <c r="L216" s="12"/>
    </row>
    <row r="217" spans="1:12" x14ac:dyDescent="0.25">
      <c r="A217" s="10" t="str">
        <f t="shared" si="9"/>
        <v/>
      </c>
      <c r="B217" s="11"/>
      <c r="C217" s="10"/>
      <c r="D217" s="10"/>
      <c r="E217" s="12"/>
      <c r="F217" s="10" t="str">
        <f>IF(E217="","",IFERROR(VLOOKUP(E217,Kontenrahmen!$A$5:$G$200,2,FALSE),""))</f>
        <v/>
      </c>
      <c r="G217" s="12"/>
      <c r="H217" s="10" t="str">
        <f>IF(G217="","",IFERROR(VLOOKUP(G217,Kontenrahmen!$A$5:$G$200,2,FALSE),""))</f>
        <v/>
      </c>
      <c r="I217" s="13"/>
      <c r="J217" s="20" t="str">
        <f t="shared" si="10"/>
        <v/>
      </c>
      <c r="K217" s="10" t="str">
        <f t="shared" si="11"/>
        <v/>
      </c>
      <c r="L217" s="12"/>
    </row>
    <row r="218" spans="1:12" x14ac:dyDescent="0.25">
      <c r="A218" s="10" t="str">
        <f t="shared" si="9"/>
        <v/>
      </c>
      <c r="B218" s="11"/>
      <c r="C218" s="10"/>
      <c r="D218" s="10"/>
      <c r="E218" s="12"/>
      <c r="F218" s="10" t="str">
        <f>IF(E218="","",IFERROR(VLOOKUP(E218,Kontenrahmen!$A$5:$G$200,2,FALSE),""))</f>
        <v/>
      </c>
      <c r="G218" s="12"/>
      <c r="H218" s="10" t="str">
        <f>IF(G218="","",IFERROR(VLOOKUP(G218,Kontenrahmen!$A$5:$G$200,2,FALSE),""))</f>
        <v/>
      </c>
      <c r="I218" s="13"/>
      <c r="J218" s="20" t="str">
        <f t="shared" si="10"/>
        <v/>
      </c>
      <c r="K218" s="10" t="str">
        <f t="shared" si="11"/>
        <v/>
      </c>
      <c r="L218" s="12"/>
    </row>
    <row r="219" spans="1:12" x14ac:dyDescent="0.25">
      <c r="A219" s="10" t="str">
        <f t="shared" si="9"/>
        <v/>
      </c>
      <c r="B219" s="11"/>
      <c r="C219" s="10"/>
      <c r="D219" s="10"/>
      <c r="E219" s="12"/>
      <c r="F219" s="10" t="str">
        <f>IF(E219="","",IFERROR(VLOOKUP(E219,Kontenrahmen!$A$5:$G$200,2,FALSE),""))</f>
        <v/>
      </c>
      <c r="G219" s="12"/>
      <c r="H219" s="10" t="str">
        <f>IF(G219="","",IFERROR(VLOOKUP(G219,Kontenrahmen!$A$5:$G$200,2,FALSE),""))</f>
        <v/>
      </c>
      <c r="I219" s="13"/>
      <c r="J219" s="20" t="str">
        <f t="shared" si="10"/>
        <v/>
      </c>
      <c r="K219" s="10" t="str">
        <f t="shared" si="11"/>
        <v/>
      </c>
      <c r="L219" s="12"/>
    </row>
    <row r="220" spans="1:12" x14ac:dyDescent="0.25">
      <c r="A220" s="10" t="str">
        <f t="shared" si="9"/>
        <v/>
      </c>
      <c r="B220" s="11"/>
      <c r="C220" s="10"/>
      <c r="D220" s="10"/>
      <c r="E220" s="12"/>
      <c r="F220" s="10" t="str">
        <f>IF(E220="","",IFERROR(VLOOKUP(E220,Kontenrahmen!$A$5:$G$200,2,FALSE),""))</f>
        <v/>
      </c>
      <c r="G220" s="12"/>
      <c r="H220" s="10" t="str">
        <f>IF(G220="","",IFERROR(VLOOKUP(G220,Kontenrahmen!$A$5:$G$200,2,FALSE),""))</f>
        <v/>
      </c>
      <c r="I220" s="13"/>
      <c r="J220" s="20" t="str">
        <f t="shared" si="10"/>
        <v/>
      </c>
      <c r="K220" s="10" t="str">
        <f t="shared" si="11"/>
        <v/>
      </c>
      <c r="L220" s="12"/>
    </row>
    <row r="221" spans="1:12" x14ac:dyDescent="0.25">
      <c r="A221" s="10" t="str">
        <f t="shared" si="9"/>
        <v/>
      </c>
      <c r="B221" s="11"/>
      <c r="C221" s="10"/>
      <c r="D221" s="10"/>
      <c r="E221" s="12"/>
      <c r="F221" s="10" t="str">
        <f>IF(E221="","",IFERROR(VLOOKUP(E221,Kontenrahmen!$A$5:$G$200,2,FALSE),""))</f>
        <v/>
      </c>
      <c r="G221" s="12"/>
      <c r="H221" s="10" t="str">
        <f>IF(G221="","",IFERROR(VLOOKUP(G221,Kontenrahmen!$A$5:$G$200,2,FALSE),""))</f>
        <v/>
      </c>
      <c r="I221" s="13"/>
      <c r="J221" s="20" t="str">
        <f t="shared" si="10"/>
        <v/>
      </c>
      <c r="K221" s="10" t="str">
        <f t="shared" si="11"/>
        <v/>
      </c>
      <c r="L221" s="12"/>
    </row>
    <row r="222" spans="1:12" x14ac:dyDescent="0.25">
      <c r="A222" s="10" t="str">
        <f t="shared" si="9"/>
        <v/>
      </c>
      <c r="B222" s="11"/>
      <c r="C222" s="10"/>
      <c r="D222" s="10"/>
      <c r="E222" s="12"/>
      <c r="F222" s="10" t="str">
        <f>IF(E222="","",IFERROR(VLOOKUP(E222,Kontenrahmen!$A$5:$G$200,2,FALSE),""))</f>
        <v/>
      </c>
      <c r="G222" s="12"/>
      <c r="H222" s="10" t="str">
        <f>IF(G222="","",IFERROR(VLOOKUP(G222,Kontenrahmen!$A$5:$G$200,2,FALSE),""))</f>
        <v/>
      </c>
      <c r="I222" s="13"/>
      <c r="J222" s="20" t="str">
        <f t="shared" si="10"/>
        <v/>
      </c>
      <c r="K222" s="10" t="str">
        <f t="shared" si="11"/>
        <v/>
      </c>
      <c r="L222" s="12"/>
    </row>
    <row r="223" spans="1:12" x14ac:dyDescent="0.25">
      <c r="A223" s="10" t="str">
        <f t="shared" si="9"/>
        <v/>
      </c>
      <c r="B223" s="11"/>
      <c r="C223" s="10"/>
      <c r="D223" s="10"/>
      <c r="E223" s="12"/>
      <c r="F223" s="10" t="str">
        <f>IF(E223="","",IFERROR(VLOOKUP(E223,Kontenrahmen!$A$5:$G$200,2,FALSE),""))</f>
        <v/>
      </c>
      <c r="G223" s="12"/>
      <c r="H223" s="10" t="str">
        <f>IF(G223="","",IFERROR(VLOOKUP(G223,Kontenrahmen!$A$5:$G$200,2,FALSE),""))</f>
        <v/>
      </c>
      <c r="I223" s="13"/>
      <c r="J223" s="20" t="str">
        <f t="shared" si="10"/>
        <v/>
      </c>
      <c r="K223" s="10" t="str">
        <f t="shared" si="11"/>
        <v/>
      </c>
      <c r="L223" s="12"/>
    </row>
    <row r="224" spans="1:12" x14ac:dyDescent="0.25">
      <c r="A224" s="10" t="str">
        <f t="shared" si="9"/>
        <v/>
      </c>
      <c r="B224" s="11"/>
      <c r="C224" s="10"/>
      <c r="D224" s="10"/>
      <c r="E224" s="12"/>
      <c r="F224" s="10" t="str">
        <f>IF(E224="","",IFERROR(VLOOKUP(E224,Kontenrahmen!$A$5:$G$200,2,FALSE),""))</f>
        <v/>
      </c>
      <c r="G224" s="12"/>
      <c r="H224" s="10" t="str">
        <f>IF(G224="","",IFERROR(VLOOKUP(G224,Kontenrahmen!$A$5:$G$200,2,FALSE),""))</f>
        <v/>
      </c>
      <c r="I224" s="13"/>
      <c r="J224" s="20" t="str">
        <f t="shared" si="10"/>
        <v/>
      </c>
      <c r="K224" s="10" t="str">
        <f t="shared" si="11"/>
        <v/>
      </c>
      <c r="L224" s="12"/>
    </row>
    <row r="225" spans="1:12" x14ac:dyDescent="0.25">
      <c r="A225" s="10" t="str">
        <f t="shared" si="9"/>
        <v/>
      </c>
      <c r="B225" s="11"/>
      <c r="C225" s="10"/>
      <c r="D225" s="10"/>
      <c r="E225" s="12"/>
      <c r="F225" s="10" t="str">
        <f>IF(E225="","",IFERROR(VLOOKUP(E225,Kontenrahmen!$A$5:$G$200,2,FALSE),""))</f>
        <v/>
      </c>
      <c r="G225" s="12"/>
      <c r="H225" s="10" t="str">
        <f>IF(G225="","",IFERROR(VLOOKUP(G225,Kontenrahmen!$A$5:$G$200,2,FALSE),""))</f>
        <v/>
      </c>
      <c r="I225" s="13"/>
      <c r="J225" s="20" t="str">
        <f t="shared" si="10"/>
        <v/>
      </c>
      <c r="K225" s="10" t="str">
        <f t="shared" si="11"/>
        <v/>
      </c>
      <c r="L225" s="12"/>
    </row>
    <row r="226" spans="1:12" x14ac:dyDescent="0.25">
      <c r="A226" s="10" t="str">
        <f t="shared" si="9"/>
        <v/>
      </c>
      <c r="B226" s="11"/>
      <c r="C226" s="10"/>
      <c r="D226" s="10"/>
      <c r="E226" s="12"/>
      <c r="F226" s="10" t="str">
        <f>IF(E226="","",IFERROR(VLOOKUP(E226,Kontenrahmen!$A$5:$G$200,2,FALSE),""))</f>
        <v/>
      </c>
      <c r="G226" s="12"/>
      <c r="H226" s="10" t="str">
        <f>IF(G226="","",IFERROR(VLOOKUP(G226,Kontenrahmen!$A$5:$G$200,2,FALSE),""))</f>
        <v/>
      </c>
      <c r="I226" s="13"/>
      <c r="J226" s="20" t="str">
        <f t="shared" si="10"/>
        <v/>
      </c>
      <c r="K226" s="10" t="str">
        <f t="shared" si="11"/>
        <v/>
      </c>
      <c r="L226" s="12"/>
    </row>
    <row r="227" spans="1:12" x14ac:dyDescent="0.25">
      <c r="A227" s="10" t="str">
        <f t="shared" si="9"/>
        <v/>
      </c>
      <c r="B227" s="11"/>
      <c r="C227" s="10"/>
      <c r="D227" s="10"/>
      <c r="E227" s="12"/>
      <c r="F227" s="10" t="str">
        <f>IF(E227="","",IFERROR(VLOOKUP(E227,Kontenrahmen!$A$5:$G$200,2,FALSE),""))</f>
        <v/>
      </c>
      <c r="G227" s="12"/>
      <c r="H227" s="10" t="str">
        <f>IF(G227="","",IFERROR(VLOOKUP(G227,Kontenrahmen!$A$5:$G$200,2,FALSE),""))</f>
        <v/>
      </c>
      <c r="I227" s="13"/>
      <c r="J227" s="20" t="str">
        <f t="shared" si="10"/>
        <v/>
      </c>
      <c r="K227" s="10" t="str">
        <f t="shared" si="11"/>
        <v/>
      </c>
      <c r="L227" s="12"/>
    </row>
    <row r="228" spans="1:12" x14ac:dyDescent="0.25">
      <c r="A228" s="10" t="str">
        <f t="shared" si="9"/>
        <v/>
      </c>
      <c r="B228" s="11"/>
      <c r="C228" s="10"/>
      <c r="D228" s="10"/>
      <c r="E228" s="12"/>
      <c r="F228" s="10" t="str">
        <f>IF(E228="","",IFERROR(VLOOKUP(E228,Kontenrahmen!$A$5:$G$200,2,FALSE),""))</f>
        <v/>
      </c>
      <c r="G228" s="12"/>
      <c r="H228" s="10" t="str">
        <f>IF(G228="","",IFERROR(VLOOKUP(G228,Kontenrahmen!$A$5:$G$200,2,FALSE),""))</f>
        <v/>
      </c>
      <c r="I228" s="13"/>
      <c r="J228" s="20" t="str">
        <f t="shared" si="10"/>
        <v/>
      </c>
      <c r="K228" s="10" t="str">
        <f t="shared" si="11"/>
        <v/>
      </c>
      <c r="L228" s="12"/>
    </row>
    <row r="229" spans="1:12" x14ac:dyDescent="0.25">
      <c r="A229" s="10" t="str">
        <f t="shared" si="9"/>
        <v/>
      </c>
      <c r="B229" s="11"/>
      <c r="C229" s="10"/>
      <c r="D229" s="10"/>
      <c r="E229" s="12"/>
      <c r="F229" s="10" t="str">
        <f>IF(E229="","",IFERROR(VLOOKUP(E229,Kontenrahmen!$A$5:$G$200,2,FALSE),""))</f>
        <v/>
      </c>
      <c r="G229" s="12"/>
      <c r="H229" s="10" t="str">
        <f>IF(G229="","",IFERROR(VLOOKUP(G229,Kontenrahmen!$A$5:$G$200,2,FALSE),""))</f>
        <v/>
      </c>
      <c r="I229" s="13"/>
      <c r="J229" s="20" t="str">
        <f t="shared" si="10"/>
        <v/>
      </c>
      <c r="K229" s="10" t="str">
        <f t="shared" si="11"/>
        <v/>
      </c>
      <c r="L229" s="12"/>
    </row>
    <row r="230" spans="1:12" x14ac:dyDescent="0.25">
      <c r="A230" s="10" t="str">
        <f t="shared" si="9"/>
        <v/>
      </c>
      <c r="B230" s="11"/>
      <c r="C230" s="10"/>
      <c r="D230" s="10"/>
      <c r="E230" s="12"/>
      <c r="F230" s="10" t="str">
        <f>IF(E230="","",IFERROR(VLOOKUP(E230,Kontenrahmen!$A$5:$G$200,2,FALSE),""))</f>
        <v/>
      </c>
      <c r="G230" s="12"/>
      <c r="H230" s="10" t="str">
        <f>IF(G230="","",IFERROR(VLOOKUP(G230,Kontenrahmen!$A$5:$G$200,2,FALSE),""))</f>
        <v/>
      </c>
      <c r="I230" s="13"/>
      <c r="J230" s="20" t="str">
        <f t="shared" si="10"/>
        <v/>
      </c>
      <c r="K230" s="10" t="str">
        <f t="shared" si="11"/>
        <v/>
      </c>
      <c r="L230" s="12"/>
    </row>
    <row r="231" spans="1:12" x14ac:dyDescent="0.25">
      <c r="A231" s="10" t="str">
        <f t="shared" si="9"/>
        <v/>
      </c>
      <c r="B231" s="11"/>
      <c r="C231" s="10"/>
      <c r="D231" s="10"/>
      <c r="E231" s="12"/>
      <c r="F231" s="10" t="str">
        <f>IF(E231="","",IFERROR(VLOOKUP(E231,Kontenrahmen!$A$5:$G$200,2,FALSE),""))</f>
        <v/>
      </c>
      <c r="G231" s="12"/>
      <c r="H231" s="10" t="str">
        <f>IF(G231="","",IFERROR(VLOOKUP(G231,Kontenrahmen!$A$5:$G$200,2,FALSE),""))</f>
        <v/>
      </c>
      <c r="I231" s="13"/>
      <c r="J231" s="20" t="str">
        <f t="shared" si="10"/>
        <v/>
      </c>
      <c r="K231" s="10" t="str">
        <f t="shared" si="11"/>
        <v/>
      </c>
      <c r="L231" s="12"/>
    </row>
    <row r="232" spans="1:12" x14ac:dyDescent="0.25">
      <c r="A232" s="10" t="str">
        <f t="shared" si="9"/>
        <v/>
      </c>
      <c r="B232" s="11"/>
      <c r="C232" s="10"/>
      <c r="D232" s="10"/>
      <c r="E232" s="12"/>
      <c r="F232" s="10" t="str">
        <f>IF(E232="","",IFERROR(VLOOKUP(E232,Kontenrahmen!$A$5:$G$200,2,FALSE),""))</f>
        <v/>
      </c>
      <c r="G232" s="12"/>
      <c r="H232" s="10" t="str">
        <f>IF(G232="","",IFERROR(VLOOKUP(G232,Kontenrahmen!$A$5:$G$200,2,FALSE),""))</f>
        <v/>
      </c>
      <c r="I232" s="13"/>
      <c r="J232" s="20" t="str">
        <f t="shared" si="10"/>
        <v/>
      </c>
      <c r="K232" s="10" t="str">
        <f t="shared" si="11"/>
        <v/>
      </c>
      <c r="L232" s="12"/>
    </row>
    <row r="233" spans="1:12" x14ac:dyDescent="0.25">
      <c r="A233" s="10" t="str">
        <f t="shared" si="9"/>
        <v/>
      </c>
      <c r="B233" s="11"/>
      <c r="C233" s="10"/>
      <c r="D233" s="10"/>
      <c r="E233" s="12"/>
      <c r="F233" s="10" t="str">
        <f>IF(E233="","",IFERROR(VLOOKUP(E233,Kontenrahmen!$A$5:$G$200,2,FALSE),""))</f>
        <v/>
      </c>
      <c r="G233" s="12"/>
      <c r="H233" s="10" t="str">
        <f>IF(G233="","",IFERROR(VLOOKUP(G233,Kontenrahmen!$A$5:$G$200,2,FALSE),""))</f>
        <v/>
      </c>
      <c r="I233" s="13"/>
      <c r="J233" s="20" t="str">
        <f t="shared" si="10"/>
        <v/>
      </c>
      <c r="K233" s="10" t="str">
        <f t="shared" si="11"/>
        <v/>
      </c>
      <c r="L233" s="12"/>
    </row>
    <row r="234" spans="1:12" x14ac:dyDescent="0.25">
      <c r="A234" s="10" t="str">
        <f t="shared" si="9"/>
        <v/>
      </c>
      <c r="B234" s="11"/>
      <c r="C234" s="10"/>
      <c r="D234" s="10"/>
      <c r="E234" s="12"/>
      <c r="F234" s="10" t="str">
        <f>IF(E234="","",IFERROR(VLOOKUP(E234,Kontenrahmen!$A$5:$G$200,2,FALSE),""))</f>
        <v/>
      </c>
      <c r="G234" s="12"/>
      <c r="H234" s="10" t="str">
        <f>IF(G234="","",IFERROR(VLOOKUP(G234,Kontenrahmen!$A$5:$G$200,2,FALSE),""))</f>
        <v/>
      </c>
      <c r="I234" s="13"/>
      <c r="J234" s="20" t="str">
        <f t="shared" si="10"/>
        <v/>
      </c>
      <c r="K234" s="10" t="str">
        <f t="shared" si="11"/>
        <v/>
      </c>
      <c r="L234" s="12"/>
    </row>
    <row r="235" spans="1:12" x14ac:dyDescent="0.25">
      <c r="A235" s="10" t="str">
        <f t="shared" si="9"/>
        <v/>
      </c>
      <c r="B235" s="11"/>
      <c r="C235" s="10"/>
      <c r="D235" s="10"/>
      <c r="E235" s="12"/>
      <c r="F235" s="10" t="str">
        <f>IF(E235="","",IFERROR(VLOOKUP(E235,Kontenrahmen!$A$5:$G$200,2,FALSE),""))</f>
        <v/>
      </c>
      <c r="G235" s="12"/>
      <c r="H235" s="10" t="str">
        <f>IF(G235="","",IFERROR(VLOOKUP(G235,Kontenrahmen!$A$5:$G$200,2,FALSE),""))</f>
        <v/>
      </c>
      <c r="I235" s="13"/>
      <c r="J235" s="20" t="str">
        <f t="shared" si="10"/>
        <v/>
      </c>
      <c r="K235" s="10" t="str">
        <f t="shared" si="11"/>
        <v/>
      </c>
      <c r="L235" s="12"/>
    </row>
    <row r="236" spans="1:12" x14ac:dyDescent="0.25">
      <c r="A236" s="10" t="str">
        <f t="shared" si="9"/>
        <v/>
      </c>
      <c r="B236" s="11"/>
      <c r="C236" s="10"/>
      <c r="D236" s="10"/>
      <c r="E236" s="12"/>
      <c r="F236" s="10" t="str">
        <f>IF(E236="","",IFERROR(VLOOKUP(E236,Kontenrahmen!$A$5:$G$200,2,FALSE),""))</f>
        <v/>
      </c>
      <c r="G236" s="12"/>
      <c r="H236" s="10" t="str">
        <f>IF(G236="","",IFERROR(VLOOKUP(G236,Kontenrahmen!$A$5:$G$200,2,FALSE),""))</f>
        <v/>
      </c>
      <c r="I236" s="13"/>
      <c r="J236" s="20" t="str">
        <f t="shared" si="10"/>
        <v/>
      </c>
      <c r="K236" s="10" t="str">
        <f t="shared" si="11"/>
        <v/>
      </c>
      <c r="L236" s="12"/>
    </row>
    <row r="237" spans="1:12" x14ac:dyDescent="0.25">
      <c r="A237" s="10" t="str">
        <f t="shared" si="9"/>
        <v/>
      </c>
      <c r="B237" s="11"/>
      <c r="C237" s="10"/>
      <c r="D237" s="10"/>
      <c r="E237" s="12"/>
      <c r="F237" s="10" t="str">
        <f>IF(E237="","",IFERROR(VLOOKUP(E237,Kontenrahmen!$A$5:$G$200,2,FALSE),""))</f>
        <v/>
      </c>
      <c r="G237" s="12"/>
      <c r="H237" s="10" t="str">
        <f>IF(G237="","",IFERROR(VLOOKUP(G237,Kontenrahmen!$A$5:$G$200,2,FALSE),""))</f>
        <v/>
      </c>
      <c r="I237" s="13"/>
      <c r="J237" s="20" t="str">
        <f t="shared" si="10"/>
        <v/>
      </c>
      <c r="K237" s="10" t="str">
        <f t="shared" si="11"/>
        <v/>
      </c>
      <c r="L237" s="12"/>
    </row>
    <row r="238" spans="1:12" x14ac:dyDescent="0.25">
      <c r="A238" s="10" t="str">
        <f t="shared" si="9"/>
        <v/>
      </c>
      <c r="B238" s="11"/>
      <c r="C238" s="10"/>
      <c r="D238" s="10"/>
      <c r="E238" s="12"/>
      <c r="F238" s="10" t="str">
        <f>IF(E238="","",IFERROR(VLOOKUP(E238,Kontenrahmen!$A$5:$G$200,2,FALSE),""))</f>
        <v/>
      </c>
      <c r="G238" s="12"/>
      <c r="H238" s="10" t="str">
        <f>IF(G238="","",IFERROR(VLOOKUP(G238,Kontenrahmen!$A$5:$G$200,2,FALSE),""))</f>
        <v/>
      </c>
      <c r="I238" s="13"/>
      <c r="J238" s="20" t="str">
        <f t="shared" si="10"/>
        <v/>
      </c>
      <c r="K238" s="10" t="str">
        <f t="shared" si="11"/>
        <v/>
      </c>
      <c r="L238" s="12"/>
    </row>
    <row r="239" spans="1:12" x14ac:dyDescent="0.25">
      <c r="A239" s="10" t="str">
        <f t="shared" si="9"/>
        <v/>
      </c>
      <c r="B239" s="11"/>
      <c r="C239" s="10"/>
      <c r="D239" s="10"/>
      <c r="E239" s="12"/>
      <c r="F239" s="10" t="str">
        <f>IF(E239="","",IFERROR(VLOOKUP(E239,Kontenrahmen!$A$5:$G$200,2,FALSE),""))</f>
        <v/>
      </c>
      <c r="G239" s="12"/>
      <c r="H239" s="10" t="str">
        <f>IF(G239="","",IFERROR(VLOOKUP(G239,Kontenrahmen!$A$5:$G$200,2,FALSE),""))</f>
        <v/>
      </c>
      <c r="I239" s="13"/>
      <c r="J239" s="20" t="str">
        <f t="shared" si="10"/>
        <v/>
      </c>
      <c r="K239" s="10" t="str">
        <f t="shared" si="11"/>
        <v/>
      </c>
      <c r="L239" s="12"/>
    </row>
    <row r="240" spans="1:12" x14ac:dyDescent="0.25">
      <c r="A240" s="10" t="str">
        <f t="shared" si="9"/>
        <v/>
      </c>
      <c r="B240" s="11"/>
      <c r="C240" s="10"/>
      <c r="D240" s="10"/>
      <c r="E240" s="12"/>
      <c r="F240" s="10" t="str">
        <f>IF(E240="","",IFERROR(VLOOKUP(E240,Kontenrahmen!$A$5:$G$200,2,FALSE),""))</f>
        <v/>
      </c>
      <c r="G240" s="12"/>
      <c r="H240" s="10" t="str">
        <f>IF(G240="","",IFERROR(VLOOKUP(G240,Kontenrahmen!$A$5:$G$200,2,FALSE),""))</f>
        <v/>
      </c>
      <c r="I240" s="13"/>
      <c r="J240" s="20" t="str">
        <f t="shared" si="10"/>
        <v/>
      </c>
      <c r="K240" s="10" t="str">
        <f t="shared" si="11"/>
        <v/>
      </c>
      <c r="L240" s="12"/>
    </row>
    <row r="241" spans="1:12" x14ac:dyDescent="0.25">
      <c r="A241" s="10" t="str">
        <f t="shared" si="9"/>
        <v/>
      </c>
      <c r="B241" s="11"/>
      <c r="C241" s="10"/>
      <c r="D241" s="10"/>
      <c r="E241" s="12"/>
      <c r="F241" s="10" t="str">
        <f>IF(E241="","",IFERROR(VLOOKUP(E241,Kontenrahmen!$A$5:$G$200,2,FALSE),""))</f>
        <v/>
      </c>
      <c r="G241" s="12"/>
      <c r="H241" s="10" t="str">
        <f>IF(G241="","",IFERROR(VLOOKUP(G241,Kontenrahmen!$A$5:$G$200,2,FALSE),""))</f>
        <v/>
      </c>
      <c r="I241" s="13"/>
      <c r="J241" s="20" t="str">
        <f t="shared" si="10"/>
        <v/>
      </c>
      <c r="K241" s="10" t="str">
        <f t="shared" si="11"/>
        <v/>
      </c>
      <c r="L241" s="12"/>
    </row>
    <row r="242" spans="1:12" x14ac:dyDescent="0.25">
      <c r="A242" s="10" t="str">
        <f t="shared" si="9"/>
        <v/>
      </c>
      <c r="B242" s="11"/>
      <c r="C242" s="10"/>
      <c r="D242" s="10"/>
      <c r="E242" s="12"/>
      <c r="F242" s="10" t="str">
        <f>IF(E242="","",IFERROR(VLOOKUP(E242,Kontenrahmen!$A$5:$G$200,2,FALSE),""))</f>
        <v/>
      </c>
      <c r="G242" s="12"/>
      <c r="H242" s="10" t="str">
        <f>IF(G242="","",IFERROR(VLOOKUP(G242,Kontenrahmen!$A$5:$G$200,2,FALSE),""))</f>
        <v/>
      </c>
      <c r="I242" s="13"/>
      <c r="J242" s="20" t="str">
        <f t="shared" si="10"/>
        <v/>
      </c>
      <c r="K242" s="10" t="str">
        <f t="shared" si="11"/>
        <v/>
      </c>
      <c r="L242" s="12"/>
    </row>
    <row r="243" spans="1:12" x14ac:dyDescent="0.25">
      <c r="A243" s="10" t="str">
        <f t="shared" si="9"/>
        <v/>
      </c>
      <c r="B243" s="11"/>
      <c r="C243" s="10"/>
      <c r="D243" s="10"/>
      <c r="E243" s="12"/>
      <c r="F243" s="10" t="str">
        <f>IF(E243="","",IFERROR(VLOOKUP(E243,Kontenrahmen!$A$5:$G$200,2,FALSE),""))</f>
        <v/>
      </c>
      <c r="G243" s="12"/>
      <c r="H243" s="10" t="str">
        <f>IF(G243="","",IFERROR(VLOOKUP(G243,Kontenrahmen!$A$5:$G$200,2,FALSE),""))</f>
        <v/>
      </c>
      <c r="I243" s="13"/>
      <c r="J243" s="20" t="str">
        <f t="shared" si="10"/>
        <v/>
      </c>
      <c r="K243" s="10" t="str">
        <f t="shared" si="11"/>
        <v/>
      </c>
      <c r="L243" s="12"/>
    </row>
    <row r="244" spans="1:12" x14ac:dyDescent="0.25">
      <c r="A244" s="10" t="str">
        <f t="shared" si="9"/>
        <v/>
      </c>
      <c r="B244" s="11"/>
      <c r="C244" s="10"/>
      <c r="D244" s="10"/>
      <c r="E244" s="12"/>
      <c r="F244" s="10" t="str">
        <f>IF(E244="","",IFERROR(VLOOKUP(E244,Kontenrahmen!$A$5:$G$200,2,FALSE),""))</f>
        <v/>
      </c>
      <c r="G244" s="12"/>
      <c r="H244" s="10" t="str">
        <f>IF(G244="","",IFERROR(VLOOKUP(G244,Kontenrahmen!$A$5:$G$200,2,FALSE),""))</f>
        <v/>
      </c>
      <c r="I244" s="13"/>
      <c r="J244" s="20" t="str">
        <f t="shared" si="10"/>
        <v/>
      </c>
      <c r="K244" s="10" t="str">
        <f t="shared" si="11"/>
        <v/>
      </c>
      <c r="L244" s="12"/>
    </row>
    <row r="245" spans="1:12" x14ac:dyDescent="0.25">
      <c r="A245" s="10" t="str">
        <f t="shared" si="9"/>
        <v/>
      </c>
      <c r="B245" s="11"/>
      <c r="C245" s="10"/>
      <c r="D245" s="10"/>
      <c r="E245" s="12"/>
      <c r="F245" s="10" t="str">
        <f>IF(E245="","",IFERROR(VLOOKUP(E245,Kontenrahmen!$A$5:$G$200,2,FALSE),""))</f>
        <v/>
      </c>
      <c r="G245" s="12"/>
      <c r="H245" s="10" t="str">
        <f>IF(G245="","",IFERROR(VLOOKUP(G245,Kontenrahmen!$A$5:$G$200,2,FALSE),""))</f>
        <v/>
      </c>
      <c r="I245" s="13"/>
      <c r="J245" s="20" t="str">
        <f t="shared" si="10"/>
        <v/>
      </c>
      <c r="K245" s="10" t="str">
        <f t="shared" si="11"/>
        <v/>
      </c>
      <c r="L245" s="12"/>
    </row>
    <row r="246" spans="1:12" x14ac:dyDescent="0.25">
      <c r="A246" s="10" t="str">
        <f t="shared" si="9"/>
        <v/>
      </c>
      <c r="B246" s="11"/>
      <c r="C246" s="10"/>
      <c r="D246" s="10"/>
      <c r="E246" s="12"/>
      <c r="F246" s="10" t="str">
        <f>IF(E246="","",IFERROR(VLOOKUP(E246,Kontenrahmen!$A$5:$G$200,2,FALSE),""))</f>
        <v/>
      </c>
      <c r="G246" s="12"/>
      <c r="H246" s="10" t="str">
        <f>IF(G246="","",IFERROR(VLOOKUP(G246,Kontenrahmen!$A$5:$G$200,2,FALSE),""))</f>
        <v/>
      </c>
      <c r="I246" s="13"/>
      <c r="J246" s="20" t="str">
        <f t="shared" si="10"/>
        <v/>
      </c>
      <c r="K246" s="10" t="str">
        <f t="shared" si="11"/>
        <v/>
      </c>
      <c r="L246" s="12"/>
    </row>
    <row r="247" spans="1:12" x14ac:dyDescent="0.25">
      <c r="A247" s="10" t="str">
        <f t="shared" si="9"/>
        <v/>
      </c>
      <c r="B247" s="11"/>
      <c r="C247" s="10"/>
      <c r="D247" s="10"/>
      <c r="E247" s="12"/>
      <c r="F247" s="10" t="str">
        <f>IF(E247="","",IFERROR(VLOOKUP(E247,Kontenrahmen!$A$5:$G$200,2,FALSE),""))</f>
        <v/>
      </c>
      <c r="G247" s="12"/>
      <c r="H247" s="10" t="str">
        <f>IF(G247="","",IFERROR(VLOOKUP(G247,Kontenrahmen!$A$5:$G$200,2,FALSE),""))</f>
        <v/>
      </c>
      <c r="I247" s="13"/>
      <c r="J247" s="20" t="str">
        <f t="shared" si="10"/>
        <v/>
      </c>
      <c r="K247" s="10" t="str">
        <f t="shared" si="11"/>
        <v/>
      </c>
      <c r="L247" s="12"/>
    </row>
    <row r="248" spans="1:12" x14ac:dyDescent="0.25">
      <c r="A248" s="10" t="str">
        <f t="shared" si="9"/>
        <v/>
      </c>
      <c r="B248" s="11"/>
      <c r="C248" s="10"/>
      <c r="D248" s="10"/>
      <c r="E248" s="12"/>
      <c r="F248" s="10" t="str">
        <f>IF(E248="","",IFERROR(VLOOKUP(E248,Kontenrahmen!$A$5:$G$200,2,FALSE),""))</f>
        <v/>
      </c>
      <c r="G248" s="12"/>
      <c r="H248" s="10" t="str">
        <f>IF(G248="","",IFERROR(VLOOKUP(G248,Kontenrahmen!$A$5:$G$200,2,FALSE),""))</f>
        <v/>
      </c>
      <c r="I248" s="13"/>
      <c r="J248" s="20" t="str">
        <f t="shared" si="10"/>
        <v/>
      </c>
      <c r="K248" s="10" t="str">
        <f t="shared" si="11"/>
        <v/>
      </c>
      <c r="L248" s="12"/>
    </row>
    <row r="249" spans="1:12" x14ac:dyDescent="0.25">
      <c r="A249" s="10" t="str">
        <f t="shared" si="9"/>
        <v/>
      </c>
      <c r="B249" s="11"/>
      <c r="C249" s="10"/>
      <c r="D249" s="10"/>
      <c r="E249" s="12"/>
      <c r="F249" s="10" t="str">
        <f>IF(E249="","",IFERROR(VLOOKUP(E249,Kontenrahmen!$A$5:$G$200,2,FALSE),""))</f>
        <v/>
      </c>
      <c r="G249" s="12"/>
      <c r="H249" s="10" t="str">
        <f>IF(G249="","",IFERROR(VLOOKUP(G249,Kontenrahmen!$A$5:$G$200,2,FALSE),""))</f>
        <v/>
      </c>
      <c r="I249" s="13"/>
      <c r="J249" s="20" t="str">
        <f t="shared" si="10"/>
        <v/>
      </c>
      <c r="K249" s="10" t="str">
        <f t="shared" si="11"/>
        <v/>
      </c>
      <c r="L249" s="12"/>
    </row>
    <row r="250" spans="1:12" x14ac:dyDescent="0.25">
      <c r="A250" s="10" t="str">
        <f t="shared" si="9"/>
        <v/>
      </c>
      <c r="B250" s="11"/>
      <c r="C250" s="10"/>
      <c r="D250" s="10"/>
      <c r="E250" s="12"/>
      <c r="F250" s="10" t="str">
        <f>IF(E250="","",IFERROR(VLOOKUP(E250,Kontenrahmen!$A$5:$G$200,2,FALSE),""))</f>
        <v/>
      </c>
      <c r="G250" s="12"/>
      <c r="H250" s="10" t="str">
        <f>IF(G250="","",IFERROR(VLOOKUP(G250,Kontenrahmen!$A$5:$G$200,2,FALSE),""))</f>
        <v/>
      </c>
      <c r="I250" s="13"/>
      <c r="J250" s="20" t="str">
        <f t="shared" si="10"/>
        <v/>
      </c>
      <c r="K250" s="10" t="str">
        <f t="shared" si="11"/>
        <v/>
      </c>
      <c r="L250" s="12"/>
    </row>
    <row r="251" spans="1:12" x14ac:dyDescent="0.25">
      <c r="A251" s="10" t="str">
        <f t="shared" si="9"/>
        <v/>
      </c>
      <c r="B251" s="11"/>
      <c r="C251" s="10"/>
      <c r="D251" s="10"/>
      <c r="E251" s="12"/>
      <c r="F251" s="10" t="str">
        <f>IF(E251="","",IFERROR(VLOOKUP(E251,Kontenrahmen!$A$5:$G$200,2,FALSE),""))</f>
        <v/>
      </c>
      <c r="G251" s="12"/>
      <c r="H251" s="10" t="str">
        <f>IF(G251="","",IFERROR(VLOOKUP(G251,Kontenrahmen!$A$5:$G$200,2,FALSE),""))</f>
        <v/>
      </c>
      <c r="I251" s="13"/>
      <c r="J251" s="20" t="str">
        <f t="shared" si="10"/>
        <v/>
      </c>
      <c r="K251" s="10" t="str">
        <f t="shared" si="11"/>
        <v/>
      </c>
      <c r="L251" s="12"/>
    </row>
    <row r="252" spans="1:12" x14ac:dyDescent="0.25">
      <c r="A252" s="10" t="str">
        <f t="shared" si="9"/>
        <v/>
      </c>
      <c r="B252" s="11"/>
      <c r="C252" s="10"/>
      <c r="D252" s="10"/>
      <c r="E252" s="12"/>
      <c r="F252" s="10" t="str">
        <f>IF(E252="","",IFERROR(VLOOKUP(E252,Kontenrahmen!$A$5:$G$200,2,FALSE),""))</f>
        <v/>
      </c>
      <c r="G252" s="12"/>
      <c r="H252" s="10" t="str">
        <f>IF(G252="","",IFERROR(VLOOKUP(G252,Kontenrahmen!$A$5:$G$200,2,FALSE),""))</f>
        <v/>
      </c>
      <c r="I252" s="13"/>
      <c r="J252" s="20" t="str">
        <f t="shared" si="10"/>
        <v/>
      </c>
      <c r="K252" s="10" t="str">
        <f t="shared" si="11"/>
        <v/>
      </c>
      <c r="L252" s="12"/>
    </row>
    <row r="253" spans="1:12" x14ac:dyDescent="0.25">
      <c r="A253" s="10" t="str">
        <f t="shared" si="9"/>
        <v/>
      </c>
      <c r="B253" s="11"/>
      <c r="C253" s="10"/>
      <c r="D253" s="10"/>
      <c r="E253" s="12"/>
      <c r="F253" s="10" t="str">
        <f>IF(E253="","",IFERROR(VLOOKUP(E253,Kontenrahmen!$A$5:$G$200,2,FALSE),""))</f>
        <v/>
      </c>
      <c r="G253" s="12"/>
      <c r="H253" s="10" t="str">
        <f>IF(G253="","",IFERROR(VLOOKUP(G253,Kontenrahmen!$A$5:$G$200,2,FALSE),""))</f>
        <v/>
      </c>
      <c r="I253" s="13"/>
      <c r="J253" s="20" t="str">
        <f t="shared" si="10"/>
        <v/>
      </c>
      <c r="K253" s="10" t="str">
        <f t="shared" si="11"/>
        <v/>
      </c>
      <c r="L253" s="12"/>
    </row>
    <row r="254" spans="1:12" x14ac:dyDescent="0.25">
      <c r="A254" s="10" t="str">
        <f t="shared" si="9"/>
        <v/>
      </c>
      <c r="B254" s="11"/>
      <c r="C254" s="10"/>
      <c r="D254" s="10"/>
      <c r="E254" s="12"/>
      <c r="F254" s="10" t="str">
        <f>IF(E254="","",IFERROR(VLOOKUP(E254,Kontenrahmen!$A$5:$G$200,2,FALSE),""))</f>
        <v/>
      </c>
      <c r="G254" s="12"/>
      <c r="H254" s="10" t="str">
        <f>IF(G254="","",IFERROR(VLOOKUP(G254,Kontenrahmen!$A$5:$G$200,2,FALSE),""))</f>
        <v/>
      </c>
      <c r="I254" s="13"/>
      <c r="J254" s="20" t="str">
        <f t="shared" si="10"/>
        <v/>
      </c>
      <c r="K254" s="10" t="str">
        <f t="shared" si="11"/>
        <v/>
      </c>
      <c r="L254" s="12"/>
    </row>
    <row r="255" spans="1:12" x14ac:dyDescent="0.25">
      <c r="A255" s="10" t="str">
        <f t="shared" si="9"/>
        <v/>
      </c>
      <c r="B255" s="11"/>
      <c r="C255" s="10"/>
      <c r="D255" s="10"/>
      <c r="E255" s="12"/>
      <c r="F255" s="10" t="str">
        <f>IF(E255="","",IFERROR(VLOOKUP(E255,Kontenrahmen!$A$5:$G$200,2,FALSE),""))</f>
        <v/>
      </c>
      <c r="G255" s="12"/>
      <c r="H255" s="10" t="str">
        <f>IF(G255="","",IFERROR(VLOOKUP(G255,Kontenrahmen!$A$5:$G$200,2,FALSE),""))</f>
        <v/>
      </c>
      <c r="I255" s="13"/>
      <c r="J255" s="20" t="str">
        <f t="shared" si="10"/>
        <v/>
      </c>
      <c r="K255" s="10" t="str">
        <f t="shared" si="11"/>
        <v/>
      </c>
      <c r="L255" s="12"/>
    </row>
    <row r="256" spans="1:12" x14ac:dyDescent="0.25">
      <c r="A256" s="10" t="str">
        <f t="shared" si="9"/>
        <v/>
      </c>
      <c r="B256" s="11"/>
      <c r="C256" s="10"/>
      <c r="D256" s="10"/>
      <c r="E256" s="12"/>
      <c r="F256" s="10" t="str">
        <f>IF(E256="","",IFERROR(VLOOKUP(E256,Kontenrahmen!$A$5:$G$200,2,FALSE),""))</f>
        <v/>
      </c>
      <c r="G256" s="12"/>
      <c r="H256" s="10" t="str">
        <f>IF(G256="","",IFERROR(VLOOKUP(G256,Kontenrahmen!$A$5:$G$200,2,FALSE),""))</f>
        <v/>
      </c>
      <c r="I256" s="13"/>
      <c r="J256" s="20" t="str">
        <f t="shared" si="10"/>
        <v/>
      </c>
      <c r="K256" s="10" t="str">
        <f t="shared" si="11"/>
        <v/>
      </c>
      <c r="L256" s="12"/>
    </row>
    <row r="257" spans="1:12" x14ac:dyDescent="0.25">
      <c r="A257" s="10" t="str">
        <f t="shared" si="9"/>
        <v/>
      </c>
      <c r="B257" s="11"/>
      <c r="C257" s="10"/>
      <c r="D257" s="10"/>
      <c r="E257" s="12"/>
      <c r="F257" s="10" t="str">
        <f>IF(E257="","",IFERROR(VLOOKUP(E257,Kontenrahmen!$A$5:$G$200,2,FALSE),""))</f>
        <v/>
      </c>
      <c r="G257" s="12"/>
      <c r="H257" s="10" t="str">
        <f>IF(G257="","",IFERROR(VLOOKUP(G257,Kontenrahmen!$A$5:$G$200,2,FALSE),""))</f>
        <v/>
      </c>
      <c r="I257" s="13"/>
      <c r="J257" s="20" t="str">
        <f t="shared" si="10"/>
        <v/>
      </c>
      <c r="K257" s="10" t="str">
        <f t="shared" si="11"/>
        <v/>
      </c>
      <c r="L257" s="12"/>
    </row>
    <row r="258" spans="1:12" x14ac:dyDescent="0.25">
      <c r="A258" s="10" t="str">
        <f t="shared" si="9"/>
        <v/>
      </c>
      <c r="B258" s="11"/>
      <c r="C258" s="10"/>
      <c r="D258" s="10"/>
      <c r="E258" s="12"/>
      <c r="F258" s="10" t="str">
        <f>IF(E258="","",IFERROR(VLOOKUP(E258,Kontenrahmen!$A$5:$G$200,2,FALSE),""))</f>
        <v/>
      </c>
      <c r="G258" s="12"/>
      <c r="H258" s="10" t="str">
        <f>IF(G258="","",IFERROR(VLOOKUP(G258,Kontenrahmen!$A$5:$G$200,2,FALSE),""))</f>
        <v/>
      </c>
      <c r="I258" s="13"/>
      <c r="J258" s="20" t="str">
        <f t="shared" si="10"/>
        <v/>
      </c>
      <c r="K258" s="10" t="str">
        <f t="shared" si="11"/>
        <v/>
      </c>
      <c r="L258" s="12"/>
    </row>
    <row r="259" spans="1:12" x14ac:dyDescent="0.25">
      <c r="A259" s="10" t="str">
        <f t="shared" si="9"/>
        <v/>
      </c>
      <c r="B259" s="11"/>
      <c r="C259" s="10"/>
      <c r="D259" s="10"/>
      <c r="E259" s="12"/>
      <c r="F259" s="10" t="str">
        <f>IF(E259="","",IFERROR(VLOOKUP(E259,Kontenrahmen!$A$5:$G$200,2,FALSE),""))</f>
        <v/>
      </c>
      <c r="G259" s="12"/>
      <c r="H259" s="10" t="str">
        <f>IF(G259="","",IFERROR(VLOOKUP(G259,Kontenrahmen!$A$5:$G$200,2,FALSE),""))</f>
        <v/>
      </c>
      <c r="I259" s="13"/>
      <c r="J259" s="20" t="str">
        <f t="shared" si="10"/>
        <v/>
      </c>
      <c r="K259" s="10" t="str">
        <f t="shared" si="11"/>
        <v/>
      </c>
      <c r="L259" s="12"/>
    </row>
    <row r="260" spans="1:12" x14ac:dyDescent="0.25">
      <c r="A260" s="10" t="str">
        <f t="shared" si="9"/>
        <v/>
      </c>
      <c r="B260" s="11"/>
      <c r="C260" s="10"/>
      <c r="D260" s="10"/>
      <c r="E260" s="12"/>
      <c r="F260" s="10" t="str">
        <f>IF(E260="","",IFERROR(VLOOKUP(E260,Kontenrahmen!$A$5:$G$200,2,FALSE),""))</f>
        <v/>
      </c>
      <c r="G260" s="12"/>
      <c r="H260" s="10" t="str">
        <f>IF(G260="","",IFERROR(VLOOKUP(G260,Kontenrahmen!$A$5:$G$200,2,FALSE),""))</f>
        <v/>
      </c>
      <c r="I260" s="13"/>
      <c r="J260" s="20" t="str">
        <f t="shared" si="10"/>
        <v/>
      </c>
      <c r="K260" s="10" t="str">
        <f t="shared" si="11"/>
        <v/>
      </c>
      <c r="L260" s="12"/>
    </row>
    <row r="261" spans="1:12" x14ac:dyDescent="0.25">
      <c r="A261" s="10" t="str">
        <f t="shared" si="9"/>
        <v/>
      </c>
      <c r="B261" s="11"/>
      <c r="C261" s="10"/>
      <c r="D261" s="10"/>
      <c r="E261" s="12"/>
      <c r="F261" s="10" t="str">
        <f>IF(E261="","",IFERROR(VLOOKUP(E261,Kontenrahmen!$A$5:$G$200,2,FALSE),""))</f>
        <v/>
      </c>
      <c r="G261" s="12"/>
      <c r="H261" s="10" t="str">
        <f>IF(G261="","",IFERROR(VLOOKUP(G261,Kontenrahmen!$A$5:$G$200,2,FALSE),""))</f>
        <v/>
      </c>
      <c r="I261" s="13"/>
      <c r="J261" s="20" t="str">
        <f t="shared" si="10"/>
        <v/>
      </c>
      <c r="K261" s="10" t="str">
        <f t="shared" si="11"/>
        <v/>
      </c>
      <c r="L261" s="12"/>
    </row>
    <row r="262" spans="1:12" x14ac:dyDescent="0.25">
      <c r="A262" s="10" t="str">
        <f t="shared" ref="A262:A325" si="12">IF(OR(B262&lt;&gt;"",I262&lt;&gt;""),ROW()-5,"")</f>
        <v/>
      </c>
      <c r="B262" s="11"/>
      <c r="C262" s="10"/>
      <c r="D262" s="10"/>
      <c r="E262" s="12"/>
      <c r="F262" s="10" t="str">
        <f>IF(E262="","",IFERROR(VLOOKUP(E262,Kontenrahmen!$A$5:$G$200,2,FALSE),""))</f>
        <v/>
      </c>
      <c r="G262" s="12"/>
      <c r="H262" s="10" t="str">
        <f>IF(G262="","",IFERROR(VLOOKUP(G262,Kontenrahmen!$A$5:$G$200,2,FALSE),""))</f>
        <v/>
      </c>
      <c r="I262" s="13"/>
      <c r="J262" s="20" t="str">
        <f t="shared" ref="J262:J305" si="13">IF(B262="","",DATE(YEAR(B262),MONTH(B262),1))</f>
        <v/>
      </c>
      <c r="K262" s="10" t="str">
        <f t="shared" ref="K262:K305" si="14">IF(COUNTA(B262,E262,G262,I262)=0,"",IF(AND(ISNUMBER(B262),E262&lt;&gt;"",G262&lt;&gt;"",E262&lt;&gt;G262,ISNUMBER(I262),I262&gt;0),"OK","Prüfen"))</f>
        <v/>
      </c>
      <c r="L262" s="12"/>
    </row>
    <row r="263" spans="1:12" x14ac:dyDescent="0.25">
      <c r="A263" s="10" t="str">
        <f t="shared" si="12"/>
        <v/>
      </c>
      <c r="B263" s="11"/>
      <c r="C263" s="10"/>
      <c r="D263" s="10"/>
      <c r="E263" s="12"/>
      <c r="F263" s="10" t="str">
        <f>IF(E263="","",IFERROR(VLOOKUP(E263,Kontenrahmen!$A$5:$G$200,2,FALSE),""))</f>
        <v/>
      </c>
      <c r="G263" s="12"/>
      <c r="H263" s="10" t="str">
        <f>IF(G263="","",IFERROR(VLOOKUP(G263,Kontenrahmen!$A$5:$G$200,2,FALSE),""))</f>
        <v/>
      </c>
      <c r="I263" s="13"/>
      <c r="J263" s="20" t="str">
        <f t="shared" si="13"/>
        <v/>
      </c>
      <c r="K263" s="10" t="str">
        <f t="shared" si="14"/>
        <v/>
      </c>
      <c r="L263" s="12"/>
    </row>
    <row r="264" spans="1:12" x14ac:dyDescent="0.25">
      <c r="A264" s="10" t="str">
        <f t="shared" si="12"/>
        <v/>
      </c>
      <c r="B264" s="11"/>
      <c r="C264" s="10"/>
      <c r="D264" s="10"/>
      <c r="E264" s="12"/>
      <c r="F264" s="10" t="str">
        <f>IF(E264="","",IFERROR(VLOOKUP(E264,Kontenrahmen!$A$5:$G$200,2,FALSE),""))</f>
        <v/>
      </c>
      <c r="G264" s="12"/>
      <c r="H264" s="10" t="str">
        <f>IF(G264="","",IFERROR(VLOOKUP(G264,Kontenrahmen!$A$5:$G$200,2,FALSE),""))</f>
        <v/>
      </c>
      <c r="I264" s="13"/>
      <c r="J264" s="20" t="str">
        <f t="shared" si="13"/>
        <v/>
      </c>
      <c r="K264" s="10" t="str">
        <f t="shared" si="14"/>
        <v/>
      </c>
      <c r="L264" s="12"/>
    </row>
    <row r="265" spans="1:12" x14ac:dyDescent="0.25">
      <c r="A265" s="10" t="str">
        <f t="shared" si="12"/>
        <v/>
      </c>
      <c r="B265" s="11"/>
      <c r="C265" s="10"/>
      <c r="D265" s="10"/>
      <c r="E265" s="12"/>
      <c r="F265" s="10" t="str">
        <f>IF(E265="","",IFERROR(VLOOKUP(E265,Kontenrahmen!$A$5:$G$200,2,FALSE),""))</f>
        <v/>
      </c>
      <c r="G265" s="12"/>
      <c r="H265" s="10" t="str">
        <f>IF(G265="","",IFERROR(VLOOKUP(G265,Kontenrahmen!$A$5:$G$200,2,FALSE),""))</f>
        <v/>
      </c>
      <c r="I265" s="13"/>
      <c r="J265" s="20" t="str">
        <f t="shared" si="13"/>
        <v/>
      </c>
      <c r="K265" s="10" t="str">
        <f t="shared" si="14"/>
        <v/>
      </c>
      <c r="L265" s="12"/>
    </row>
    <row r="266" spans="1:12" x14ac:dyDescent="0.25">
      <c r="A266" s="10" t="str">
        <f t="shared" si="12"/>
        <v/>
      </c>
      <c r="B266" s="11"/>
      <c r="C266" s="10"/>
      <c r="D266" s="10"/>
      <c r="E266" s="12"/>
      <c r="F266" s="10" t="str">
        <f>IF(E266="","",IFERROR(VLOOKUP(E266,Kontenrahmen!$A$5:$G$200,2,FALSE),""))</f>
        <v/>
      </c>
      <c r="G266" s="12"/>
      <c r="H266" s="10" t="str">
        <f>IF(G266="","",IFERROR(VLOOKUP(G266,Kontenrahmen!$A$5:$G$200,2,FALSE),""))</f>
        <v/>
      </c>
      <c r="I266" s="13"/>
      <c r="J266" s="20" t="str">
        <f t="shared" si="13"/>
        <v/>
      </c>
      <c r="K266" s="10" t="str">
        <f t="shared" si="14"/>
        <v/>
      </c>
      <c r="L266" s="12"/>
    </row>
    <row r="267" spans="1:12" x14ac:dyDescent="0.25">
      <c r="A267" s="10" t="str">
        <f t="shared" si="12"/>
        <v/>
      </c>
      <c r="B267" s="11"/>
      <c r="C267" s="10"/>
      <c r="D267" s="10"/>
      <c r="E267" s="12"/>
      <c r="F267" s="10" t="str">
        <f>IF(E267="","",IFERROR(VLOOKUP(E267,Kontenrahmen!$A$5:$G$200,2,FALSE),""))</f>
        <v/>
      </c>
      <c r="G267" s="12"/>
      <c r="H267" s="10" t="str">
        <f>IF(G267="","",IFERROR(VLOOKUP(G267,Kontenrahmen!$A$5:$G$200,2,FALSE),""))</f>
        <v/>
      </c>
      <c r="I267" s="13"/>
      <c r="J267" s="20" t="str">
        <f t="shared" si="13"/>
        <v/>
      </c>
      <c r="K267" s="10" t="str">
        <f t="shared" si="14"/>
        <v/>
      </c>
      <c r="L267" s="12"/>
    </row>
    <row r="268" spans="1:12" x14ac:dyDescent="0.25">
      <c r="A268" s="10" t="str">
        <f t="shared" si="12"/>
        <v/>
      </c>
      <c r="B268" s="11"/>
      <c r="C268" s="10"/>
      <c r="D268" s="10"/>
      <c r="E268" s="12"/>
      <c r="F268" s="10" t="str">
        <f>IF(E268="","",IFERROR(VLOOKUP(E268,Kontenrahmen!$A$5:$G$200,2,FALSE),""))</f>
        <v/>
      </c>
      <c r="G268" s="12"/>
      <c r="H268" s="10" t="str">
        <f>IF(G268="","",IFERROR(VLOOKUP(G268,Kontenrahmen!$A$5:$G$200,2,FALSE),""))</f>
        <v/>
      </c>
      <c r="I268" s="13"/>
      <c r="J268" s="20" t="str">
        <f t="shared" si="13"/>
        <v/>
      </c>
      <c r="K268" s="10" t="str">
        <f t="shared" si="14"/>
        <v/>
      </c>
      <c r="L268" s="12"/>
    </row>
    <row r="269" spans="1:12" x14ac:dyDescent="0.25">
      <c r="A269" s="10" t="str">
        <f t="shared" si="12"/>
        <v/>
      </c>
      <c r="B269" s="11"/>
      <c r="C269" s="10"/>
      <c r="D269" s="10"/>
      <c r="E269" s="12"/>
      <c r="F269" s="10" t="str">
        <f>IF(E269="","",IFERROR(VLOOKUP(E269,Kontenrahmen!$A$5:$G$200,2,FALSE),""))</f>
        <v/>
      </c>
      <c r="G269" s="12"/>
      <c r="H269" s="10" t="str">
        <f>IF(G269="","",IFERROR(VLOOKUP(G269,Kontenrahmen!$A$5:$G$200,2,FALSE),""))</f>
        <v/>
      </c>
      <c r="I269" s="13"/>
      <c r="J269" s="20" t="str">
        <f t="shared" si="13"/>
        <v/>
      </c>
      <c r="K269" s="10" t="str">
        <f t="shared" si="14"/>
        <v/>
      </c>
      <c r="L269" s="12"/>
    </row>
    <row r="270" spans="1:12" x14ac:dyDescent="0.25">
      <c r="A270" s="10" t="str">
        <f t="shared" si="12"/>
        <v/>
      </c>
      <c r="B270" s="11"/>
      <c r="C270" s="10"/>
      <c r="D270" s="10"/>
      <c r="E270" s="12"/>
      <c r="F270" s="10" t="str">
        <f>IF(E270="","",IFERROR(VLOOKUP(E270,Kontenrahmen!$A$5:$G$200,2,FALSE),""))</f>
        <v/>
      </c>
      <c r="G270" s="12"/>
      <c r="H270" s="10" t="str">
        <f>IF(G270="","",IFERROR(VLOOKUP(G270,Kontenrahmen!$A$5:$G$200,2,FALSE),""))</f>
        <v/>
      </c>
      <c r="I270" s="13"/>
      <c r="J270" s="20" t="str">
        <f t="shared" si="13"/>
        <v/>
      </c>
      <c r="K270" s="10" t="str">
        <f t="shared" si="14"/>
        <v/>
      </c>
      <c r="L270" s="12"/>
    </row>
    <row r="271" spans="1:12" x14ac:dyDescent="0.25">
      <c r="A271" s="10" t="str">
        <f t="shared" si="12"/>
        <v/>
      </c>
      <c r="B271" s="11"/>
      <c r="C271" s="10"/>
      <c r="D271" s="10"/>
      <c r="E271" s="12"/>
      <c r="F271" s="10" t="str">
        <f>IF(E271="","",IFERROR(VLOOKUP(E271,Kontenrahmen!$A$5:$G$200,2,FALSE),""))</f>
        <v/>
      </c>
      <c r="G271" s="12"/>
      <c r="H271" s="10" t="str">
        <f>IF(G271="","",IFERROR(VLOOKUP(G271,Kontenrahmen!$A$5:$G$200,2,FALSE),""))</f>
        <v/>
      </c>
      <c r="I271" s="13"/>
      <c r="J271" s="20" t="str">
        <f t="shared" si="13"/>
        <v/>
      </c>
      <c r="K271" s="10" t="str">
        <f t="shared" si="14"/>
        <v/>
      </c>
      <c r="L271" s="12"/>
    </row>
    <row r="272" spans="1:12" x14ac:dyDescent="0.25">
      <c r="A272" s="10" t="str">
        <f t="shared" si="12"/>
        <v/>
      </c>
      <c r="B272" s="11"/>
      <c r="C272" s="10"/>
      <c r="D272" s="10"/>
      <c r="E272" s="12"/>
      <c r="F272" s="10" t="str">
        <f>IF(E272="","",IFERROR(VLOOKUP(E272,Kontenrahmen!$A$5:$G$200,2,FALSE),""))</f>
        <v/>
      </c>
      <c r="G272" s="12"/>
      <c r="H272" s="10" t="str">
        <f>IF(G272="","",IFERROR(VLOOKUP(G272,Kontenrahmen!$A$5:$G$200,2,FALSE),""))</f>
        <v/>
      </c>
      <c r="I272" s="13"/>
      <c r="J272" s="20" t="str">
        <f t="shared" si="13"/>
        <v/>
      </c>
      <c r="K272" s="10" t="str">
        <f t="shared" si="14"/>
        <v/>
      </c>
      <c r="L272" s="12"/>
    </row>
    <row r="273" spans="1:12" x14ac:dyDescent="0.25">
      <c r="A273" s="10" t="str">
        <f t="shared" si="12"/>
        <v/>
      </c>
      <c r="B273" s="11"/>
      <c r="C273" s="10"/>
      <c r="D273" s="10"/>
      <c r="E273" s="12"/>
      <c r="F273" s="10" t="str">
        <f>IF(E273="","",IFERROR(VLOOKUP(E273,Kontenrahmen!$A$5:$G$200,2,FALSE),""))</f>
        <v/>
      </c>
      <c r="G273" s="12"/>
      <c r="H273" s="10" t="str">
        <f>IF(G273="","",IFERROR(VLOOKUP(G273,Kontenrahmen!$A$5:$G$200,2,FALSE),""))</f>
        <v/>
      </c>
      <c r="I273" s="13"/>
      <c r="J273" s="20" t="str">
        <f t="shared" si="13"/>
        <v/>
      </c>
      <c r="K273" s="10" t="str">
        <f t="shared" si="14"/>
        <v/>
      </c>
      <c r="L273" s="12"/>
    </row>
    <row r="274" spans="1:12" x14ac:dyDescent="0.25">
      <c r="A274" s="10" t="str">
        <f t="shared" si="12"/>
        <v/>
      </c>
      <c r="B274" s="11"/>
      <c r="C274" s="10"/>
      <c r="D274" s="10"/>
      <c r="E274" s="12"/>
      <c r="F274" s="10" t="str">
        <f>IF(E274="","",IFERROR(VLOOKUP(E274,Kontenrahmen!$A$5:$G$200,2,FALSE),""))</f>
        <v/>
      </c>
      <c r="G274" s="12"/>
      <c r="H274" s="10" t="str">
        <f>IF(G274="","",IFERROR(VLOOKUP(G274,Kontenrahmen!$A$5:$G$200,2,FALSE),""))</f>
        <v/>
      </c>
      <c r="I274" s="13"/>
      <c r="J274" s="20" t="str">
        <f t="shared" si="13"/>
        <v/>
      </c>
      <c r="K274" s="10" t="str">
        <f t="shared" si="14"/>
        <v/>
      </c>
      <c r="L274" s="12"/>
    </row>
    <row r="275" spans="1:12" x14ac:dyDescent="0.25">
      <c r="A275" s="10" t="str">
        <f t="shared" si="12"/>
        <v/>
      </c>
      <c r="B275" s="11"/>
      <c r="C275" s="10"/>
      <c r="D275" s="10"/>
      <c r="E275" s="12"/>
      <c r="F275" s="10" t="str">
        <f>IF(E275="","",IFERROR(VLOOKUP(E275,Kontenrahmen!$A$5:$G$200,2,FALSE),""))</f>
        <v/>
      </c>
      <c r="G275" s="12"/>
      <c r="H275" s="10" t="str">
        <f>IF(G275="","",IFERROR(VLOOKUP(G275,Kontenrahmen!$A$5:$G$200,2,FALSE),""))</f>
        <v/>
      </c>
      <c r="I275" s="13"/>
      <c r="J275" s="20" t="str">
        <f t="shared" si="13"/>
        <v/>
      </c>
      <c r="K275" s="10" t="str">
        <f t="shared" si="14"/>
        <v/>
      </c>
      <c r="L275" s="12"/>
    </row>
    <row r="276" spans="1:12" x14ac:dyDescent="0.25">
      <c r="A276" s="10" t="str">
        <f t="shared" si="12"/>
        <v/>
      </c>
      <c r="B276" s="11"/>
      <c r="C276" s="10"/>
      <c r="D276" s="10"/>
      <c r="E276" s="12"/>
      <c r="F276" s="10" t="str">
        <f>IF(E276="","",IFERROR(VLOOKUP(E276,Kontenrahmen!$A$5:$G$200,2,FALSE),""))</f>
        <v/>
      </c>
      <c r="G276" s="12"/>
      <c r="H276" s="10" t="str">
        <f>IF(G276="","",IFERROR(VLOOKUP(G276,Kontenrahmen!$A$5:$G$200,2,FALSE),""))</f>
        <v/>
      </c>
      <c r="I276" s="13"/>
      <c r="J276" s="20" t="str">
        <f t="shared" si="13"/>
        <v/>
      </c>
      <c r="K276" s="10" t="str">
        <f t="shared" si="14"/>
        <v/>
      </c>
      <c r="L276" s="12"/>
    </row>
    <row r="277" spans="1:12" x14ac:dyDescent="0.25">
      <c r="A277" s="10" t="str">
        <f t="shared" si="12"/>
        <v/>
      </c>
      <c r="B277" s="11"/>
      <c r="C277" s="10"/>
      <c r="D277" s="10"/>
      <c r="E277" s="12"/>
      <c r="F277" s="10" t="str">
        <f>IF(E277="","",IFERROR(VLOOKUP(E277,Kontenrahmen!$A$5:$G$200,2,FALSE),""))</f>
        <v/>
      </c>
      <c r="G277" s="12"/>
      <c r="H277" s="10" t="str">
        <f>IF(G277="","",IFERROR(VLOOKUP(G277,Kontenrahmen!$A$5:$G$200,2,FALSE),""))</f>
        <v/>
      </c>
      <c r="I277" s="13"/>
      <c r="J277" s="20" t="str">
        <f t="shared" si="13"/>
        <v/>
      </c>
      <c r="K277" s="10" t="str">
        <f t="shared" si="14"/>
        <v/>
      </c>
      <c r="L277" s="12"/>
    </row>
    <row r="278" spans="1:12" x14ac:dyDescent="0.25">
      <c r="A278" s="10" t="str">
        <f t="shared" si="12"/>
        <v/>
      </c>
      <c r="B278" s="11"/>
      <c r="C278" s="10"/>
      <c r="D278" s="10"/>
      <c r="E278" s="12"/>
      <c r="F278" s="10" t="str">
        <f>IF(E278="","",IFERROR(VLOOKUP(E278,Kontenrahmen!$A$5:$G$200,2,FALSE),""))</f>
        <v/>
      </c>
      <c r="G278" s="12"/>
      <c r="H278" s="10" t="str">
        <f>IF(G278="","",IFERROR(VLOOKUP(G278,Kontenrahmen!$A$5:$G$200,2,FALSE),""))</f>
        <v/>
      </c>
      <c r="I278" s="13"/>
      <c r="J278" s="20" t="str">
        <f t="shared" si="13"/>
        <v/>
      </c>
      <c r="K278" s="10" t="str">
        <f t="shared" si="14"/>
        <v/>
      </c>
      <c r="L278" s="12"/>
    </row>
    <row r="279" spans="1:12" x14ac:dyDescent="0.25">
      <c r="A279" s="10" t="str">
        <f t="shared" si="12"/>
        <v/>
      </c>
      <c r="B279" s="11"/>
      <c r="C279" s="10"/>
      <c r="D279" s="10"/>
      <c r="E279" s="12"/>
      <c r="F279" s="10" t="str">
        <f>IF(E279="","",IFERROR(VLOOKUP(E279,Kontenrahmen!$A$5:$G$200,2,FALSE),""))</f>
        <v/>
      </c>
      <c r="G279" s="12"/>
      <c r="H279" s="10" t="str">
        <f>IF(G279="","",IFERROR(VLOOKUP(G279,Kontenrahmen!$A$5:$G$200,2,FALSE),""))</f>
        <v/>
      </c>
      <c r="I279" s="13"/>
      <c r="J279" s="20" t="str">
        <f t="shared" si="13"/>
        <v/>
      </c>
      <c r="K279" s="10" t="str">
        <f t="shared" si="14"/>
        <v/>
      </c>
      <c r="L279" s="12"/>
    </row>
    <row r="280" spans="1:12" x14ac:dyDescent="0.25">
      <c r="A280" s="10" t="str">
        <f t="shared" si="12"/>
        <v/>
      </c>
      <c r="B280" s="11"/>
      <c r="C280" s="10"/>
      <c r="D280" s="10"/>
      <c r="E280" s="12"/>
      <c r="F280" s="10" t="str">
        <f>IF(E280="","",IFERROR(VLOOKUP(E280,Kontenrahmen!$A$5:$G$200,2,FALSE),""))</f>
        <v/>
      </c>
      <c r="G280" s="12"/>
      <c r="H280" s="10" t="str">
        <f>IF(G280="","",IFERROR(VLOOKUP(G280,Kontenrahmen!$A$5:$G$200,2,FALSE),""))</f>
        <v/>
      </c>
      <c r="I280" s="13"/>
      <c r="J280" s="20" t="str">
        <f t="shared" si="13"/>
        <v/>
      </c>
      <c r="K280" s="10" t="str">
        <f t="shared" si="14"/>
        <v/>
      </c>
      <c r="L280" s="12"/>
    </row>
    <row r="281" spans="1:12" x14ac:dyDescent="0.25">
      <c r="A281" s="10" t="str">
        <f t="shared" si="12"/>
        <v/>
      </c>
      <c r="B281" s="11"/>
      <c r="C281" s="10"/>
      <c r="D281" s="10"/>
      <c r="E281" s="12"/>
      <c r="F281" s="10" t="str">
        <f>IF(E281="","",IFERROR(VLOOKUP(E281,Kontenrahmen!$A$5:$G$200,2,FALSE),""))</f>
        <v/>
      </c>
      <c r="G281" s="12"/>
      <c r="H281" s="10" t="str">
        <f>IF(G281="","",IFERROR(VLOOKUP(G281,Kontenrahmen!$A$5:$G$200,2,FALSE),""))</f>
        <v/>
      </c>
      <c r="I281" s="13"/>
      <c r="J281" s="20" t="str">
        <f t="shared" si="13"/>
        <v/>
      </c>
      <c r="K281" s="10" t="str">
        <f t="shared" si="14"/>
        <v/>
      </c>
      <c r="L281" s="12"/>
    </row>
    <row r="282" spans="1:12" x14ac:dyDescent="0.25">
      <c r="A282" s="10" t="str">
        <f t="shared" si="12"/>
        <v/>
      </c>
      <c r="B282" s="11"/>
      <c r="C282" s="10"/>
      <c r="D282" s="10"/>
      <c r="E282" s="12"/>
      <c r="F282" s="10" t="str">
        <f>IF(E282="","",IFERROR(VLOOKUP(E282,Kontenrahmen!$A$5:$G$200,2,FALSE),""))</f>
        <v/>
      </c>
      <c r="G282" s="12"/>
      <c r="H282" s="10" t="str">
        <f>IF(G282="","",IFERROR(VLOOKUP(G282,Kontenrahmen!$A$5:$G$200,2,FALSE),""))</f>
        <v/>
      </c>
      <c r="I282" s="13"/>
      <c r="J282" s="20" t="str">
        <f t="shared" si="13"/>
        <v/>
      </c>
      <c r="K282" s="10" t="str">
        <f t="shared" si="14"/>
        <v/>
      </c>
      <c r="L282" s="12"/>
    </row>
    <row r="283" spans="1:12" x14ac:dyDescent="0.25">
      <c r="A283" s="10" t="str">
        <f t="shared" si="12"/>
        <v/>
      </c>
      <c r="B283" s="11"/>
      <c r="C283" s="10"/>
      <c r="D283" s="10"/>
      <c r="E283" s="12"/>
      <c r="F283" s="10" t="str">
        <f>IF(E283="","",IFERROR(VLOOKUP(E283,Kontenrahmen!$A$5:$G$200,2,FALSE),""))</f>
        <v/>
      </c>
      <c r="G283" s="12"/>
      <c r="H283" s="10" t="str">
        <f>IF(G283="","",IFERROR(VLOOKUP(G283,Kontenrahmen!$A$5:$G$200,2,FALSE),""))</f>
        <v/>
      </c>
      <c r="I283" s="13"/>
      <c r="J283" s="20" t="str">
        <f t="shared" si="13"/>
        <v/>
      </c>
      <c r="K283" s="10" t="str">
        <f t="shared" si="14"/>
        <v/>
      </c>
      <c r="L283" s="12"/>
    </row>
    <row r="284" spans="1:12" x14ac:dyDescent="0.25">
      <c r="A284" s="10" t="str">
        <f t="shared" si="12"/>
        <v/>
      </c>
      <c r="B284" s="11"/>
      <c r="C284" s="10"/>
      <c r="D284" s="10"/>
      <c r="E284" s="12"/>
      <c r="F284" s="10" t="str">
        <f>IF(E284="","",IFERROR(VLOOKUP(E284,Kontenrahmen!$A$5:$G$200,2,FALSE),""))</f>
        <v/>
      </c>
      <c r="G284" s="12"/>
      <c r="H284" s="10" t="str">
        <f>IF(G284="","",IFERROR(VLOOKUP(G284,Kontenrahmen!$A$5:$G$200,2,FALSE),""))</f>
        <v/>
      </c>
      <c r="I284" s="13"/>
      <c r="J284" s="20" t="str">
        <f t="shared" si="13"/>
        <v/>
      </c>
      <c r="K284" s="10" t="str">
        <f t="shared" si="14"/>
        <v/>
      </c>
      <c r="L284" s="12"/>
    </row>
    <row r="285" spans="1:12" x14ac:dyDescent="0.25">
      <c r="A285" s="10" t="str">
        <f t="shared" si="12"/>
        <v/>
      </c>
      <c r="B285" s="11"/>
      <c r="C285" s="10"/>
      <c r="D285" s="10"/>
      <c r="E285" s="12"/>
      <c r="F285" s="10" t="str">
        <f>IF(E285="","",IFERROR(VLOOKUP(E285,Kontenrahmen!$A$5:$G$200,2,FALSE),""))</f>
        <v/>
      </c>
      <c r="G285" s="12"/>
      <c r="H285" s="10" t="str">
        <f>IF(G285="","",IFERROR(VLOOKUP(G285,Kontenrahmen!$A$5:$G$200,2,FALSE),""))</f>
        <v/>
      </c>
      <c r="I285" s="13"/>
      <c r="J285" s="20" t="str">
        <f t="shared" si="13"/>
        <v/>
      </c>
      <c r="K285" s="10" t="str">
        <f t="shared" si="14"/>
        <v/>
      </c>
      <c r="L285" s="12"/>
    </row>
    <row r="286" spans="1:12" x14ac:dyDescent="0.25">
      <c r="A286" s="10" t="str">
        <f t="shared" si="12"/>
        <v/>
      </c>
      <c r="B286" s="11"/>
      <c r="C286" s="10"/>
      <c r="D286" s="10"/>
      <c r="E286" s="12"/>
      <c r="F286" s="10" t="str">
        <f>IF(E286="","",IFERROR(VLOOKUP(E286,Kontenrahmen!$A$5:$G$200,2,FALSE),""))</f>
        <v/>
      </c>
      <c r="G286" s="12"/>
      <c r="H286" s="10" t="str">
        <f>IF(G286="","",IFERROR(VLOOKUP(G286,Kontenrahmen!$A$5:$G$200,2,FALSE),""))</f>
        <v/>
      </c>
      <c r="I286" s="13"/>
      <c r="J286" s="20" t="str">
        <f t="shared" si="13"/>
        <v/>
      </c>
      <c r="K286" s="10" t="str">
        <f t="shared" si="14"/>
        <v/>
      </c>
      <c r="L286" s="12"/>
    </row>
    <row r="287" spans="1:12" x14ac:dyDescent="0.25">
      <c r="A287" s="10" t="str">
        <f t="shared" si="12"/>
        <v/>
      </c>
      <c r="B287" s="11"/>
      <c r="C287" s="10"/>
      <c r="D287" s="10"/>
      <c r="E287" s="12"/>
      <c r="F287" s="10" t="str">
        <f>IF(E287="","",IFERROR(VLOOKUP(E287,Kontenrahmen!$A$5:$G$200,2,FALSE),""))</f>
        <v/>
      </c>
      <c r="G287" s="12"/>
      <c r="H287" s="10" t="str">
        <f>IF(G287="","",IFERROR(VLOOKUP(G287,Kontenrahmen!$A$5:$G$200,2,FALSE),""))</f>
        <v/>
      </c>
      <c r="I287" s="13"/>
      <c r="J287" s="20" t="str">
        <f t="shared" si="13"/>
        <v/>
      </c>
      <c r="K287" s="10" t="str">
        <f t="shared" si="14"/>
        <v/>
      </c>
      <c r="L287" s="12"/>
    </row>
    <row r="288" spans="1:12" x14ac:dyDescent="0.25">
      <c r="A288" s="10" t="str">
        <f t="shared" si="12"/>
        <v/>
      </c>
      <c r="B288" s="11"/>
      <c r="C288" s="10"/>
      <c r="D288" s="10"/>
      <c r="E288" s="12"/>
      <c r="F288" s="10" t="str">
        <f>IF(E288="","",IFERROR(VLOOKUP(E288,Kontenrahmen!$A$5:$G$200,2,FALSE),""))</f>
        <v/>
      </c>
      <c r="G288" s="12"/>
      <c r="H288" s="10" t="str">
        <f>IF(G288="","",IFERROR(VLOOKUP(G288,Kontenrahmen!$A$5:$G$200,2,FALSE),""))</f>
        <v/>
      </c>
      <c r="I288" s="13"/>
      <c r="J288" s="20" t="str">
        <f t="shared" si="13"/>
        <v/>
      </c>
      <c r="K288" s="10" t="str">
        <f t="shared" si="14"/>
        <v/>
      </c>
      <c r="L288" s="12"/>
    </row>
    <row r="289" spans="1:12" x14ac:dyDescent="0.25">
      <c r="A289" s="10" t="str">
        <f t="shared" si="12"/>
        <v/>
      </c>
      <c r="B289" s="11"/>
      <c r="C289" s="10"/>
      <c r="D289" s="10"/>
      <c r="E289" s="12"/>
      <c r="F289" s="10" t="str">
        <f>IF(E289="","",IFERROR(VLOOKUP(E289,Kontenrahmen!$A$5:$G$200,2,FALSE),""))</f>
        <v/>
      </c>
      <c r="G289" s="12"/>
      <c r="H289" s="10" t="str">
        <f>IF(G289="","",IFERROR(VLOOKUP(G289,Kontenrahmen!$A$5:$G$200,2,FALSE),""))</f>
        <v/>
      </c>
      <c r="I289" s="13"/>
      <c r="J289" s="20" t="str">
        <f t="shared" si="13"/>
        <v/>
      </c>
      <c r="K289" s="10" t="str">
        <f t="shared" si="14"/>
        <v/>
      </c>
      <c r="L289" s="12"/>
    </row>
    <row r="290" spans="1:12" x14ac:dyDescent="0.25">
      <c r="A290" s="10" t="str">
        <f t="shared" si="12"/>
        <v/>
      </c>
      <c r="B290" s="11"/>
      <c r="C290" s="10"/>
      <c r="D290" s="10"/>
      <c r="E290" s="12"/>
      <c r="F290" s="10" t="str">
        <f>IF(E290="","",IFERROR(VLOOKUP(E290,Kontenrahmen!$A$5:$G$200,2,FALSE),""))</f>
        <v/>
      </c>
      <c r="G290" s="12"/>
      <c r="H290" s="10" t="str">
        <f>IF(G290="","",IFERROR(VLOOKUP(G290,Kontenrahmen!$A$5:$G$200,2,FALSE),""))</f>
        <v/>
      </c>
      <c r="I290" s="13"/>
      <c r="J290" s="20" t="str">
        <f t="shared" si="13"/>
        <v/>
      </c>
      <c r="K290" s="10" t="str">
        <f t="shared" si="14"/>
        <v/>
      </c>
      <c r="L290" s="12"/>
    </row>
    <row r="291" spans="1:12" x14ac:dyDescent="0.25">
      <c r="A291" s="10" t="str">
        <f t="shared" si="12"/>
        <v/>
      </c>
      <c r="B291" s="11"/>
      <c r="C291" s="10"/>
      <c r="D291" s="10"/>
      <c r="E291" s="12"/>
      <c r="F291" s="10" t="str">
        <f>IF(E291="","",IFERROR(VLOOKUP(E291,Kontenrahmen!$A$5:$G$200,2,FALSE),""))</f>
        <v/>
      </c>
      <c r="G291" s="12"/>
      <c r="H291" s="10" t="str">
        <f>IF(G291="","",IFERROR(VLOOKUP(G291,Kontenrahmen!$A$5:$G$200,2,FALSE),""))</f>
        <v/>
      </c>
      <c r="I291" s="13"/>
      <c r="J291" s="20" t="str">
        <f t="shared" si="13"/>
        <v/>
      </c>
      <c r="K291" s="10" t="str">
        <f t="shared" si="14"/>
        <v/>
      </c>
      <c r="L291" s="12"/>
    </row>
    <row r="292" spans="1:12" x14ac:dyDescent="0.25">
      <c r="A292" s="10" t="str">
        <f t="shared" si="12"/>
        <v/>
      </c>
      <c r="B292" s="11"/>
      <c r="C292" s="10"/>
      <c r="D292" s="10"/>
      <c r="E292" s="12"/>
      <c r="F292" s="10" t="str">
        <f>IF(E292="","",IFERROR(VLOOKUP(E292,Kontenrahmen!$A$5:$G$200,2,FALSE),""))</f>
        <v/>
      </c>
      <c r="G292" s="12"/>
      <c r="H292" s="10" t="str">
        <f>IF(G292="","",IFERROR(VLOOKUP(G292,Kontenrahmen!$A$5:$G$200,2,FALSE),""))</f>
        <v/>
      </c>
      <c r="I292" s="13"/>
      <c r="J292" s="20" t="str">
        <f t="shared" si="13"/>
        <v/>
      </c>
      <c r="K292" s="10" t="str">
        <f t="shared" si="14"/>
        <v/>
      </c>
      <c r="L292" s="12"/>
    </row>
    <row r="293" spans="1:12" x14ac:dyDescent="0.25">
      <c r="A293" s="10" t="str">
        <f t="shared" si="12"/>
        <v/>
      </c>
      <c r="B293" s="11"/>
      <c r="C293" s="10"/>
      <c r="D293" s="10"/>
      <c r="E293" s="12"/>
      <c r="F293" s="10" t="str">
        <f>IF(E293="","",IFERROR(VLOOKUP(E293,Kontenrahmen!$A$5:$G$200,2,FALSE),""))</f>
        <v/>
      </c>
      <c r="G293" s="12"/>
      <c r="H293" s="10" t="str">
        <f>IF(G293="","",IFERROR(VLOOKUP(G293,Kontenrahmen!$A$5:$G$200,2,FALSE),""))</f>
        <v/>
      </c>
      <c r="I293" s="13"/>
      <c r="J293" s="20" t="str">
        <f t="shared" si="13"/>
        <v/>
      </c>
      <c r="K293" s="10" t="str">
        <f t="shared" si="14"/>
        <v/>
      </c>
      <c r="L293" s="12"/>
    </row>
    <row r="294" spans="1:12" x14ac:dyDescent="0.25">
      <c r="A294" s="10" t="str">
        <f t="shared" si="12"/>
        <v/>
      </c>
      <c r="B294" s="11"/>
      <c r="C294" s="10"/>
      <c r="D294" s="10"/>
      <c r="E294" s="12"/>
      <c r="F294" s="10" t="str">
        <f>IF(E294="","",IFERROR(VLOOKUP(E294,Kontenrahmen!$A$5:$G$200,2,FALSE),""))</f>
        <v/>
      </c>
      <c r="G294" s="12"/>
      <c r="H294" s="10" t="str">
        <f>IF(G294="","",IFERROR(VLOOKUP(G294,Kontenrahmen!$A$5:$G$200,2,FALSE),""))</f>
        <v/>
      </c>
      <c r="I294" s="13"/>
      <c r="J294" s="20" t="str">
        <f t="shared" si="13"/>
        <v/>
      </c>
      <c r="K294" s="10" t="str">
        <f t="shared" si="14"/>
        <v/>
      </c>
      <c r="L294" s="12"/>
    </row>
    <row r="295" spans="1:12" x14ac:dyDescent="0.25">
      <c r="A295" s="10" t="str">
        <f t="shared" si="12"/>
        <v/>
      </c>
      <c r="B295" s="11"/>
      <c r="C295" s="10"/>
      <c r="D295" s="10"/>
      <c r="E295" s="12"/>
      <c r="F295" s="10" t="str">
        <f>IF(E295="","",IFERROR(VLOOKUP(E295,Kontenrahmen!$A$5:$G$200,2,FALSE),""))</f>
        <v/>
      </c>
      <c r="G295" s="12"/>
      <c r="H295" s="10" t="str">
        <f>IF(G295="","",IFERROR(VLOOKUP(G295,Kontenrahmen!$A$5:$G$200,2,FALSE),""))</f>
        <v/>
      </c>
      <c r="I295" s="13"/>
      <c r="J295" s="20" t="str">
        <f t="shared" si="13"/>
        <v/>
      </c>
      <c r="K295" s="10" t="str">
        <f t="shared" si="14"/>
        <v/>
      </c>
      <c r="L295" s="12"/>
    </row>
    <row r="296" spans="1:12" x14ac:dyDescent="0.25">
      <c r="A296" s="10" t="str">
        <f t="shared" si="12"/>
        <v/>
      </c>
      <c r="B296" s="11"/>
      <c r="C296" s="10"/>
      <c r="D296" s="10"/>
      <c r="E296" s="12"/>
      <c r="F296" s="10" t="str">
        <f>IF(E296="","",IFERROR(VLOOKUP(E296,Kontenrahmen!$A$5:$G$200,2,FALSE),""))</f>
        <v/>
      </c>
      <c r="G296" s="12"/>
      <c r="H296" s="10" t="str">
        <f>IF(G296="","",IFERROR(VLOOKUP(G296,Kontenrahmen!$A$5:$G$200,2,FALSE),""))</f>
        <v/>
      </c>
      <c r="I296" s="13"/>
      <c r="J296" s="20" t="str">
        <f t="shared" si="13"/>
        <v/>
      </c>
      <c r="K296" s="10" t="str">
        <f t="shared" si="14"/>
        <v/>
      </c>
      <c r="L296" s="12"/>
    </row>
    <row r="297" spans="1:12" x14ac:dyDescent="0.25">
      <c r="A297" s="10" t="str">
        <f t="shared" si="12"/>
        <v/>
      </c>
      <c r="B297" s="11"/>
      <c r="C297" s="10"/>
      <c r="D297" s="10"/>
      <c r="E297" s="12"/>
      <c r="F297" s="10" t="str">
        <f>IF(E297="","",IFERROR(VLOOKUP(E297,Kontenrahmen!$A$5:$G$200,2,FALSE),""))</f>
        <v/>
      </c>
      <c r="G297" s="12"/>
      <c r="H297" s="10" t="str">
        <f>IF(G297="","",IFERROR(VLOOKUP(G297,Kontenrahmen!$A$5:$G$200,2,FALSE),""))</f>
        <v/>
      </c>
      <c r="I297" s="13"/>
      <c r="J297" s="20" t="str">
        <f t="shared" si="13"/>
        <v/>
      </c>
      <c r="K297" s="10" t="str">
        <f t="shared" si="14"/>
        <v/>
      </c>
      <c r="L297" s="12"/>
    </row>
    <row r="298" spans="1:12" x14ac:dyDescent="0.25">
      <c r="A298" s="10" t="str">
        <f t="shared" si="12"/>
        <v/>
      </c>
      <c r="B298" s="11"/>
      <c r="C298" s="10"/>
      <c r="D298" s="10"/>
      <c r="E298" s="12"/>
      <c r="F298" s="10" t="str">
        <f>IF(E298="","",IFERROR(VLOOKUP(E298,Kontenrahmen!$A$5:$G$200,2,FALSE),""))</f>
        <v/>
      </c>
      <c r="G298" s="12"/>
      <c r="H298" s="10" t="str">
        <f>IF(G298="","",IFERROR(VLOOKUP(G298,Kontenrahmen!$A$5:$G$200,2,FALSE),""))</f>
        <v/>
      </c>
      <c r="I298" s="13"/>
      <c r="J298" s="20" t="str">
        <f t="shared" si="13"/>
        <v/>
      </c>
      <c r="K298" s="10" t="str">
        <f t="shared" si="14"/>
        <v/>
      </c>
      <c r="L298" s="12"/>
    </row>
    <row r="299" spans="1:12" x14ac:dyDescent="0.25">
      <c r="A299" s="10" t="str">
        <f t="shared" si="12"/>
        <v/>
      </c>
      <c r="B299" s="11"/>
      <c r="C299" s="10"/>
      <c r="D299" s="10"/>
      <c r="E299" s="12"/>
      <c r="F299" s="10" t="str">
        <f>IF(E299="","",IFERROR(VLOOKUP(E299,Kontenrahmen!$A$5:$G$200,2,FALSE),""))</f>
        <v/>
      </c>
      <c r="G299" s="12"/>
      <c r="H299" s="10" t="str">
        <f>IF(G299="","",IFERROR(VLOOKUP(G299,Kontenrahmen!$A$5:$G$200,2,FALSE),""))</f>
        <v/>
      </c>
      <c r="I299" s="13"/>
      <c r="J299" s="20" t="str">
        <f t="shared" si="13"/>
        <v/>
      </c>
      <c r="K299" s="10" t="str">
        <f t="shared" si="14"/>
        <v/>
      </c>
      <c r="L299" s="12"/>
    </row>
    <row r="300" spans="1:12" x14ac:dyDescent="0.25">
      <c r="A300" s="10" t="str">
        <f t="shared" si="12"/>
        <v/>
      </c>
      <c r="B300" s="11"/>
      <c r="C300" s="10"/>
      <c r="D300" s="10"/>
      <c r="E300" s="12"/>
      <c r="F300" s="10" t="str">
        <f>IF(E300="","",IFERROR(VLOOKUP(E300,Kontenrahmen!$A$5:$G$200,2,FALSE),""))</f>
        <v/>
      </c>
      <c r="G300" s="12"/>
      <c r="H300" s="10" t="str">
        <f>IF(G300="","",IFERROR(VLOOKUP(G300,Kontenrahmen!$A$5:$G$200,2,FALSE),""))</f>
        <v/>
      </c>
      <c r="I300" s="13"/>
      <c r="J300" s="20" t="str">
        <f t="shared" si="13"/>
        <v/>
      </c>
      <c r="K300" s="10" t="str">
        <f t="shared" si="14"/>
        <v/>
      </c>
      <c r="L300" s="12"/>
    </row>
    <row r="301" spans="1:12" x14ac:dyDescent="0.25">
      <c r="A301" s="10" t="str">
        <f t="shared" si="12"/>
        <v/>
      </c>
      <c r="B301" s="11"/>
      <c r="C301" s="10"/>
      <c r="D301" s="10"/>
      <c r="E301" s="12"/>
      <c r="F301" s="10" t="str">
        <f>IF(E301="","",IFERROR(VLOOKUP(E301,Kontenrahmen!$A$5:$G$200,2,FALSE),""))</f>
        <v/>
      </c>
      <c r="G301" s="12"/>
      <c r="H301" s="10" t="str">
        <f>IF(G301="","",IFERROR(VLOOKUP(G301,Kontenrahmen!$A$5:$G$200,2,FALSE),""))</f>
        <v/>
      </c>
      <c r="I301" s="13"/>
      <c r="J301" s="20" t="str">
        <f t="shared" si="13"/>
        <v/>
      </c>
      <c r="K301" s="10" t="str">
        <f t="shared" si="14"/>
        <v/>
      </c>
      <c r="L301" s="12"/>
    </row>
    <row r="302" spans="1:12" x14ac:dyDescent="0.25">
      <c r="A302" s="10" t="str">
        <f t="shared" si="12"/>
        <v/>
      </c>
      <c r="B302" s="11"/>
      <c r="C302" s="10"/>
      <c r="D302" s="10"/>
      <c r="E302" s="12"/>
      <c r="F302" s="10" t="str">
        <f>IF(E302="","",IFERROR(VLOOKUP(E302,Kontenrahmen!$A$5:$G$200,2,FALSE),""))</f>
        <v/>
      </c>
      <c r="G302" s="12"/>
      <c r="H302" s="10" t="str">
        <f>IF(G302="","",IFERROR(VLOOKUP(G302,Kontenrahmen!$A$5:$G$200,2,FALSE),""))</f>
        <v/>
      </c>
      <c r="I302" s="13"/>
      <c r="J302" s="20" t="str">
        <f t="shared" si="13"/>
        <v/>
      </c>
      <c r="K302" s="10" t="str">
        <f t="shared" si="14"/>
        <v/>
      </c>
      <c r="L302" s="12"/>
    </row>
    <row r="303" spans="1:12" x14ac:dyDescent="0.25">
      <c r="A303" s="10" t="str">
        <f t="shared" si="12"/>
        <v/>
      </c>
      <c r="B303" s="11"/>
      <c r="C303" s="10"/>
      <c r="D303" s="10"/>
      <c r="E303" s="12"/>
      <c r="F303" s="10" t="str">
        <f>IF(E303="","",IFERROR(VLOOKUP(E303,Kontenrahmen!$A$5:$G$200,2,FALSE),""))</f>
        <v/>
      </c>
      <c r="G303" s="12"/>
      <c r="H303" s="10" t="str">
        <f>IF(G303="","",IFERROR(VLOOKUP(G303,Kontenrahmen!$A$5:$G$200,2,FALSE),""))</f>
        <v/>
      </c>
      <c r="I303" s="13"/>
      <c r="J303" s="20" t="str">
        <f t="shared" si="13"/>
        <v/>
      </c>
      <c r="K303" s="10" t="str">
        <f t="shared" si="14"/>
        <v/>
      </c>
      <c r="L303" s="12"/>
    </row>
    <row r="304" spans="1:12" x14ac:dyDescent="0.25">
      <c r="A304" s="10" t="str">
        <f t="shared" si="12"/>
        <v/>
      </c>
      <c r="B304" s="11"/>
      <c r="C304" s="10"/>
      <c r="D304" s="10"/>
      <c r="E304" s="12"/>
      <c r="F304" s="10" t="str">
        <f>IF(E304="","",IFERROR(VLOOKUP(E304,Kontenrahmen!$A$5:$G$200,2,FALSE),""))</f>
        <v/>
      </c>
      <c r="G304" s="12"/>
      <c r="H304" s="10" t="str">
        <f>IF(G304="","",IFERROR(VLOOKUP(G304,Kontenrahmen!$A$5:$G$200,2,FALSE),""))</f>
        <v/>
      </c>
      <c r="I304" s="13"/>
      <c r="J304" s="20" t="str">
        <f t="shared" si="13"/>
        <v/>
      </c>
      <c r="K304" s="10" t="str">
        <f t="shared" si="14"/>
        <v/>
      </c>
      <c r="L304" s="12"/>
    </row>
    <row r="305" spans="1:12" x14ac:dyDescent="0.25">
      <c r="A305" s="10" t="str">
        <f t="shared" si="12"/>
        <v/>
      </c>
      <c r="B305" s="11"/>
      <c r="C305" s="10"/>
      <c r="D305" s="10"/>
      <c r="E305" s="12"/>
      <c r="F305" s="10" t="str">
        <f>IF(E305="","",IFERROR(VLOOKUP(E305,Kontenrahmen!$A$5:$G$200,2,FALSE),""))</f>
        <v/>
      </c>
      <c r="G305" s="12"/>
      <c r="H305" s="10" t="str">
        <f>IF(G305="","",IFERROR(VLOOKUP(G305,Kontenrahmen!$A$5:$G$200,2,FALSE),""))</f>
        <v/>
      </c>
      <c r="I305" s="13"/>
      <c r="J305" s="20" t="str">
        <f t="shared" si="13"/>
        <v/>
      </c>
      <c r="K305" s="10" t="str">
        <f t="shared" si="14"/>
        <v/>
      </c>
      <c r="L305" s="12"/>
    </row>
  </sheetData>
  <mergeCells count="1">
    <mergeCell ref="A1:L1"/>
  </mergeCells>
  <conditionalFormatting sqref="A6:L305">
    <cfRule type="expression" dxfId="6" priority="1">
      <formula>$K6="Prüfen"</formula>
    </cfRule>
  </conditionalFormatting>
  <conditionalFormatting sqref="K6:K305">
    <cfRule type="expression" dxfId="5" priority="2">
      <formula>$K6="OK"</formula>
    </cfRule>
    <cfRule type="expression" dxfId="4" priority="3">
      <formula>$K6="Prüfen"</formula>
    </cfRule>
  </conditionalFormatting>
  <dataValidations count="3">
    <dataValidation type="date" allowBlank="1" sqref="B6:B305" xr:uid="{00000000-0002-0000-0200-000000000000}">
      <formula1>DATE(2020,1,1)</formula1>
      <formula2>DATE(2100,12,31)</formula2>
    </dataValidation>
    <dataValidation type="list" allowBlank="1" sqref="E6:E305 G6:G305" xr:uid="{00000000-0002-0000-0200-000001000000}">
      <formula1>KontenListe</formula1>
    </dataValidation>
    <dataValidation type="decimal" operator="greaterThan" allowBlank="1" sqref="I6:I305" xr:uid="{00000000-0002-0000-0200-000002000000}">
      <formula1>0</formula1>
    </dataValidation>
  </dataValidations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09"/>
  <sheetViews>
    <sheetView showGridLines="0" tabSelected="1" workbookViewId="0">
      <selection activeCell="Q31" sqref="Q31"/>
    </sheetView>
  </sheetViews>
  <sheetFormatPr baseColWidth="10" defaultColWidth="9.140625" defaultRowHeight="15" x14ac:dyDescent="0.25"/>
  <cols>
    <col min="1" max="2" width="12" customWidth="1"/>
    <col min="3" max="3" width="14" customWidth="1"/>
    <col min="4" max="4" width="34" customWidth="1"/>
    <col min="5" max="7" width="14" customWidth="1"/>
    <col min="8" max="8" width="16" customWidth="1"/>
    <col min="9" max="9" width="13" hidden="1" customWidth="1"/>
  </cols>
  <sheetData>
    <row r="1" spans="1:9" ht="32.25" x14ac:dyDescent="0.5">
      <c r="A1" s="24" t="s">
        <v>137</v>
      </c>
      <c r="B1" s="25"/>
      <c r="C1" s="25"/>
      <c r="D1" s="25"/>
      <c r="E1" s="25"/>
      <c r="F1" s="25"/>
      <c r="G1" s="25"/>
      <c r="H1" s="25"/>
    </row>
    <row r="2" spans="1:9" x14ac:dyDescent="0.25">
      <c r="A2" s="3" t="s">
        <v>114</v>
      </c>
      <c r="B2" s="14">
        <v>1020</v>
      </c>
      <c r="D2" s="7" t="str">
        <f>IF(COUNTIF(Journal!$E$6:$E$305,$B$2)+COUNTIF(Journal!$G$6:$G$305,$B$2)=0,"Keine Buchungen für dieses Konto","Bewegungen für das gewählte Konto")</f>
        <v>Bewegungen für das gewählte Konto</v>
      </c>
    </row>
    <row r="4" spans="1:9" x14ac:dyDescent="0.25">
      <c r="A4" s="3" t="s">
        <v>29</v>
      </c>
      <c r="B4" s="15" t="str">
        <f>IF(B2="","",IFERROR(VLOOKUP(B2,Kontenrahmen!$A$5:$G$200,2,FALSE),""))</f>
        <v>Bank</v>
      </c>
    </row>
    <row r="5" spans="1:9" x14ac:dyDescent="0.25">
      <c r="A5" s="3" t="s">
        <v>30</v>
      </c>
      <c r="B5" s="15" t="str">
        <f>IF(B2="","",IFERROR(VLOOKUP(B2,Kontenrahmen!$A$5:$G$200,3,FALSE),""))</f>
        <v>Aktiva</v>
      </c>
    </row>
    <row r="6" spans="1:9" x14ac:dyDescent="0.25">
      <c r="A6" s="3" t="s">
        <v>32</v>
      </c>
      <c r="B6" s="15" t="str">
        <f>IF(B2="","",IFERROR(VLOOKUP(B2,Kontenrahmen!$A$5:$G$200,5,FALSE),""))</f>
        <v>Soll</v>
      </c>
    </row>
    <row r="9" spans="1:9" x14ac:dyDescent="0.25">
      <c r="A9" s="8" t="s">
        <v>80</v>
      </c>
      <c r="B9" s="8" t="s">
        <v>79</v>
      </c>
      <c r="C9" s="8" t="s">
        <v>81</v>
      </c>
      <c r="D9" s="8" t="s">
        <v>82</v>
      </c>
      <c r="E9" s="8" t="s">
        <v>115</v>
      </c>
      <c r="F9" s="8" t="s">
        <v>21</v>
      </c>
      <c r="G9" s="8" t="s">
        <v>25</v>
      </c>
      <c r="H9" s="8" t="s">
        <v>116</v>
      </c>
      <c r="I9" s="8" t="s">
        <v>117</v>
      </c>
    </row>
    <row r="10" spans="1:9" x14ac:dyDescent="0.25">
      <c r="A10" s="16">
        <f>IF($I10="","",Journal!$B6)</f>
        <v>46024</v>
      </c>
      <c r="B10" s="10">
        <f>IF($I10="","",Journal!$A6)</f>
        <v>1</v>
      </c>
      <c r="C10" s="10" t="str">
        <f>IF($I10="","",Journal!$C6)</f>
        <v>2026-001</v>
      </c>
      <c r="D10" s="10" t="str">
        <f>IF($I10="","",Journal!$D6)</f>
        <v>Kapitaleinlage auf Bankkonto</v>
      </c>
      <c r="E10" s="10">
        <f>IF($I10="","",IF(Journal!$E6=$B$2,Journal!$G6,Journal!$E6))</f>
        <v>3000</v>
      </c>
      <c r="F10" s="17">
        <f>IF($I10="","",IF(Journal!$E6=$B$2,Journal!$I6,""))</f>
        <v>15000</v>
      </c>
      <c r="G10" s="17" t="str">
        <f>IF($I10="","",IF(Journal!$G6=$B$2,Journal!$I6,""))</f>
        <v/>
      </c>
      <c r="H10" s="17">
        <f>IF($I10="","",IF($B$6="Soll",SUM($F$10:F10)-SUM($G$10:G10),SUM($G$10:G10)-SUM($F$10:F10)))</f>
        <v>15000</v>
      </c>
      <c r="I10">
        <f>IF($B$2="","",IF(OR(Journal!$E6=$B$2,Journal!$G6=$B$2),ROW()-9,""))</f>
        <v>1</v>
      </c>
    </row>
    <row r="11" spans="1:9" x14ac:dyDescent="0.25">
      <c r="A11" s="16">
        <f>IF($I11="","",Journal!$B7)</f>
        <v>46025</v>
      </c>
      <c r="B11" s="10">
        <f>IF($I11="","",Journal!$A7)</f>
        <v>2</v>
      </c>
      <c r="C11" s="10" t="str">
        <f>IF($I11="","",Journal!$C7)</f>
        <v>2026-002</v>
      </c>
      <c r="D11" s="10" t="str">
        <f>IF($I11="","",Journal!$D7)</f>
        <v>Büromiete Januar per Bank</v>
      </c>
      <c r="E11" s="10">
        <f>IF($I11="","",IF(Journal!$E7=$B$2,Journal!$G7,Journal!$E7))</f>
        <v>5100</v>
      </c>
      <c r="F11" s="17" t="str">
        <f>IF($I11="","",IF(Journal!$E7=$B$2,Journal!$I7,""))</f>
        <v/>
      </c>
      <c r="G11" s="17">
        <f>IF($I11="","",IF(Journal!$G7=$B$2,Journal!$I7,""))</f>
        <v>1200</v>
      </c>
      <c r="H11" s="17">
        <f>IF($I11="","",IF($B$6="Soll",SUM($F$10:F11)-SUM($G$10:G11),SUM($G$10:G11)-SUM($F$10:F11)))</f>
        <v>13800</v>
      </c>
      <c r="I11">
        <f>IF($B$2="","",IF(OR(Journal!$E7=$B$2,Journal!$G7=$B$2),ROW()-9,""))</f>
        <v>2</v>
      </c>
    </row>
    <row r="12" spans="1:9" x14ac:dyDescent="0.25">
      <c r="A12" s="16" t="str">
        <f>IF($I12="","",Journal!$B8)</f>
        <v/>
      </c>
      <c r="B12" s="10" t="str">
        <f>IF($I12="","",Journal!$A8)</f>
        <v/>
      </c>
      <c r="C12" s="10" t="str">
        <f>IF($I12="","",Journal!$C8)</f>
        <v/>
      </c>
      <c r="D12" s="10" t="str">
        <f>IF($I12="","",Journal!$D8)</f>
        <v/>
      </c>
      <c r="E12" s="10" t="str">
        <f>IF($I12="","",IF(Journal!$E8=$B$2,Journal!$G8,Journal!$E8))</f>
        <v/>
      </c>
      <c r="F12" s="17" t="str">
        <f>IF($I12="","",IF(Journal!$E8=$B$2,Journal!$I8,""))</f>
        <v/>
      </c>
      <c r="G12" s="17" t="str">
        <f>IF($I12="","",IF(Journal!$G8=$B$2,Journal!$I8,""))</f>
        <v/>
      </c>
      <c r="H12" s="17" t="str">
        <f>IF($I12="","",IF($B$6="Soll",SUM($F$10:F12)-SUM($G$10:G12),SUM($G$10:G12)-SUM($F$10:F12)))</f>
        <v/>
      </c>
      <c r="I12" t="str">
        <f>IF($B$2="","",IF(OR(Journal!$E8=$B$2,Journal!$G8=$B$2),ROW()-9,""))</f>
        <v/>
      </c>
    </row>
    <row r="13" spans="1:9" x14ac:dyDescent="0.25">
      <c r="A13" s="16" t="str">
        <f>IF($I13="","",Journal!$B9)</f>
        <v/>
      </c>
      <c r="B13" s="10" t="str">
        <f>IF($I13="","",Journal!$A9)</f>
        <v/>
      </c>
      <c r="C13" s="10" t="str">
        <f>IF($I13="","",Journal!$C9)</f>
        <v/>
      </c>
      <c r="D13" s="10" t="str">
        <f>IF($I13="","",Journal!$D9)</f>
        <v/>
      </c>
      <c r="E13" s="10" t="str">
        <f>IF($I13="","",IF(Journal!$E9=$B$2,Journal!$G9,Journal!$E9))</f>
        <v/>
      </c>
      <c r="F13" s="17" t="str">
        <f>IF($I13="","",IF(Journal!$E9=$B$2,Journal!$I9,""))</f>
        <v/>
      </c>
      <c r="G13" s="17" t="str">
        <f>IF($I13="","",IF(Journal!$G9=$B$2,Journal!$I9,""))</f>
        <v/>
      </c>
      <c r="H13" s="17" t="str">
        <f>IF($I13="","",IF($B$6="Soll",SUM($F$10:F13)-SUM($G$10:G13),SUM($G$10:G13)-SUM($F$10:F13)))</f>
        <v/>
      </c>
      <c r="I13" t="str">
        <f>IF($B$2="","",IF(OR(Journal!$E9=$B$2,Journal!$G9=$B$2),ROW()-9,""))</f>
        <v/>
      </c>
    </row>
    <row r="14" spans="1:9" x14ac:dyDescent="0.25">
      <c r="A14" s="16">
        <f>IF($I14="","",Journal!$B10)</f>
        <v>46030</v>
      </c>
      <c r="B14" s="10">
        <f>IF($I14="","",Journal!$A10)</f>
        <v>5</v>
      </c>
      <c r="C14" s="10" t="str">
        <f>IF($I14="","",Journal!$C10)</f>
        <v>2026-005</v>
      </c>
      <c r="D14" s="10" t="str">
        <f>IF($I14="","",Journal!$D10)</f>
        <v>Zahlung von Kunde A</v>
      </c>
      <c r="E14" s="10">
        <f>IF($I14="","",IF(Journal!$E10=$B$2,Journal!$G10,Journal!$E10))</f>
        <v>1200</v>
      </c>
      <c r="F14" s="17">
        <f>IF($I14="","",IF(Journal!$E10=$B$2,Journal!$I10,""))</f>
        <v>3500</v>
      </c>
      <c r="G14" s="17" t="str">
        <f>IF($I14="","",IF(Journal!$G10=$B$2,Journal!$I10,""))</f>
        <v/>
      </c>
      <c r="H14" s="17">
        <f>IF($I14="","",IF($B$6="Soll",SUM($F$10:F14)-SUM($G$10:G14),SUM($G$10:G14)-SUM($F$10:F14)))</f>
        <v>17300</v>
      </c>
      <c r="I14">
        <f>IF($B$2="","",IF(OR(Journal!$E10=$B$2,Journal!$G10=$B$2),ROW()-9,""))</f>
        <v>5</v>
      </c>
    </row>
    <row r="15" spans="1:9" x14ac:dyDescent="0.25">
      <c r="A15" s="16">
        <f>IF($I15="","",Journal!$B11)</f>
        <v>46031</v>
      </c>
      <c r="B15" s="10">
        <f>IF($I15="","",Journal!$A11)</f>
        <v>6</v>
      </c>
      <c r="C15" s="10" t="str">
        <f>IF($I15="","",Journal!$C11)</f>
        <v>2026-006</v>
      </c>
      <c r="D15" s="10" t="str">
        <f>IF($I15="","",Journal!$D11)</f>
        <v>Online-Marketing Rechnung bezahlt</v>
      </c>
      <c r="E15" s="10">
        <f>IF($I15="","",IF(Journal!$E11=$B$2,Journal!$G11,Journal!$E11))</f>
        <v>5400</v>
      </c>
      <c r="F15" s="17" t="str">
        <f>IF($I15="","",IF(Journal!$E11=$B$2,Journal!$I11,""))</f>
        <v/>
      </c>
      <c r="G15" s="17">
        <f>IF($I15="","",IF(Journal!$G11=$B$2,Journal!$I11,""))</f>
        <v>450</v>
      </c>
      <c r="H15" s="17">
        <f>IF($I15="","",IF($B$6="Soll",SUM($F$10:F15)-SUM($G$10:G15),SUM($G$10:G15)-SUM($F$10:F15)))</f>
        <v>16850</v>
      </c>
      <c r="I15">
        <f>IF($B$2="","",IF(OR(Journal!$E11=$B$2,Journal!$G11=$B$2),ROW()-9,""))</f>
        <v>6</v>
      </c>
    </row>
    <row r="16" spans="1:9" x14ac:dyDescent="0.25">
      <c r="A16" s="16" t="str">
        <f>IF($I16="","",Journal!$B12)</f>
        <v/>
      </c>
      <c r="B16" s="10" t="str">
        <f>IF($I16="","",Journal!$A12)</f>
        <v/>
      </c>
      <c r="C16" s="10" t="str">
        <f>IF($I16="","",Journal!$C12)</f>
        <v/>
      </c>
      <c r="D16" s="10" t="str">
        <f>IF($I16="","",Journal!$D12)</f>
        <v/>
      </c>
      <c r="E16" s="10" t="str">
        <f>IF($I16="","",IF(Journal!$E12=$B$2,Journal!$G12,Journal!$E12))</f>
        <v/>
      </c>
      <c r="F16" s="17" t="str">
        <f>IF($I16="","",IF(Journal!$E12=$B$2,Journal!$I12,""))</f>
        <v/>
      </c>
      <c r="G16" s="17" t="str">
        <f>IF($I16="","",IF(Journal!$G12=$B$2,Journal!$I12,""))</f>
        <v/>
      </c>
      <c r="H16" s="17" t="str">
        <f>IF($I16="","",IF($B$6="Soll",SUM($F$10:F16)-SUM($G$10:G16),SUM($G$10:G16)-SUM($F$10:F16)))</f>
        <v/>
      </c>
      <c r="I16" t="str">
        <f>IF($B$2="","",IF(OR(Journal!$E12=$B$2,Journal!$G12=$B$2),ROW()-9,""))</f>
        <v/>
      </c>
    </row>
    <row r="17" spans="1:9" x14ac:dyDescent="0.25">
      <c r="A17" s="16">
        <f>IF($I17="","",Journal!$B13)</f>
        <v>46037</v>
      </c>
      <c r="B17" s="10">
        <f>IF($I17="","",Journal!$A13)</f>
        <v>8</v>
      </c>
      <c r="C17" s="10" t="str">
        <f>IF($I17="","",Journal!$C13)</f>
        <v>2026-008</v>
      </c>
      <c r="D17" s="10" t="str">
        <f>IF($I17="","",Journal!$D13)</f>
        <v>Zahlung an Lieferant</v>
      </c>
      <c r="E17" s="10">
        <f>IF($I17="","",IF(Journal!$E13=$B$2,Journal!$G13,Journal!$E13))</f>
        <v>3300</v>
      </c>
      <c r="F17" s="17" t="str">
        <f>IF($I17="","",IF(Journal!$E13=$B$2,Journal!$I13,""))</f>
        <v/>
      </c>
      <c r="G17" s="17">
        <f>IF($I17="","",IF(Journal!$G13=$B$2,Journal!$I13,""))</f>
        <v>2000</v>
      </c>
      <c r="H17" s="17">
        <f>IF($I17="","",IF($B$6="Soll",SUM($F$10:F17)-SUM($G$10:G17),SUM($G$10:G17)-SUM($F$10:F17)))</f>
        <v>14850</v>
      </c>
      <c r="I17">
        <f>IF($B$2="","",IF(OR(Journal!$E13=$B$2,Journal!$G13=$B$2),ROW()-9,""))</f>
        <v>8</v>
      </c>
    </row>
    <row r="18" spans="1:9" x14ac:dyDescent="0.25">
      <c r="A18" s="16">
        <f>IF($I18="","",Journal!$B14)</f>
        <v>46042</v>
      </c>
      <c r="B18" s="10">
        <f>IF($I18="","",Journal!$A14)</f>
        <v>9</v>
      </c>
      <c r="C18" s="10" t="str">
        <f>IF($I18="","",Journal!$C14)</f>
        <v>2026-009</v>
      </c>
      <c r="D18" s="10" t="str">
        <f>IF($I18="","",Journal!$D14)</f>
        <v>Bankgebühren Januar</v>
      </c>
      <c r="E18" s="10">
        <f>IF($I18="","",IF(Journal!$E14=$B$2,Journal!$G14,Journal!$E14))</f>
        <v>5700</v>
      </c>
      <c r="F18" s="17" t="str">
        <f>IF($I18="","",IF(Journal!$E14=$B$2,Journal!$I14,""))</f>
        <v/>
      </c>
      <c r="G18" s="17">
        <f>IF($I18="","",IF(Journal!$G14=$B$2,Journal!$I14,""))</f>
        <v>18</v>
      </c>
      <c r="H18" s="17">
        <f>IF($I18="","",IF($B$6="Soll",SUM($F$10:F18)-SUM($G$10:G18),SUM($G$10:G18)-SUM($F$10:F18)))</f>
        <v>14832</v>
      </c>
      <c r="I18">
        <f>IF($B$2="","",IF(OR(Journal!$E14=$B$2,Journal!$G14=$B$2),ROW()-9,""))</f>
        <v>9</v>
      </c>
    </row>
    <row r="19" spans="1:9" x14ac:dyDescent="0.25">
      <c r="A19" s="16" t="str">
        <f>IF($I19="","",Journal!$B15)</f>
        <v/>
      </c>
      <c r="B19" s="10" t="str">
        <f>IF($I19="","",Journal!$A15)</f>
        <v/>
      </c>
      <c r="C19" s="10" t="str">
        <f>IF($I19="","",Journal!$C15)</f>
        <v/>
      </c>
      <c r="D19" s="10" t="str">
        <f>IF($I19="","",Journal!$D15)</f>
        <v/>
      </c>
      <c r="E19" s="10" t="str">
        <f>IF($I19="","",IF(Journal!$E15=$B$2,Journal!$G15,Journal!$E15))</f>
        <v/>
      </c>
      <c r="F19" s="17" t="str">
        <f>IF($I19="","",IF(Journal!$E15=$B$2,Journal!$I15,""))</f>
        <v/>
      </c>
      <c r="G19" s="17" t="str">
        <f>IF($I19="","",IF(Journal!$G15=$B$2,Journal!$I15,""))</f>
        <v/>
      </c>
      <c r="H19" s="17" t="str">
        <f>IF($I19="","",IF($B$6="Soll",SUM($F$10:F19)-SUM($G$10:G19),SUM($G$10:G19)-SUM($F$10:F19)))</f>
        <v/>
      </c>
      <c r="I19" t="str">
        <f>IF($B$2="","",IF(OR(Journal!$E15=$B$2,Journal!$G15=$B$2),ROW()-9,""))</f>
        <v/>
      </c>
    </row>
    <row r="20" spans="1:9" x14ac:dyDescent="0.25">
      <c r="A20" s="16">
        <f>IF($I20="","",Journal!$B16)</f>
        <v>46050</v>
      </c>
      <c r="B20" s="10">
        <f>IF($I20="","",Journal!$A16)</f>
        <v>11</v>
      </c>
      <c r="C20" s="10" t="str">
        <f>IF($I20="","",Journal!$C16)</f>
        <v>2026-011</v>
      </c>
      <c r="D20" s="10" t="str">
        <f>IF($I20="","",Journal!$D16)</f>
        <v>Versicherungsprämie per Bank</v>
      </c>
      <c r="E20" s="10">
        <f>IF($I20="","",IF(Journal!$E16=$B$2,Journal!$G16,Journal!$E16))</f>
        <v>5800</v>
      </c>
      <c r="F20" s="17" t="str">
        <f>IF($I20="","",IF(Journal!$E16=$B$2,Journal!$I16,""))</f>
        <v/>
      </c>
      <c r="G20" s="17">
        <f>IF($I20="","",IF(Journal!$G16=$B$2,Journal!$I16,""))</f>
        <v>300</v>
      </c>
      <c r="H20" s="17">
        <f>IF($I20="","",IF($B$6="Soll",SUM($F$10:F20)-SUM($G$10:G20),SUM($G$10:G20)-SUM($F$10:F20)))</f>
        <v>14532</v>
      </c>
      <c r="I20">
        <f>IF($B$2="","",IF(OR(Journal!$E16=$B$2,Journal!$G16=$B$2),ROW()-9,""))</f>
        <v>11</v>
      </c>
    </row>
    <row r="21" spans="1:9" x14ac:dyDescent="0.25">
      <c r="A21" s="16" t="str">
        <f>IF($I21="","",Journal!$B17)</f>
        <v/>
      </c>
      <c r="B21" s="10" t="str">
        <f>IF($I21="","",Journal!$A17)</f>
        <v/>
      </c>
      <c r="C21" s="10" t="str">
        <f>IF($I21="","",Journal!$C17)</f>
        <v/>
      </c>
      <c r="D21" s="10" t="str">
        <f>IF($I21="","",Journal!$D17)</f>
        <v/>
      </c>
      <c r="E21" s="10" t="str">
        <f>IF($I21="","",IF(Journal!$E17=$B$2,Journal!$G17,Journal!$E17))</f>
        <v/>
      </c>
      <c r="F21" s="17" t="str">
        <f>IF($I21="","",IF(Journal!$E17=$B$2,Journal!$I17,""))</f>
        <v/>
      </c>
      <c r="G21" s="17" t="str">
        <f>IF($I21="","",IF(Journal!$G17=$B$2,Journal!$I17,""))</f>
        <v/>
      </c>
      <c r="H21" s="17" t="str">
        <f>IF($I21="","",IF($B$6="Soll",SUM($F$10:F21)-SUM($G$10:G21),SUM($G$10:G21)-SUM($F$10:F21)))</f>
        <v/>
      </c>
      <c r="I21" t="str">
        <f>IF($B$2="","",IF(OR(Journal!$E17=$B$2,Journal!$G17=$B$2),ROW()-9,""))</f>
        <v/>
      </c>
    </row>
    <row r="22" spans="1:9" x14ac:dyDescent="0.25">
      <c r="A22" s="16" t="str">
        <f>IF($I22="","",Journal!$B18)</f>
        <v/>
      </c>
      <c r="B22" s="10" t="str">
        <f>IF($I22="","",Journal!$A18)</f>
        <v/>
      </c>
      <c r="C22" s="10" t="str">
        <f>IF($I22="","",Journal!$C18)</f>
        <v/>
      </c>
      <c r="D22" s="10" t="str">
        <f>IF($I22="","",Journal!$D18)</f>
        <v/>
      </c>
      <c r="E22" s="10" t="str">
        <f>IF($I22="","",IF(Journal!$E18=$B$2,Journal!$G18,Journal!$E18))</f>
        <v/>
      </c>
      <c r="F22" s="17" t="str">
        <f>IF($I22="","",IF(Journal!$E18=$B$2,Journal!$I18,""))</f>
        <v/>
      </c>
      <c r="G22" s="17" t="str">
        <f>IF($I22="","",IF(Journal!$G18=$B$2,Journal!$I18,""))</f>
        <v/>
      </c>
      <c r="H22" s="17" t="str">
        <f>IF($I22="","",IF($B$6="Soll",SUM($F$10:F22)-SUM($G$10:G22),SUM($G$10:G22)-SUM($F$10:F22)))</f>
        <v/>
      </c>
      <c r="I22" t="str">
        <f>IF($B$2="","",IF(OR(Journal!$E18=$B$2,Journal!$G18=$B$2),ROW()-9,""))</f>
        <v/>
      </c>
    </row>
    <row r="23" spans="1:9" x14ac:dyDescent="0.25">
      <c r="A23" s="16" t="str">
        <f>IF($I23="","",Journal!$B19)</f>
        <v/>
      </c>
      <c r="B23" s="10" t="str">
        <f>IF($I23="","",Journal!$A19)</f>
        <v/>
      </c>
      <c r="C23" s="10" t="str">
        <f>IF($I23="","",Journal!$C19)</f>
        <v/>
      </c>
      <c r="D23" s="10" t="str">
        <f>IF($I23="","",Journal!$D19)</f>
        <v/>
      </c>
      <c r="E23" s="10" t="str">
        <f>IF($I23="","",IF(Journal!$E19=$B$2,Journal!$G19,Journal!$E19))</f>
        <v/>
      </c>
      <c r="F23" s="17" t="str">
        <f>IF($I23="","",IF(Journal!$E19=$B$2,Journal!$I19,""))</f>
        <v/>
      </c>
      <c r="G23" s="17" t="str">
        <f>IF($I23="","",IF(Journal!$G19=$B$2,Journal!$I19,""))</f>
        <v/>
      </c>
      <c r="H23" s="17" t="str">
        <f>IF($I23="","",IF($B$6="Soll",SUM($F$10:F23)-SUM($G$10:G23),SUM($G$10:G23)-SUM($F$10:F23)))</f>
        <v/>
      </c>
      <c r="I23" t="str">
        <f>IF($B$2="","",IF(OR(Journal!$E19=$B$2,Journal!$G19=$B$2),ROW()-9,""))</f>
        <v/>
      </c>
    </row>
    <row r="24" spans="1:9" x14ac:dyDescent="0.25">
      <c r="A24" s="16" t="str">
        <f>IF($I24="","",Journal!$B20)</f>
        <v/>
      </c>
      <c r="B24" s="10" t="str">
        <f>IF($I24="","",Journal!$A20)</f>
        <v/>
      </c>
      <c r="C24" s="10" t="str">
        <f>IF($I24="","",Journal!$C20)</f>
        <v/>
      </c>
      <c r="D24" s="10" t="str">
        <f>IF($I24="","",Journal!$D20)</f>
        <v/>
      </c>
      <c r="E24" s="10" t="str">
        <f>IF($I24="","",IF(Journal!$E20=$B$2,Journal!$G20,Journal!$E20))</f>
        <v/>
      </c>
      <c r="F24" s="17" t="str">
        <f>IF($I24="","",IF(Journal!$E20=$B$2,Journal!$I20,""))</f>
        <v/>
      </c>
      <c r="G24" s="17" t="str">
        <f>IF($I24="","",IF(Journal!$G20=$B$2,Journal!$I20,""))</f>
        <v/>
      </c>
      <c r="H24" s="17" t="str">
        <f>IF($I24="","",IF($B$6="Soll",SUM($F$10:F24)-SUM($G$10:G24),SUM($G$10:G24)-SUM($F$10:F24)))</f>
        <v/>
      </c>
      <c r="I24" t="str">
        <f>IF($B$2="","",IF(OR(Journal!$E20=$B$2,Journal!$G20=$B$2),ROW()-9,""))</f>
        <v/>
      </c>
    </row>
    <row r="25" spans="1:9" x14ac:dyDescent="0.25">
      <c r="A25" s="16" t="str">
        <f>IF($I25="","",Journal!$B21)</f>
        <v/>
      </c>
      <c r="B25" s="10" t="str">
        <f>IF($I25="","",Journal!$A21)</f>
        <v/>
      </c>
      <c r="C25" s="10" t="str">
        <f>IF($I25="","",Journal!$C21)</f>
        <v/>
      </c>
      <c r="D25" s="10" t="str">
        <f>IF($I25="","",Journal!$D21)</f>
        <v/>
      </c>
      <c r="E25" s="10" t="str">
        <f>IF($I25="","",IF(Journal!$E21=$B$2,Journal!$G21,Journal!$E21))</f>
        <v/>
      </c>
      <c r="F25" s="17" t="str">
        <f>IF($I25="","",IF(Journal!$E21=$B$2,Journal!$I21,""))</f>
        <v/>
      </c>
      <c r="G25" s="17" t="str">
        <f>IF($I25="","",IF(Journal!$G21=$B$2,Journal!$I21,""))</f>
        <v/>
      </c>
      <c r="H25" s="17" t="str">
        <f>IF($I25="","",IF($B$6="Soll",SUM($F$10:F25)-SUM($G$10:G25),SUM($G$10:G25)-SUM($F$10:F25)))</f>
        <v/>
      </c>
      <c r="I25" t="str">
        <f>IF($B$2="","",IF(OR(Journal!$E21=$B$2,Journal!$G21=$B$2),ROW()-9,""))</f>
        <v/>
      </c>
    </row>
    <row r="26" spans="1:9" x14ac:dyDescent="0.25">
      <c r="A26" s="16" t="str">
        <f>IF($I26="","",Journal!$B22)</f>
        <v/>
      </c>
      <c r="B26" s="10" t="str">
        <f>IF($I26="","",Journal!$A22)</f>
        <v/>
      </c>
      <c r="C26" s="10" t="str">
        <f>IF($I26="","",Journal!$C22)</f>
        <v/>
      </c>
      <c r="D26" s="10" t="str">
        <f>IF($I26="","",Journal!$D22)</f>
        <v/>
      </c>
      <c r="E26" s="10" t="str">
        <f>IF($I26="","",IF(Journal!$E22=$B$2,Journal!$G22,Journal!$E22))</f>
        <v/>
      </c>
      <c r="F26" s="17" t="str">
        <f>IF($I26="","",IF(Journal!$E22=$B$2,Journal!$I22,""))</f>
        <v/>
      </c>
      <c r="G26" s="17" t="str">
        <f>IF($I26="","",IF(Journal!$G22=$B$2,Journal!$I22,""))</f>
        <v/>
      </c>
      <c r="H26" s="17" t="str">
        <f>IF($I26="","",IF($B$6="Soll",SUM($F$10:F26)-SUM($G$10:G26),SUM($G$10:G26)-SUM($F$10:F26)))</f>
        <v/>
      </c>
      <c r="I26" t="str">
        <f>IF($B$2="","",IF(OR(Journal!$E22=$B$2,Journal!$G22=$B$2),ROW()-9,""))</f>
        <v/>
      </c>
    </row>
    <row r="27" spans="1:9" x14ac:dyDescent="0.25">
      <c r="A27" s="16" t="str">
        <f>IF($I27="","",Journal!$B23)</f>
        <v/>
      </c>
      <c r="B27" s="10" t="str">
        <f>IF($I27="","",Journal!$A23)</f>
        <v/>
      </c>
      <c r="C27" s="10" t="str">
        <f>IF($I27="","",Journal!$C23)</f>
        <v/>
      </c>
      <c r="D27" s="10" t="str">
        <f>IF($I27="","",Journal!$D23)</f>
        <v/>
      </c>
      <c r="E27" s="10" t="str">
        <f>IF($I27="","",IF(Journal!$E23=$B$2,Journal!$G23,Journal!$E23))</f>
        <v/>
      </c>
      <c r="F27" s="17" t="str">
        <f>IF($I27="","",IF(Journal!$E23=$B$2,Journal!$I23,""))</f>
        <v/>
      </c>
      <c r="G27" s="17" t="str">
        <f>IF($I27="","",IF(Journal!$G23=$B$2,Journal!$I23,""))</f>
        <v/>
      </c>
      <c r="H27" s="17" t="str">
        <f>IF($I27="","",IF($B$6="Soll",SUM($F$10:F27)-SUM($G$10:G27),SUM($G$10:G27)-SUM($F$10:F27)))</f>
        <v/>
      </c>
      <c r="I27" t="str">
        <f>IF($B$2="","",IF(OR(Journal!$E23=$B$2,Journal!$G23=$B$2),ROW()-9,""))</f>
        <v/>
      </c>
    </row>
    <row r="28" spans="1:9" x14ac:dyDescent="0.25">
      <c r="A28" s="16" t="str">
        <f>IF($I28="","",Journal!$B24)</f>
        <v/>
      </c>
      <c r="B28" s="10" t="str">
        <f>IF($I28="","",Journal!$A24)</f>
        <v/>
      </c>
      <c r="C28" s="10" t="str">
        <f>IF($I28="","",Journal!$C24)</f>
        <v/>
      </c>
      <c r="D28" s="10" t="str">
        <f>IF($I28="","",Journal!$D24)</f>
        <v/>
      </c>
      <c r="E28" s="10" t="str">
        <f>IF($I28="","",IF(Journal!$E24=$B$2,Journal!$G24,Journal!$E24))</f>
        <v/>
      </c>
      <c r="F28" s="17" t="str">
        <f>IF($I28="","",IF(Journal!$E24=$B$2,Journal!$I24,""))</f>
        <v/>
      </c>
      <c r="G28" s="17" t="str">
        <f>IF($I28="","",IF(Journal!$G24=$B$2,Journal!$I24,""))</f>
        <v/>
      </c>
      <c r="H28" s="17" t="str">
        <f>IF($I28="","",IF($B$6="Soll",SUM($F$10:F28)-SUM($G$10:G28),SUM($G$10:G28)-SUM($F$10:F28)))</f>
        <v/>
      </c>
      <c r="I28" t="str">
        <f>IF($B$2="","",IF(OR(Journal!$E24=$B$2,Journal!$G24=$B$2),ROW()-9,""))</f>
        <v/>
      </c>
    </row>
    <row r="29" spans="1:9" x14ac:dyDescent="0.25">
      <c r="A29" s="16" t="str">
        <f>IF($I29="","",Journal!$B25)</f>
        <v/>
      </c>
      <c r="B29" s="10" t="str">
        <f>IF($I29="","",Journal!$A25)</f>
        <v/>
      </c>
      <c r="C29" s="10" t="str">
        <f>IF($I29="","",Journal!$C25)</f>
        <v/>
      </c>
      <c r="D29" s="10" t="str">
        <f>IF($I29="","",Journal!$D25)</f>
        <v/>
      </c>
      <c r="E29" s="10" t="str">
        <f>IF($I29="","",IF(Journal!$E25=$B$2,Journal!$G25,Journal!$E25))</f>
        <v/>
      </c>
      <c r="F29" s="17" t="str">
        <f>IF($I29="","",IF(Journal!$E25=$B$2,Journal!$I25,""))</f>
        <v/>
      </c>
      <c r="G29" s="17" t="str">
        <f>IF($I29="","",IF(Journal!$G25=$B$2,Journal!$I25,""))</f>
        <v/>
      </c>
      <c r="H29" s="17" t="str">
        <f>IF($I29="","",IF($B$6="Soll",SUM($F$10:F29)-SUM($G$10:G29),SUM($G$10:G29)-SUM($F$10:F29)))</f>
        <v/>
      </c>
      <c r="I29" t="str">
        <f>IF($B$2="","",IF(OR(Journal!$E25=$B$2,Journal!$G25=$B$2),ROW()-9,""))</f>
        <v/>
      </c>
    </row>
    <row r="30" spans="1:9" x14ac:dyDescent="0.25">
      <c r="A30" s="16" t="str">
        <f>IF($I30="","",Journal!$B26)</f>
        <v/>
      </c>
      <c r="B30" s="10" t="str">
        <f>IF($I30="","",Journal!$A26)</f>
        <v/>
      </c>
      <c r="C30" s="10" t="str">
        <f>IF($I30="","",Journal!$C26)</f>
        <v/>
      </c>
      <c r="D30" s="10" t="str">
        <f>IF($I30="","",Journal!$D26)</f>
        <v/>
      </c>
      <c r="E30" s="10" t="str">
        <f>IF($I30="","",IF(Journal!$E26=$B$2,Journal!$G26,Journal!$E26))</f>
        <v/>
      </c>
      <c r="F30" s="17" t="str">
        <f>IF($I30="","",IF(Journal!$E26=$B$2,Journal!$I26,""))</f>
        <v/>
      </c>
      <c r="G30" s="17" t="str">
        <f>IF($I30="","",IF(Journal!$G26=$B$2,Journal!$I26,""))</f>
        <v/>
      </c>
      <c r="H30" s="17" t="str">
        <f>IF($I30="","",IF($B$6="Soll",SUM($F$10:F30)-SUM($G$10:G30),SUM($G$10:G30)-SUM($F$10:F30)))</f>
        <v/>
      </c>
      <c r="I30" t="str">
        <f>IF($B$2="","",IF(OR(Journal!$E26=$B$2,Journal!$G26=$B$2),ROW()-9,""))</f>
        <v/>
      </c>
    </row>
    <row r="31" spans="1:9" x14ac:dyDescent="0.25">
      <c r="A31" s="16" t="str">
        <f>IF($I31="","",Journal!$B27)</f>
        <v/>
      </c>
      <c r="B31" s="10" t="str">
        <f>IF($I31="","",Journal!$A27)</f>
        <v/>
      </c>
      <c r="C31" s="10" t="str">
        <f>IF($I31="","",Journal!$C27)</f>
        <v/>
      </c>
      <c r="D31" s="10" t="str">
        <f>IF($I31="","",Journal!$D27)</f>
        <v/>
      </c>
      <c r="E31" s="10" t="str">
        <f>IF($I31="","",IF(Journal!$E27=$B$2,Journal!$G27,Journal!$E27))</f>
        <v/>
      </c>
      <c r="F31" s="17" t="str">
        <f>IF($I31="","",IF(Journal!$E27=$B$2,Journal!$I27,""))</f>
        <v/>
      </c>
      <c r="G31" s="17" t="str">
        <f>IF($I31="","",IF(Journal!$G27=$B$2,Journal!$I27,""))</f>
        <v/>
      </c>
      <c r="H31" s="17" t="str">
        <f>IF($I31="","",IF($B$6="Soll",SUM($F$10:F31)-SUM($G$10:G31),SUM($G$10:G31)-SUM($F$10:F31)))</f>
        <v/>
      </c>
      <c r="I31" t="str">
        <f>IF($B$2="","",IF(OR(Journal!$E27=$B$2,Journal!$G27=$B$2),ROW()-9,""))</f>
        <v/>
      </c>
    </row>
    <row r="32" spans="1:9" x14ac:dyDescent="0.25">
      <c r="A32" s="16" t="str">
        <f>IF($I32="","",Journal!$B28)</f>
        <v/>
      </c>
      <c r="B32" s="10" t="str">
        <f>IF($I32="","",Journal!$A28)</f>
        <v/>
      </c>
      <c r="C32" s="10" t="str">
        <f>IF($I32="","",Journal!$C28)</f>
        <v/>
      </c>
      <c r="D32" s="10" t="str">
        <f>IF($I32="","",Journal!$D28)</f>
        <v/>
      </c>
      <c r="E32" s="10" t="str">
        <f>IF($I32="","",IF(Journal!$E28=$B$2,Journal!$G28,Journal!$E28))</f>
        <v/>
      </c>
      <c r="F32" s="17" t="str">
        <f>IF($I32="","",IF(Journal!$E28=$B$2,Journal!$I28,""))</f>
        <v/>
      </c>
      <c r="G32" s="17" t="str">
        <f>IF($I32="","",IF(Journal!$G28=$B$2,Journal!$I28,""))</f>
        <v/>
      </c>
      <c r="H32" s="17" t="str">
        <f>IF($I32="","",IF($B$6="Soll",SUM($F$10:F32)-SUM($G$10:G32),SUM($G$10:G32)-SUM($F$10:F32)))</f>
        <v/>
      </c>
      <c r="I32" t="str">
        <f>IF($B$2="","",IF(OR(Journal!$E28=$B$2,Journal!$G28=$B$2),ROW()-9,""))</f>
        <v/>
      </c>
    </row>
    <row r="33" spans="1:9" x14ac:dyDescent="0.25">
      <c r="A33" s="16" t="str">
        <f>IF($I33="","",Journal!$B29)</f>
        <v/>
      </c>
      <c r="B33" s="10" t="str">
        <f>IF($I33="","",Journal!$A29)</f>
        <v/>
      </c>
      <c r="C33" s="10" t="str">
        <f>IF($I33="","",Journal!$C29)</f>
        <v/>
      </c>
      <c r="D33" s="10" t="str">
        <f>IF($I33="","",Journal!$D29)</f>
        <v/>
      </c>
      <c r="E33" s="10" t="str">
        <f>IF($I33="","",IF(Journal!$E29=$B$2,Journal!$G29,Journal!$E29))</f>
        <v/>
      </c>
      <c r="F33" s="17" t="str">
        <f>IF($I33="","",IF(Journal!$E29=$B$2,Journal!$I29,""))</f>
        <v/>
      </c>
      <c r="G33" s="17" t="str">
        <f>IF($I33="","",IF(Journal!$G29=$B$2,Journal!$I29,""))</f>
        <v/>
      </c>
      <c r="H33" s="17" t="str">
        <f>IF($I33="","",IF($B$6="Soll",SUM($F$10:F33)-SUM($G$10:G33),SUM($G$10:G33)-SUM($F$10:F33)))</f>
        <v/>
      </c>
      <c r="I33" t="str">
        <f>IF($B$2="","",IF(OR(Journal!$E29=$B$2,Journal!$G29=$B$2),ROW()-9,""))</f>
        <v/>
      </c>
    </row>
    <row r="34" spans="1:9" x14ac:dyDescent="0.25">
      <c r="A34" s="16" t="str">
        <f>IF($I34="","",Journal!$B30)</f>
        <v/>
      </c>
      <c r="B34" s="10" t="str">
        <f>IF($I34="","",Journal!$A30)</f>
        <v/>
      </c>
      <c r="C34" s="10" t="str">
        <f>IF($I34="","",Journal!$C30)</f>
        <v/>
      </c>
      <c r="D34" s="10" t="str">
        <f>IF($I34="","",Journal!$D30)</f>
        <v/>
      </c>
      <c r="E34" s="10" t="str">
        <f>IF($I34="","",IF(Journal!$E30=$B$2,Journal!$G30,Journal!$E30))</f>
        <v/>
      </c>
      <c r="F34" s="17" t="str">
        <f>IF($I34="","",IF(Journal!$E30=$B$2,Journal!$I30,""))</f>
        <v/>
      </c>
      <c r="G34" s="17" t="str">
        <f>IF($I34="","",IF(Journal!$G30=$B$2,Journal!$I30,""))</f>
        <v/>
      </c>
      <c r="H34" s="17" t="str">
        <f>IF($I34="","",IF($B$6="Soll",SUM($F$10:F34)-SUM($G$10:G34),SUM($G$10:G34)-SUM($F$10:F34)))</f>
        <v/>
      </c>
      <c r="I34" t="str">
        <f>IF($B$2="","",IF(OR(Journal!$E30=$B$2,Journal!$G30=$B$2),ROW()-9,""))</f>
        <v/>
      </c>
    </row>
    <row r="35" spans="1:9" x14ac:dyDescent="0.25">
      <c r="A35" s="16" t="str">
        <f>IF($I35="","",Journal!$B31)</f>
        <v/>
      </c>
      <c r="B35" s="10" t="str">
        <f>IF($I35="","",Journal!$A31)</f>
        <v/>
      </c>
      <c r="C35" s="10" t="str">
        <f>IF($I35="","",Journal!$C31)</f>
        <v/>
      </c>
      <c r="D35" s="10" t="str">
        <f>IF($I35="","",Journal!$D31)</f>
        <v/>
      </c>
      <c r="E35" s="10" t="str">
        <f>IF($I35="","",IF(Journal!$E31=$B$2,Journal!$G31,Journal!$E31))</f>
        <v/>
      </c>
      <c r="F35" s="17" t="str">
        <f>IF($I35="","",IF(Journal!$E31=$B$2,Journal!$I31,""))</f>
        <v/>
      </c>
      <c r="G35" s="17" t="str">
        <f>IF($I35="","",IF(Journal!$G31=$B$2,Journal!$I31,""))</f>
        <v/>
      </c>
      <c r="H35" s="17" t="str">
        <f>IF($I35="","",IF($B$6="Soll",SUM($F$10:F35)-SUM($G$10:G35),SUM($G$10:G35)-SUM($F$10:F35)))</f>
        <v/>
      </c>
      <c r="I35" t="str">
        <f>IF($B$2="","",IF(OR(Journal!$E31=$B$2,Journal!$G31=$B$2),ROW()-9,""))</f>
        <v/>
      </c>
    </row>
    <row r="36" spans="1:9" x14ac:dyDescent="0.25">
      <c r="A36" s="16" t="str">
        <f>IF($I36="","",Journal!$B32)</f>
        <v/>
      </c>
      <c r="B36" s="10" t="str">
        <f>IF($I36="","",Journal!$A32)</f>
        <v/>
      </c>
      <c r="C36" s="10" t="str">
        <f>IF($I36="","",Journal!$C32)</f>
        <v/>
      </c>
      <c r="D36" s="10" t="str">
        <f>IF($I36="","",Journal!$D32)</f>
        <v/>
      </c>
      <c r="E36" s="10" t="str">
        <f>IF($I36="","",IF(Journal!$E32=$B$2,Journal!$G32,Journal!$E32))</f>
        <v/>
      </c>
      <c r="F36" s="17" t="str">
        <f>IF($I36="","",IF(Journal!$E32=$B$2,Journal!$I32,""))</f>
        <v/>
      </c>
      <c r="G36" s="17" t="str">
        <f>IF($I36="","",IF(Journal!$G32=$B$2,Journal!$I32,""))</f>
        <v/>
      </c>
      <c r="H36" s="17" t="str">
        <f>IF($I36="","",IF($B$6="Soll",SUM($F$10:F36)-SUM($G$10:G36),SUM($G$10:G36)-SUM($F$10:F36)))</f>
        <v/>
      </c>
      <c r="I36" t="str">
        <f>IF($B$2="","",IF(OR(Journal!$E32=$B$2,Journal!$G32=$B$2),ROW()-9,""))</f>
        <v/>
      </c>
    </row>
    <row r="37" spans="1:9" x14ac:dyDescent="0.25">
      <c r="A37" s="16" t="str">
        <f>IF($I37="","",Journal!$B33)</f>
        <v/>
      </c>
      <c r="B37" s="10" t="str">
        <f>IF($I37="","",Journal!$A33)</f>
        <v/>
      </c>
      <c r="C37" s="10" t="str">
        <f>IF($I37="","",Journal!$C33)</f>
        <v/>
      </c>
      <c r="D37" s="10" t="str">
        <f>IF($I37="","",Journal!$D33)</f>
        <v/>
      </c>
      <c r="E37" s="10" t="str">
        <f>IF($I37="","",IF(Journal!$E33=$B$2,Journal!$G33,Journal!$E33))</f>
        <v/>
      </c>
      <c r="F37" s="17" t="str">
        <f>IF($I37="","",IF(Journal!$E33=$B$2,Journal!$I33,""))</f>
        <v/>
      </c>
      <c r="G37" s="17" t="str">
        <f>IF($I37="","",IF(Journal!$G33=$B$2,Journal!$I33,""))</f>
        <v/>
      </c>
      <c r="H37" s="17" t="str">
        <f>IF($I37="","",IF($B$6="Soll",SUM($F$10:F37)-SUM($G$10:G37),SUM($G$10:G37)-SUM($F$10:F37)))</f>
        <v/>
      </c>
      <c r="I37" t="str">
        <f>IF($B$2="","",IF(OR(Journal!$E33=$B$2,Journal!$G33=$B$2),ROW()-9,""))</f>
        <v/>
      </c>
    </row>
    <row r="38" spans="1:9" x14ac:dyDescent="0.25">
      <c r="A38" s="16" t="str">
        <f>IF($I38="","",Journal!$B34)</f>
        <v/>
      </c>
      <c r="B38" s="10" t="str">
        <f>IF($I38="","",Journal!$A34)</f>
        <v/>
      </c>
      <c r="C38" s="10" t="str">
        <f>IF($I38="","",Journal!$C34)</f>
        <v/>
      </c>
      <c r="D38" s="10" t="str">
        <f>IF($I38="","",Journal!$D34)</f>
        <v/>
      </c>
      <c r="E38" s="10" t="str">
        <f>IF($I38="","",IF(Journal!$E34=$B$2,Journal!$G34,Journal!$E34))</f>
        <v/>
      </c>
      <c r="F38" s="17" t="str">
        <f>IF($I38="","",IF(Journal!$E34=$B$2,Journal!$I34,""))</f>
        <v/>
      </c>
      <c r="G38" s="17" t="str">
        <f>IF($I38="","",IF(Journal!$G34=$B$2,Journal!$I34,""))</f>
        <v/>
      </c>
      <c r="H38" s="17" t="str">
        <f>IF($I38="","",IF($B$6="Soll",SUM($F$10:F38)-SUM($G$10:G38),SUM($G$10:G38)-SUM($F$10:F38)))</f>
        <v/>
      </c>
      <c r="I38" t="str">
        <f>IF($B$2="","",IF(OR(Journal!$E34=$B$2,Journal!$G34=$B$2),ROW()-9,""))</f>
        <v/>
      </c>
    </row>
    <row r="39" spans="1:9" x14ac:dyDescent="0.25">
      <c r="A39" s="16" t="str">
        <f>IF($I39="","",Journal!$B35)</f>
        <v/>
      </c>
      <c r="B39" s="10" t="str">
        <f>IF($I39="","",Journal!$A35)</f>
        <v/>
      </c>
      <c r="C39" s="10" t="str">
        <f>IF($I39="","",Journal!$C35)</f>
        <v/>
      </c>
      <c r="D39" s="10" t="str">
        <f>IF($I39="","",Journal!$D35)</f>
        <v/>
      </c>
      <c r="E39" s="10" t="str">
        <f>IF($I39="","",IF(Journal!$E35=$B$2,Journal!$G35,Journal!$E35))</f>
        <v/>
      </c>
      <c r="F39" s="17" t="str">
        <f>IF($I39="","",IF(Journal!$E35=$B$2,Journal!$I35,""))</f>
        <v/>
      </c>
      <c r="G39" s="17" t="str">
        <f>IF($I39="","",IF(Journal!$G35=$B$2,Journal!$I35,""))</f>
        <v/>
      </c>
      <c r="H39" s="17" t="str">
        <f>IF($I39="","",IF($B$6="Soll",SUM($F$10:F39)-SUM($G$10:G39),SUM($G$10:G39)-SUM($F$10:F39)))</f>
        <v/>
      </c>
      <c r="I39" t="str">
        <f>IF($B$2="","",IF(OR(Journal!$E35=$B$2,Journal!$G35=$B$2),ROW()-9,""))</f>
        <v/>
      </c>
    </row>
    <row r="40" spans="1:9" x14ac:dyDescent="0.25">
      <c r="A40" s="16" t="str">
        <f>IF($I40="","",Journal!$B36)</f>
        <v/>
      </c>
      <c r="B40" s="10" t="str">
        <f>IF($I40="","",Journal!$A36)</f>
        <v/>
      </c>
      <c r="C40" s="10" t="str">
        <f>IF($I40="","",Journal!$C36)</f>
        <v/>
      </c>
      <c r="D40" s="10" t="str">
        <f>IF($I40="","",Journal!$D36)</f>
        <v/>
      </c>
      <c r="E40" s="10" t="str">
        <f>IF($I40="","",IF(Journal!$E36=$B$2,Journal!$G36,Journal!$E36))</f>
        <v/>
      </c>
      <c r="F40" s="17" t="str">
        <f>IF($I40="","",IF(Journal!$E36=$B$2,Journal!$I36,""))</f>
        <v/>
      </c>
      <c r="G40" s="17" t="str">
        <f>IF($I40="","",IF(Journal!$G36=$B$2,Journal!$I36,""))</f>
        <v/>
      </c>
      <c r="H40" s="17" t="str">
        <f>IF($I40="","",IF($B$6="Soll",SUM($F$10:F40)-SUM($G$10:G40),SUM($G$10:G40)-SUM($F$10:F40)))</f>
        <v/>
      </c>
      <c r="I40" t="str">
        <f>IF($B$2="","",IF(OR(Journal!$E36=$B$2,Journal!$G36=$B$2),ROW()-9,""))</f>
        <v/>
      </c>
    </row>
    <row r="41" spans="1:9" x14ac:dyDescent="0.25">
      <c r="A41" s="16" t="str">
        <f>IF($I41="","",Journal!$B37)</f>
        <v/>
      </c>
      <c r="B41" s="10" t="str">
        <f>IF($I41="","",Journal!$A37)</f>
        <v/>
      </c>
      <c r="C41" s="10" t="str">
        <f>IF($I41="","",Journal!$C37)</f>
        <v/>
      </c>
      <c r="D41" s="10" t="str">
        <f>IF($I41="","",Journal!$D37)</f>
        <v/>
      </c>
      <c r="E41" s="10" t="str">
        <f>IF($I41="","",IF(Journal!$E37=$B$2,Journal!$G37,Journal!$E37))</f>
        <v/>
      </c>
      <c r="F41" s="17" t="str">
        <f>IF($I41="","",IF(Journal!$E37=$B$2,Journal!$I37,""))</f>
        <v/>
      </c>
      <c r="G41" s="17" t="str">
        <f>IF($I41="","",IF(Journal!$G37=$B$2,Journal!$I37,""))</f>
        <v/>
      </c>
      <c r="H41" s="17" t="str">
        <f>IF($I41="","",IF($B$6="Soll",SUM($F$10:F41)-SUM($G$10:G41),SUM($G$10:G41)-SUM($F$10:F41)))</f>
        <v/>
      </c>
      <c r="I41" t="str">
        <f>IF($B$2="","",IF(OR(Journal!$E37=$B$2,Journal!$G37=$B$2),ROW()-9,""))</f>
        <v/>
      </c>
    </row>
    <row r="42" spans="1:9" x14ac:dyDescent="0.25">
      <c r="A42" s="16" t="str">
        <f>IF($I42="","",Journal!$B38)</f>
        <v/>
      </c>
      <c r="B42" s="10" t="str">
        <f>IF($I42="","",Journal!$A38)</f>
        <v/>
      </c>
      <c r="C42" s="10" t="str">
        <f>IF($I42="","",Journal!$C38)</f>
        <v/>
      </c>
      <c r="D42" s="10" t="str">
        <f>IF($I42="","",Journal!$D38)</f>
        <v/>
      </c>
      <c r="E42" s="10" t="str">
        <f>IF($I42="","",IF(Journal!$E38=$B$2,Journal!$G38,Journal!$E38))</f>
        <v/>
      </c>
      <c r="F42" s="17" t="str">
        <f>IF($I42="","",IF(Journal!$E38=$B$2,Journal!$I38,""))</f>
        <v/>
      </c>
      <c r="G42" s="17" t="str">
        <f>IF($I42="","",IF(Journal!$G38=$B$2,Journal!$I38,""))</f>
        <v/>
      </c>
      <c r="H42" s="17" t="str">
        <f>IF($I42="","",IF($B$6="Soll",SUM($F$10:F42)-SUM($G$10:G42),SUM($G$10:G42)-SUM($F$10:F42)))</f>
        <v/>
      </c>
      <c r="I42" t="str">
        <f>IF($B$2="","",IF(OR(Journal!$E38=$B$2,Journal!$G38=$B$2),ROW()-9,""))</f>
        <v/>
      </c>
    </row>
    <row r="43" spans="1:9" x14ac:dyDescent="0.25">
      <c r="A43" s="16" t="str">
        <f>IF($I43="","",Journal!$B39)</f>
        <v/>
      </c>
      <c r="B43" s="10" t="str">
        <f>IF($I43="","",Journal!$A39)</f>
        <v/>
      </c>
      <c r="C43" s="10" t="str">
        <f>IF($I43="","",Journal!$C39)</f>
        <v/>
      </c>
      <c r="D43" s="10" t="str">
        <f>IF($I43="","",Journal!$D39)</f>
        <v/>
      </c>
      <c r="E43" s="10" t="str">
        <f>IF($I43="","",IF(Journal!$E39=$B$2,Journal!$G39,Journal!$E39))</f>
        <v/>
      </c>
      <c r="F43" s="17" t="str">
        <f>IF($I43="","",IF(Journal!$E39=$B$2,Journal!$I39,""))</f>
        <v/>
      </c>
      <c r="G43" s="17" t="str">
        <f>IF($I43="","",IF(Journal!$G39=$B$2,Journal!$I39,""))</f>
        <v/>
      </c>
      <c r="H43" s="17" t="str">
        <f>IF($I43="","",IF($B$6="Soll",SUM($F$10:F43)-SUM($G$10:G43),SUM($G$10:G43)-SUM($F$10:F43)))</f>
        <v/>
      </c>
      <c r="I43" t="str">
        <f>IF($B$2="","",IF(OR(Journal!$E39=$B$2,Journal!$G39=$B$2),ROW()-9,""))</f>
        <v/>
      </c>
    </row>
    <row r="44" spans="1:9" x14ac:dyDescent="0.25">
      <c r="A44" s="16" t="str">
        <f>IF($I44="","",Journal!$B40)</f>
        <v/>
      </c>
      <c r="B44" s="10" t="str">
        <f>IF($I44="","",Journal!$A40)</f>
        <v/>
      </c>
      <c r="C44" s="10" t="str">
        <f>IF($I44="","",Journal!$C40)</f>
        <v/>
      </c>
      <c r="D44" s="10" t="str">
        <f>IF($I44="","",Journal!$D40)</f>
        <v/>
      </c>
      <c r="E44" s="10" t="str">
        <f>IF($I44="","",IF(Journal!$E40=$B$2,Journal!$G40,Journal!$E40))</f>
        <v/>
      </c>
      <c r="F44" s="17" t="str">
        <f>IF($I44="","",IF(Journal!$E40=$B$2,Journal!$I40,""))</f>
        <v/>
      </c>
      <c r="G44" s="17" t="str">
        <f>IF($I44="","",IF(Journal!$G40=$B$2,Journal!$I40,""))</f>
        <v/>
      </c>
      <c r="H44" s="17" t="str">
        <f>IF($I44="","",IF($B$6="Soll",SUM($F$10:F44)-SUM($G$10:G44),SUM($G$10:G44)-SUM($F$10:F44)))</f>
        <v/>
      </c>
      <c r="I44" t="str">
        <f>IF($B$2="","",IF(OR(Journal!$E40=$B$2,Journal!$G40=$B$2),ROW()-9,""))</f>
        <v/>
      </c>
    </row>
    <row r="45" spans="1:9" x14ac:dyDescent="0.25">
      <c r="A45" s="16" t="str">
        <f>IF($I45="","",Journal!$B41)</f>
        <v/>
      </c>
      <c r="B45" s="10" t="str">
        <f>IF($I45="","",Journal!$A41)</f>
        <v/>
      </c>
      <c r="C45" s="10" t="str">
        <f>IF($I45="","",Journal!$C41)</f>
        <v/>
      </c>
      <c r="D45" s="10" t="str">
        <f>IF($I45="","",Journal!$D41)</f>
        <v/>
      </c>
      <c r="E45" s="10" t="str">
        <f>IF($I45="","",IF(Journal!$E41=$B$2,Journal!$G41,Journal!$E41))</f>
        <v/>
      </c>
      <c r="F45" s="17" t="str">
        <f>IF($I45="","",IF(Journal!$E41=$B$2,Journal!$I41,""))</f>
        <v/>
      </c>
      <c r="G45" s="17" t="str">
        <f>IF($I45="","",IF(Journal!$G41=$B$2,Journal!$I41,""))</f>
        <v/>
      </c>
      <c r="H45" s="17" t="str">
        <f>IF($I45="","",IF($B$6="Soll",SUM($F$10:F45)-SUM($G$10:G45),SUM($G$10:G45)-SUM($F$10:F45)))</f>
        <v/>
      </c>
      <c r="I45" t="str">
        <f>IF($B$2="","",IF(OR(Journal!$E41=$B$2,Journal!$G41=$B$2),ROW()-9,""))</f>
        <v/>
      </c>
    </row>
    <row r="46" spans="1:9" x14ac:dyDescent="0.25">
      <c r="A46" s="16" t="str">
        <f>IF($I46="","",Journal!$B42)</f>
        <v/>
      </c>
      <c r="B46" s="10" t="str">
        <f>IF($I46="","",Journal!$A42)</f>
        <v/>
      </c>
      <c r="C46" s="10" t="str">
        <f>IF($I46="","",Journal!$C42)</f>
        <v/>
      </c>
      <c r="D46" s="10" t="str">
        <f>IF($I46="","",Journal!$D42)</f>
        <v/>
      </c>
      <c r="E46" s="10" t="str">
        <f>IF($I46="","",IF(Journal!$E42=$B$2,Journal!$G42,Journal!$E42))</f>
        <v/>
      </c>
      <c r="F46" s="17" t="str">
        <f>IF($I46="","",IF(Journal!$E42=$B$2,Journal!$I42,""))</f>
        <v/>
      </c>
      <c r="G46" s="17" t="str">
        <f>IF($I46="","",IF(Journal!$G42=$B$2,Journal!$I42,""))</f>
        <v/>
      </c>
      <c r="H46" s="17" t="str">
        <f>IF($I46="","",IF($B$6="Soll",SUM($F$10:F46)-SUM($G$10:G46),SUM($G$10:G46)-SUM($F$10:F46)))</f>
        <v/>
      </c>
      <c r="I46" t="str">
        <f>IF($B$2="","",IF(OR(Journal!$E42=$B$2,Journal!$G42=$B$2),ROW()-9,""))</f>
        <v/>
      </c>
    </row>
    <row r="47" spans="1:9" x14ac:dyDescent="0.25">
      <c r="A47" s="16" t="str">
        <f>IF($I47="","",Journal!$B43)</f>
        <v/>
      </c>
      <c r="B47" s="10" t="str">
        <f>IF($I47="","",Journal!$A43)</f>
        <v/>
      </c>
      <c r="C47" s="10" t="str">
        <f>IF($I47="","",Journal!$C43)</f>
        <v/>
      </c>
      <c r="D47" s="10" t="str">
        <f>IF($I47="","",Journal!$D43)</f>
        <v/>
      </c>
      <c r="E47" s="10" t="str">
        <f>IF($I47="","",IF(Journal!$E43=$B$2,Journal!$G43,Journal!$E43))</f>
        <v/>
      </c>
      <c r="F47" s="17" t="str">
        <f>IF($I47="","",IF(Journal!$E43=$B$2,Journal!$I43,""))</f>
        <v/>
      </c>
      <c r="G47" s="17" t="str">
        <f>IF($I47="","",IF(Journal!$G43=$B$2,Journal!$I43,""))</f>
        <v/>
      </c>
      <c r="H47" s="17" t="str">
        <f>IF($I47="","",IF($B$6="Soll",SUM($F$10:F47)-SUM($G$10:G47),SUM($G$10:G47)-SUM($F$10:F47)))</f>
        <v/>
      </c>
      <c r="I47" t="str">
        <f>IF($B$2="","",IF(OR(Journal!$E43=$B$2,Journal!$G43=$B$2),ROW()-9,""))</f>
        <v/>
      </c>
    </row>
    <row r="48" spans="1:9" x14ac:dyDescent="0.25">
      <c r="A48" s="16" t="str">
        <f>IF($I48="","",Journal!$B44)</f>
        <v/>
      </c>
      <c r="B48" s="10" t="str">
        <f>IF($I48="","",Journal!$A44)</f>
        <v/>
      </c>
      <c r="C48" s="10" t="str">
        <f>IF($I48="","",Journal!$C44)</f>
        <v/>
      </c>
      <c r="D48" s="10" t="str">
        <f>IF($I48="","",Journal!$D44)</f>
        <v/>
      </c>
      <c r="E48" s="10" t="str">
        <f>IF($I48="","",IF(Journal!$E44=$B$2,Journal!$G44,Journal!$E44))</f>
        <v/>
      </c>
      <c r="F48" s="17" t="str">
        <f>IF($I48="","",IF(Journal!$E44=$B$2,Journal!$I44,""))</f>
        <v/>
      </c>
      <c r="G48" s="17" t="str">
        <f>IF($I48="","",IF(Journal!$G44=$B$2,Journal!$I44,""))</f>
        <v/>
      </c>
      <c r="H48" s="17" t="str">
        <f>IF($I48="","",IF($B$6="Soll",SUM($F$10:F48)-SUM($G$10:G48),SUM($G$10:G48)-SUM($F$10:F48)))</f>
        <v/>
      </c>
      <c r="I48" t="str">
        <f>IF($B$2="","",IF(OR(Journal!$E44=$B$2,Journal!$G44=$B$2),ROW()-9,""))</f>
        <v/>
      </c>
    </row>
    <row r="49" spans="1:9" x14ac:dyDescent="0.25">
      <c r="A49" s="16" t="str">
        <f>IF($I49="","",Journal!$B45)</f>
        <v/>
      </c>
      <c r="B49" s="10" t="str">
        <f>IF($I49="","",Journal!$A45)</f>
        <v/>
      </c>
      <c r="C49" s="10" t="str">
        <f>IF($I49="","",Journal!$C45)</f>
        <v/>
      </c>
      <c r="D49" s="10" t="str">
        <f>IF($I49="","",Journal!$D45)</f>
        <v/>
      </c>
      <c r="E49" s="10" t="str">
        <f>IF($I49="","",IF(Journal!$E45=$B$2,Journal!$G45,Journal!$E45))</f>
        <v/>
      </c>
      <c r="F49" s="17" t="str">
        <f>IF($I49="","",IF(Journal!$E45=$B$2,Journal!$I45,""))</f>
        <v/>
      </c>
      <c r="G49" s="17" t="str">
        <f>IF($I49="","",IF(Journal!$G45=$B$2,Journal!$I45,""))</f>
        <v/>
      </c>
      <c r="H49" s="17" t="str">
        <f>IF($I49="","",IF($B$6="Soll",SUM($F$10:F49)-SUM($G$10:G49),SUM($G$10:G49)-SUM($F$10:F49)))</f>
        <v/>
      </c>
      <c r="I49" t="str">
        <f>IF($B$2="","",IF(OR(Journal!$E45=$B$2,Journal!$G45=$B$2),ROW()-9,""))</f>
        <v/>
      </c>
    </row>
    <row r="50" spans="1:9" x14ac:dyDescent="0.25">
      <c r="A50" s="16" t="str">
        <f>IF($I50="","",Journal!$B46)</f>
        <v/>
      </c>
      <c r="B50" s="10" t="str">
        <f>IF($I50="","",Journal!$A46)</f>
        <v/>
      </c>
      <c r="C50" s="10" t="str">
        <f>IF($I50="","",Journal!$C46)</f>
        <v/>
      </c>
      <c r="D50" s="10" t="str">
        <f>IF($I50="","",Journal!$D46)</f>
        <v/>
      </c>
      <c r="E50" s="10" t="str">
        <f>IF($I50="","",IF(Journal!$E46=$B$2,Journal!$G46,Journal!$E46))</f>
        <v/>
      </c>
      <c r="F50" s="17" t="str">
        <f>IF($I50="","",IF(Journal!$E46=$B$2,Journal!$I46,""))</f>
        <v/>
      </c>
      <c r="G50" s="17" t="str">
        <f>IF($I50="","",IF(Journal!$G46=$B$2,Journal!$I46,""))</f>
        <v/>
      </c>
      <c r="H50" s="17" t="str">
        <f>IF($I50="","",IF($B$6="Soll",SUM($F$10:F50)-SUM($G$10:G50),SUM($G$10:G50)-SUM($F$10:F50)))</f>
        <v/>
      </c>
      <c r="I50" t="str">
        <f>IF($B$2="","",IF(OR(Journal!$E46=$B$2,Journal!$G46=$B$2),ROW()-9,""))</f>
        <v/>
      </c>
    </row>
    <row r="51" spans="1:9" x14ac:dyDescent="0.25">
      <c r="A51" s="16" t="str">
        <f>IF($I51="","",Journal!$B47)</f>
        <v/>
      </c>
      <c r="B51" s="10" t="str">
        <f>IF($I51="","",Journal!$A47)</f>
        <v/>
      </c>
      <c r="C51" s="10" t="str">
        <f>IF($I51="","",Journal!$C47)</f>
        <v/>
      </c>
      <c r="D51" s="10" t="str">
        <f>IF($I51="","",Journal!$D47)</f>
        <v/>
      </c>
      <c r="E51" s="10" t="str">
        <f>IF($I51="","",IF(Journal!$E47=$B$2,Journal!$G47,Journal!$E47))</f>
        <v/>
      </c>
      <c r="F51" s="17" t="str">
        <f>IF($I51="","",IF(Journal!$E47=$B$2,Journal!$I47,""))</f>
        <v/>
      </c>
      <c r="G51" s="17" t="str">
        <f>IF($I51="","",IF(Journal!$G47=$B$2,Journal!$I47,""))</f>
        <v/>
      </c>
      <c r="H51" s="17" t="str">
        <f>IF($I51="","",IF($B$6="Soll",SUM($F$10:F51)-SUM($G$10:G51),SUM($G$10:G51)-SUM($F$10:F51)))</f>
        <v/>
      </c>
      <c r="I51" t="str">
        <f>IF($B$2="","",IF(OR(Journal!$E47=$B$2,Journal!$G47=$B$2),ROW()-9,""))</f>
        <v/>
      </c>
    </row>
    <row r="52" spans="1:9" x14ac:dyDescent="0.25">
      <c r="A52" s="16" t="str">
        <f>IF($I52="","",Journal!$B48)</f>
        <v/>
      </c>
      <c r="B52" s="10" t="str">
        <f>IF($I52="","",Journal!$A48)</f>
        <v/>
      </c>
      <c r="C52" s="10" t="str">
        <f>IF($I52="","",Journal!$C48)</f>
        <v/>
      </c>
      <c r="D52" s="10" t="str">
        <f>IF($I52="","",Journal!$D48)</f>
        <v/>
      </c>
      <c r="E52" s="10" t="str">
        <f>IF($I52="","",IF(Journal!$E48=$B$2,Journal!$G48,Journal!$E48))</f>
        <v/>
      </c>
      <c r="F52" s="17" t="str">
        <f>IF($I52="","",IF(Journal!$E48=$B$2,Journal!$I48,""))</f>
        <v/>
      </c>
      <c r="G52" s="17" t="str">
        <f>IF($I52="","",IF(Journal!$G48=$B$2,Journal!$I48,""))</f>
        <v/>
      </c>
      <c r="H52" s="17" t="str">
        <f>IF($I52="","",IF($B$6="Soll",SUM($F$10:F52)-SUM($G$10:G52),SUM($G$10:G52)-SUM($F$10:F52)))</f>
        <v/>
      </c>
      <c r="I52" t="str">
        <f>IF($B$2="","",IF(OR(Journal!$E48=$B$2,Journal!$G48=$B$2),ROW()-9,""))</f>
        <v/>
      </c>
    </row>
    <row r="53" spans="1:9" x14ac:dyDescent="0.25">
      <c r="A53" s="16" t="str">
        <f>IF($I53="","",Journal!$B49)</f>
        <v/>
      </c>
      <c r="B53" s="10" t="str">
        <f>IF($I53="","",Journal!$A49)</f>
        <v/>
      </c>
      <c r="C53" s="10" t="str">
        <f>IF($I53="","",Journal!$C49)</f>
        <v/>
      </c>
      <c r="D53" s="10" t="str">
        <f>IF($I53="","",Journal!$D49)</f>
        <v/>
      </c>
      <c r="E53" s="10" t="str">
        <f>IF($I53="","",IF(Journal!$E49=$B$2,Journal!$G49,Journal!$E49))</f>
        <v/>
      </c>
      <c r="F53" s="17" t="str">
        <f>IF($I53="","",IF(Journal!$E49=$B$2,Journal!$I49,""))</f>
        <v/>
      </c>
      <c r="G53" s="17" t="str">
        <f>IF($I53="","",IF(Journal!$G49=$B$2,Journal!$I49,""))</f>
        <v/>
      </c>
      <c r="H53" s="17" t="str">
        <f>IF($I53="","",IF($B$6="Soll",SUM($F$10:F53)-SUM($G$10:G53),SUM($G$10:G53)-SUM($F$10:F53)))</f>
        <v/>
      </c>
      <c r="I53" t="str">
        <f>IF($B$2="","",IF(OR(Journal!$E49=$B$2,Journal!$G49=$B$2),ROW()-9,""))</f>
        <v/>
      </c>
    </row>
    <row r="54" spans="1:9" x14ac:dyDescent="0.25">
      <c r="A54" s="16" t="str">
        <f>IF($I54="","",Journal!$B50)</f>
        <v/>
      </c>
      <c r="B54" s="10" t="str">
        <f>IF($I54="","",Journal!$A50)</f>
        <v/>
      </c>
      <c r="C54" s="10" t="str">
        <f>IF($I54="","",Journal!$C50)</f>
        <v/>
      </c>
      <c r="D54" s="10" t="str">
        <f>IF($I54="","",Journal!$D50)</f>
        <v/>
      </c>
      <c r="E54" s="10" t="str">
        <f>IF($I54="","",IF(Journal!$E50=$B$2,Journal!$G50,Journal!$E50))</f>
        <v/>
      </c>
      <c r="F54" s="17" t="str">
        <f>IF($I54="","",IF(Journal!$E50=$B$2,Journal!$I50,""))</f>
        <v/>
      </c>
      <c r="G54" s="17" t="str">
        <f>IF($I54="","",IF(Journal!$G50=$B$2,Journal!$I50,""))</f>
        <v/>
      </c>
      <c r="H54" s="17" t="str">
        <f>IF($I54="","",IF($B$6="Soll",SUM($F$10:F54)-SUM($G$10:G54),SUM($G$10:G54)-SUM($F$10:F54)))</f>
        <v/>
      </c>
      <c r="I54" t="str">
        <f>IF($B$2="","",IF(OR(Journal!$E50=$B$2,Journal!$G50=$B$2),ROW()-9,""))</f>
        <v/>
      </c>
    </row>
    <row r="55" spans="1:9" x14ac:dyDescent="0.25">
      <c r="A55" s="16" t="str">
        <f>IF($I55="","",Journal!$B51)</f>
        <v/>
      </c>
      <c r="B55" s="10" t="str">
        <f>IF($I55="","",Journal!$A51)</f>
        <v/>
      </c>
      <c r="C55" s="10" t="str">
        <f>IF($I55="","",Journal!$C51)</f>
        <v/>
      </c>
      <c r="D55" s="10" t="str">
        <f>IF($I55="","",Journal!$D51)</f>
        <v/>
      </c>
      <c r="E55" s="10" t="str">
        <f>IF($I55="","",IF(Journal!$E51=$B$2,Journal!$G51,Journal!$E51))</f>
        <v/>
      </c>
      <c r="F55" s="17" t="str">
        <f>IF($I55="","",IF(Journal!$E51=$B$2,Journal!$I51,""))</f>
        <v/>
      </c>
      <c r="G55" s="17" t="str">
        <f>IF($I55="","",IF(Journal!$G51=$B$2,Journal!$I51,""))</f>
        <v/>
      </c>
      <c r="H55" s="17" t="str">
        <f>IF($I55="","",IF($B$6="Soll",SUM($F$10:F55)-SUM($G$10:G55),SUM($G$10:G55)-SUM($F$10:F55)))</f>
        <v/>
      </c>
      <c r="I55" t="str">
        <f>IF($B$2="","",IF(OR(Journal!$E51=$B$2,Journal!$G51=$B$2),ROW()-9,""))</f>
        <v/>
      </c>
    </row>
    <row r="56" spans="1:9" x14ac:dyDescent="0.25">
      <c r="A56" s="16" t="str">
        <f>IF($I56="","",Journal!$B52)</f>
        <v/>
      </c>
      <c r="B56" s="10" t="str">
        <f>IF($I56="","",Journal!$A52)</f>
        <v/>
      </c>
      <c r="C56" s="10" t="str">
        <f>IF($I56="","",Journal!$C52)</f>
        <v/>
      </c>
      <c r="D56" s="10" t="str">
        <f>IF($I56="","",Journal!$D52)</f>
        <v/>
      </c>
      <c r="E56" s="10" t="str">
        <f>IF($I56="","",IF(Journal!$E52=$B$2,Journal!$G52,Journal!$E52))</f>
        <v/>
      </c>
      <c r="F56" s="17" t="str">
        <f>IF($I56="","",IF(Journal!$E52=$B$2,Journal!$I52,""))</f>
        <v/>
      </c>
      <c r="G56" s="17" t="str">
        <f>IF($I56="","",IF(Journal!$G52=$B$2,Journal!$I52,""))</f>
        <v/>
      </c>
      <c r="H56" s="17" t="str">
        <f>IF($I56="","",IF($B$6="Soll",SUM($F$10:F56)-SUM($G$10:G56),SUM($G$10:G56)-SUM($F$10:F56)))</f>
        <v/>
      </c>
      <c r="I56" t="str">
        <f>IF($B$2="","",IF(OR(Journal!$E52=$B$2,Journal!$G52=$B$2),ROW()-9,""))</f>
        <v/>
      </c>
    </row>
    <row r="57" spans="1:9" x14ac:dyDescent="0.25">
      <c r="A57" s="16" t="str">
        <f>IF($I57="","",Journal!$B53)</f>
        <v/>
      </c>
      <c r="B57" s="10" t="str">
        <f>IF($I57="","",Journal!$A53)</f>
        <v/>
      </c>
      <c r="C57" s="10" t="str">
        <f>IF($I57="","",Journal!$C53)</f>
        <v/>
      </c>
      <c r="D57" s="10" t="str">
        <f>IF($I57="","",Journal!$D53)</f>
        <v/>
      </c>
      <c r="E57" s="10" t="str">
        <f>IF($I57="","",IF(Journal!$E53=$B$2,Journal!$G53,Journal!$E53))</f>
        <v/>
      </c>
      <c r="F57" s="17" t="str">
        <f>IF($I57="","",IF(Journal!$E53=$B$2,Journal!$I53,""))</f>
        <v/>
      </c>
      <c r="G57" s="17" t="str">
        <f>IF($I57="","",IF(Journal!$G53=$B$2,Journal!$I53,""))</f>
        <v/>
      </c>
      <c r="H57" s="17" t="str">
        <f>IF($I57="","",IF($B$6="Soll",SUM($F$10:F57)-SUM($G$10:G57),SUM($G$10:G57)-SUM($F$10:F57)))</f>
        <v/>
      </c>
      <c r="I57" t="str">
        <f>IF($B$2="","",IF(OR(Journal!$E53=$B$2,Journal!$G53=$B$2),ROW()-9,""))</f>
        <v/>
      </c>
    </row>
    <row r="58" spans="1:9" x14ac:dyDescent="0.25">
      <c r="A58" s="16" t="str">
        <f>IF($I58="","",Journal!$B54)</f>
        <v/>
      </c>
      <c r="B58" s="10" t="str">
        <f>IF($I58="","",Journal!$A54)</f>
        <v/>
      </c>
      <c r="C58" s="10" t="str">
        <f>IF($I58="","",Journal!$C54)</f>
        <v/>
      </c>
      <c r="D58" s="10" t="str">
        <f>IF($I58="","",Journal!$D54)</f>
        <v/>
      </c>
      <c r="E58" s="10" t="str">
        <f>IF($I58="","",IF(Journal!$E54=$B$2,Journal!$G54,Journal!$E54))</f>
        <v/>
      </c>
      <c r="F58" s="17" t="str">
        <f>IF($I58="","",IF(Journal!$E54=$B$2,Journal!$I54,""))</f>
        <v/>
      </c>
      <c r="G58" s="17" t="str">
        <f>IF($I58="","",IF(Journal!$G54=$B$2,Journal!$I54,""))</f>
        <v/>
      </c>
      <c r="H58" s="17" t="str">
        <f>IF($I58="","",IF($B$6="Soll",SUM($F$10:F58)-SUM($G$10:G58),SUM($G$10:G58)-SUM($F$10:F58)))</f>
        <v/>
      </c>
      <c r="I58" t="str">
        <f>IF($B$2="","",IF(OR(Journal!$E54=$B$2,Journal!$G54=$B$2),ROW()-9,""))</f>
        <v/>
      </c>
    </row>
    <row r="59" spans="1:9" x14ac:dyDescent="0.25">
      <c r="A59" s="16" t="str">
        <f>IF($I59="","",Journal!$B55)</f>
        <v/>
      </c>
      <c r="B59" s="10" t="str">
        <f>IF($I59="","",Journal!$A55)</f>
        <v/>
      </c>
      <c r="C59" s="10" t="str">
        <f>IF($I59="","",Journal!$C55)</f>
        <v/>
      </c>
      <c r="D59" s="10" t="str">
        <f>IF($I59="","",Journal!$D55)</f>
        <v/>
      </c>
      <c r="E59" s="10" t="str">
        <f>IF($I59="","",IF(Journal!$E55=$B$2,Journal!$G55,Journal!$E55))</f>
        <v/>
      </c>
      <c r="F59" s="17" t="str">
        <f>IF($I59="","",IF(Journal!$E55=$B$2,Journal!$I55,""))</f>
        <v/>
      </c>
      <c r="G59" s="17" t="str">
        <f>IF($I59="","",IF(Journal!$G55=$B$2,Journal!$I55,""))</f>
        <v/>
      </c>
      <c r="H59" s="17" t="str">
        <f>IF($I59="","",IF($B$6="Soll",SUM($F$10:F59)-SUM($G$10:G59),SUM($G$10:G59)-SUM($F$10:F59)))</f>
        <v/>
      </c>
      <c r="I59" t="str">
        <f>IF($B$2="","",IF(OR(Journal!$E55=$B$2,Journal!$G55=$B$2),ROW()-9,""))</f>
        <v/>
      </c>
    </row>
    <row r="60" spans="1:9" x14ac:dyDescent="0.25">
      <c r="A60" s="16" t="str">
        <f>IF($I60="","",Journal!$B56)</f>
        <v/>
      </c>
      <c r="B60" s="10" t="str">
        <f>IF($I60="","",Journal!$A56)</f>
        <v/>
      </c>
      <c r="C60" s="10" t="str">
        <f>IF($I60="","",Journal!$C56)</f>
        <v/>
      </c>
      <c r="D60" s="10" t="str">
        <f>IF($I60="","",Journal!$D56)</f>
        <v/>
      </c>
      <c r="E60" s="10" t="str">
        <f>IF($I60="","",IF(Journal!$E56=$B$2,Journal!$G56,Journal!$E56))</f>
        <v/>
      </c>
      <c r="F60" s="17" t="str">
        <f>IF($I60="","",IF(Journal!$E56=$B$2,Journal!$I56,""))</f>
        <v/>
      </c>
      <c r="G60" s="17" t="str">
        <f>IF($I60="","",IF(Journal!$G56=$B$2,Journal!$I56,""))</f>
        <v/>
      </c>
      <c r="H60" s="17" t="str">
        <f>IF($I60="","",IF($B$6="Soll",SUM($F$10:F60)-SUM($G$10:G60),SUM($G$10:G60)-SUM($F$10:F60)))</f>
        <v/>
      </c>
      <c r="I60" t="str">
        <f>IF($B$2="","",IF(OR(Journal!$E56=$B$2,Journal!$G56=$B$2),ROW()-9,""))</f>
        <v/>
      </c>
    </row>
    <row r="61" spans="1:9" x14ac:dyDescent="0.25">
      <c r="A61" s="16" t="str">
        <f>IF($I61="","",Journal!$B57)</f>
        <v/>
      </c>
      <c r="B61" s="10" t="str">
        <f>IF($I61="","",Journal!$A57)</f>
        <v/>
      </c>
      <c r="C61" s="10" t="str">
        <f>IF($I61="","",Journal!$C57)</f>
        <v/>
      </c>
      <c r="D61" s="10" t="str">
        <f>IF($I61="","",Journal!$D57)</f>
        <v/>
      </c>
      <c r="E61" s="10" t="str">
        <f>IF($I61="","",IF(Journal!$E57=$B$2,Journal!$G57,Journal!$E57))</f>
        <v/>
      </c>
      <c r="F61" s="17" t="str">
        <f>IF($I61="","",IF(Journal!$E57=$B$2,Journal!$I57,""))</f>
        <v/>
      </c>
      <c r="G61" s="17" t="str">
        <f>IF($I61="","",IF(Journal!$G57=$B$2,Journal!$I57,""))</f>
        <v/>
      </c>
      <c r="H61" s="17" t="str">
        <f>IF($I61="","",IF($B$6="Soll",SUM($F$10:F61)-SUM($G$10:G61),SUM($G$10:G61)-SUM($F$10:F61)))</f>
        <v/>
      </c>
      <c r="I61" t="str">
        <f>IF($B$2="","",IF(OR(Journal!$E57=$B$2,Journal!$G57=$B$2),ROW()-9,""))</f>
        <v/>
      </c>
    </row>
    <row r="62" spans="1:9" x14ac:dyDescent="0.25">
      <c r="A62" s="16" t="str">
        <f>IF($I62="","",Journal!$B58)</f>
        <v/>
      </c>
      <c r="B62" s="10" t="str">
        <f>IF($I62="","",Journal!$A58)</f>
        <v/>
      </c>
      <c r="C62" s="10" t="str">
        <f>IF($I62="","",Journal!$C58)</f>
        <v/>
      </c>
      <c r="D62" s="10" t="str">
        <f>IF($I62="","",Journal!$D58)</f>
        <v/>
      </c>
      <c r="E62" s="10" t="str">
        <f>IF($I62="","",IF(Journal!$E58=$B$2,Journal!$G58,Journal!$E58))</f>
        <v/>
      </c>
      <c r="F62" s="17" t="str">
        <f>IF($I62="","",IF(Journal!$E58=$B$2,Journal!$I58,""))</f>
        <v/>
      </c>
      <c r="G62" s="17" t="str">
        <f>IF($I62="","",IF(Journal!$G58=$B$2,Journal!$I58,""))</f>
        <v/>
      </c>
      <c r="H62" s="17" t="str">
        <f>IF($I62="","",IF($B$6="Soll",SUM($F$10:F62)-SUM($G$10:G62),SUM($G$10:G62)-SUM($F$10:F62)))</f>
        <v/>
      </c>
      <c r="I62" t="str">
        <f>IF($B$2="","",IF(OR(Journal!$E58=$B$2,Journal!$G58=$B$2),ROW()-9,""))</f>
        <v/>
      </c>
    </row>
    <row r="63" spans="1:9" x14ac:dyDescent="0.25">
      <c r="A63" s="16" t="str">
        <f>IF($I63="","",Journal!$B59)</f>
        <v/>
      </c>
      <c r="B63" s="10" t="str">
        <f>IF($I63="","",Journal!$A59)</f>
        <v/>
      </c>
      <c r="C63" s="10" t="str">
        <f>IF($I63="","",Journal!$C59)</f>
        <v/>
      </c>
      <c r="D63" s="10" t="str">
        <f>IF($I63="","",Journal!$D59)</f>
        <v/>
      </c>
      <c r="E63" s="10" t="str">
        <f>IF($I63="","",IF(Journal!$E59=$B$2,Journal!$G59,Journal!$E59))</f>
        <v/>
      </c>
      <c r="F63" s="17" t="str">
        <f>IF($I63="","",IF(Journal!$E59=$B$2,Journal!$I59,""))</f>
        <v/>
      </c>
      <c r="G63" s="17" t="str">
        <f>IF($I63="","",IF(Journal!$G59=$B$2,Journal!$I59,""))</f>
        <v/>
      </c>
      <c r="H63" s="17" t="str">
        <f>IF($I63="","",IF($B$6="Soll",SUM($F$10:F63)-SUM($G$10:G63),SUM($G$10:G63)-SUM($F$10:F63)))</f>
        <v/>
      </c>
      <c r="I63" t="str">
        <f>IF($B$2="","",IF(OR(Journal!$E59=$B$2,Journal!$G59=$B$2),ROW()-9,""))</f>
        <v/>
      </c>
    </row>
    <row r="64" spans="1:9" x14ac:dyDescent="0.25">
      <c r="A64" s="16" t="str">
        <f>IF($I64="","",Journal!$B60)</f>
        <v/>
      </c>
      <c r="B64" s="10" t="str">
        <f>IF($I64="","",Journal!$A60)</f>
        <v/>
      </c>
      <c r="C64" s="10" t="str">
        <f>IF($I64="","",Journal!$C60)</f>
        <v/>
      </c>
      <c r="D64" s="10" t="str">
        <f>IF($I64="","",Journal!$D60)</f>
        <v/>
      </c>
      <c r="E64" s="10" t="str">
        <f>IF($I64="","",IF(Journal!$E60=$B$2,Journal!$G60,Journal!$E60))</f>
        <v/>
      </c>
      <c r="F64" s="17" t="str">
        <f>IF($I64="","",IF(Journal!$E60=$B$2,Journal!$I60,""))</f>
        <v/>
      </c>
      <c r="G64" s="17" t="str">
        <f>IF($I64="","",IF(Journal!$G60=$B$2,Journal!$I60,""))</f>
        <v/>
      </c>
      <c r="H64" s="17" t="str">
        <f>IF($I64="","",IF($B$6="Soll",SUM($F$10:F64)-SUM($G$10:G64),SUM($G$10:G64)-SUM($F$10:F64)))</f>
        <v/>
      </c>
      <c r="I64" t="str">
        <f>IF($B$2="","",IF(OR(Journal!$E60=$B$2,Journal!$G60=$B$2),ROW()-9,""))</f>
        <v/>
      </c>
    </row>
    <row r="65" spans="1:9" x14ac:dyDescent="0.25">
      <c r="A65" s="16" t="str">
        <f>IF($I65="","",Journal!$B61)</f>
        <v/>
      </c>
      <c r="B65" s="10" t="str">
        <f>IF($I65="","",Journal!$A61)</f>
        <v/>
      </c>
      <c r="C65" s="10" t="str">
        <f>IF($I65="","",Journal!$C61)</f>
        <v/>
      </c>
      <c r="D65" s="10" t="str">
        <f>IF($I65="","",Journal!$D61)</f>
        <v/>
      </c>
      <c r="E65" s="10" t="str">
        <f>IF($I65="","",IF(Journal!$E61=$B$2,Journal!$G61,Journal!$E61))</f>
        <v/>
      </c>
      <c r="F65" s="17" t="str">
        <f>IF($I65="","",IF(Journal!$E61=$B$2,Journal!$I61,""))</f>
        <v/>
      </c>
      <c r="G65" s="17" t="str">
        <f>IF($I65="","",IF(Journal!$G61=$B$2,Journal!$I61,""))</f>
        <v/>
      </c>
      <c r="H65" s="17" t="str">
        <f>IF($I65="","",IF($B$6="Soll",SUM($F$10:F65)-SUM($G$10:G65),SUM($G$10:G65)-SUM($F$10:F65)))</f>
        <v/>
      </c>
      <c r="I65" t="str">
        <f>IF($B$2="","",IF(OR(Journal!$E61=$B$2,Journal!$G61=$B$2),ROW()-9,""))</f>
        <v/>
      </c>
    </row>
    <row r="66" spans="1:9" x14ac:dyDescent="0.25">
      <c r="A66" s="16" t="str">
        <f>IF($I66="","",Journal!$B62)</f>
        <v/>
      </c>
      <c r="B66" s="10" t="str">
        <f>IF($I66="","",Journal!$A62)</f>
        <v/>
      </c>
      <c r="C66" s="10" t="str">
        <f>IF($I66="","",Journal!$C62)</f>
        <v/>
      </c>
      <c r="D66" s="10" t="str">
        <f>IF($I66="","",Journal!$D62)</f>
        <v/>
      </c>
      <c r="E66" s="10" t="str">
        <f>IF($I66="","",IF(Journal!$E62=$B$2,Journal!$G62,Journal!$E62))</f>
        <v/>
      </c>
      <c r="F66" s="17" t="str">
        <f>IF($I66="","",IF(Journal!$E62=$B$2,Journal!$I62,""))</f>
        <v/>
      </c>
      <c r="G66" s="17" t="str">
        <f>IF($I66="","",IF(Journal!$G62=$B$2,Journal!$I62,""))</f>
        <v/>
      </c>
      <c r="H66" s="17" t="str">
        <f>IF($I66="","",IF($B$6="Soll",SUM($F$10:F66)-SUM($G$10:G66),SUM($G$10:G66)-SUM($F$10:F66)))</f>
        <v/>
      </c>
      <c r="I66" t="str">
        <f>IF($B$2="","",IF(OR(Journal!$E62=$B$2,Journal!$G62=$B$2),ROW()-9,""))</f>
        <v/>
      </c>
    </row>
    <row r="67" spans="1:9" x14ac:dyDescent="0.25">
      <c r="A67" s="16" t="str">
        <f>IF($I67="","",Journal!$B63)</f>
        <v/>
      </c>
      <c r="B67" s="10" t="str">
        <f>IF($I67="","",Journal!$A63)</f>
        <v/>
      </c>
      <c r="C67" s="10" t="str">
        <f>IF($I67="","",Journal!$C63)</f>
        <v/>
      </c>
      <c r="D67" s="10" t="str">
        <f>IF($I67="","",Journal!$D63)</f>
        <v/>
      </c>
      <c r="E67" s="10" t="str">
        <f>IF($I67="","",IF(Journal!$E63=$B$2,Journal!$G63,Journal!$E63))</f>
        <v/>
      </c>
      <c r="F67" s="17" t="str">
        <f>IF($I67="","",IF(Journal!$E63=$B$2,Journal!$I63,""))</f>
        <v/>
      </c>
      <c r="G67" s="17" t="str">
        <f>IF($I67="","",IF(Journal!$G63=$B$2,Journal!$I63,""))</f>
        <v/>
      </c>
      <c r="H67" s="17" t="str">
        <f>IF($I67="","",IF($B$6="Soll",SUM($F$10:F67)-SUM($G$10:G67),SUM($G$10:G67)-SUM($F$10:F67)))</f>
        <v/>
      </c>
      <c r="I67" t="str">
        <f>IF($B$2="","",IF(OR(Journal!$E63=$B$2,Journal!$G63=$B$2),ROW()-9,""))</f>
        <v/>
      </c>
    </row>
    <row r="68" spans="1:9" x14ac:dyDescent="0.25">
      <c r="A68" s="16" t="str">
        <f>IF($I68="","",Journal!$B64)</f>
        <v/>
      </c>
      <c r="B68" s="10" t="str">
        <f>IF($I68="","",Journal!$A64)</f>
        <v/>
      </c>
      <c r="C68" s="10" t="str">
        <f>IF($I68="","",Journal!$C64)</f>
        <v/>
      </c>
      <c r="D68" s="10" t="str">
        <f>IF($I68="","",Journal!$D64)</f>
        <v/>
      </c>
      <c r="E68" s="10" t="str">
        <f>IF($I68="","",IF(Journal!$E64=$B$2,Journal!$G64,Journal!$E64))</f>
        <v/>
      </c>
      <c r="F68" s="17" t="str">
        <f>IF($I68="","",IF(Journal!$E64=$B$2,Journal!$I64,""))</f>
        <v/>
      </c>
      <c r="G68" s="17" t="str">
        <f>IF($I68="","",IF(Journal!$G64=$B$2,Journal!$I64,""))</f>
        <v/>
      </c>
      <c r="H68" s="17" t="str">
        <f>IF($I68="","",IF($B$6="Soll",SUM($F$10:F68)-SUM($G$10:G68),SUM($G$10:G68)-SUM($F$10:F68)))</f>
        <v/>
      </c>
      <c r="I68" t="str">
        <f>IF($B$2="","",IF(OR(Journal!$E64=$B$2,Journal!$G64=$B$2),ROW()-9,""))</f>
        <v/>
      </c>
    </row>
    <row r="69" spans="1:9" x14ac:dyDescent="0.25">
      <c r="A69" s="16" t="str">
        <f>IF($I69="","",Journal!$B65)</f>
        <v/>
      </c>
      <c r="B69" s="10" t="str">
        <f>IF($I69="","",Journal!$A65)</f>
        <v/>
      </c>
      <c r="C69" s="10" t="str">
        <f>IF($I69="","",Journal!$C65)</f>
        <v/>
      </c>
      <c r="D69" s="10" t="str">
        <f>IF($I69="","",Journal!$D65)</f>
        <v/>
      </c>
      <c r="E69" s="10" t="str">
        <f>IF($I69="","",IF(Journal!$E65=$B$2,Journal!$G65,Journal!$E65))</f>
        <v/>
      </c>
      <c r="F69" s="17" t="str">
        <f>IF($I69="","",IF(Journal!$E65=$B$2,Journal!$I65,""))</f>
        <v/>
      </c>
      <c r="G69" s="17" t="str">
        <f>IF($I69="","",IF(Journal!$G65=$B$2,Journal!$I65,""))</f>
        <v/>
      </c>
      <c r="H69" s="17" t="str">
        <f>IF($I69="","",IF($B$6="Soll",SUM($F$10:F69)-SUM($G$10:G69),SUM($G$10:G69)-SUM($F$10:F69)))</f>
        <v/>
      </c>
      <c r="I69" t="str">
        <f>IF($B$2="","",IF(OR(Journal!$E65=$B$2,Journal!$G65=$B$2),ROW()-9,""))</f>
        <v/>
      </c>
    </row>
    <row r="70" spans="1:9" x14ac:dyDescent="0.25">
      <c r="A70" s="16" t="str">
        <f>IF($I70="","",Journal!$B66)</f>
        <v/>
      </c>
      <c r="B70" s="10" t="str">
        <f>IF($I70="","",Journal!$A66)</f>
        <v/>
      </c>
      <c r="C70" s="10" t="str">
        <f>IF($I70="","",Journal!$C66)</f>
        <v/>
      </c>
      <c r="D70" s="10" t="str">
        <f>IF($I70="","",Journal!$D66)</f>
        <v/>
      </c>
      <c r="E70" s="10" t="str">
        <f>IF($I70="","",IF(Journal!$E66=$B$2,Journal!$G66,Journal!$E66))</f>
        <v/>
      </c>
      <c r="F70" s="17" t="str">
        <f>IF($I70="","",IF(Journal!$E66=$B$2,Journal!$I66,""))</f>
        <v/>
      </c>
      <c r="G70" s="17" t="str">
        <f>IF($I70="","",IF(Journal!$G66=$B$2,Journal!$I66,""))</f>
        <v/>
      </c>
      <c r="H70" s="17" t="str">
        <f>IF($I70="","",IF($B$6="Soll",SUM($F$10:F70)-SUM($G$10:G70),SUM($G$10:G70)-SUM($F$10:F70)))</f>
        <v/>
      </c>
      <c r="I70" t="str">
        <f>IF($B$2="","",IF(OR(Journal!$E66=$B$2,Journal!$G66=$B$2),ROW()-9,""))</f>
        <v/>
      </c>
    </row>
    <row r="71" spans="1:9" x14ac:dyDescent="0.25">
      <c r="A71" s="16" t="str">
        <f>IF($I71="","",Journal!$B67)</f>
        <v/>
      </c>
      <c r="B71" s="10" t="str">
        <f>IF($I71="","",Journal!$A67)</f>
        <v/>
      </c>
      <c r="C71" s="10" t="str">
        <f>IF($I71="","",Journal!$C67)</f>
        <v/>
      </c>
      <c r="D71" s="10" t="str">
        <f>IF($I71="","",Journal!$D67)</f>
        <v/>
      </c>
      <c r="E71" s="10" t="str">
        <f>IF($I71="","",IF(Journal!$E67=$B$2,Journal!$G67,Journal!$E67))</f>
        <v/>
      </c>
      <c r="F71" s="17" t="str">
        <f>IF($I71="","",IF(Journal!$E67=$B$2,Journal!$I67,""))</f>
        <v/>
      </c>
      <c r="G71" s="17" t="str">
        <f>IF($I71="","",IF(Journal!$G67=$B$2,Journal!$I67,""))</f>
        <v/>
      </c>
      <c r="H71" s="17" t="str">
        <f>IF($I71="","",IF($B$6="Soll",SUM($F$10:F71)-SUM($G$10:G71),SUM($G$10:G71)-SUM($F$10:F71)))</f>
        <v/>
      </c>
      <c r="I71" t="str">
        <f>IF($B$2="","",IF(OR(Journal!$E67=$B$2,Journal!$G67=$B$2),ROW()-9,""))</f>
        <v/>
      </c>
    </row>
    <row r="72" spans="1:9" x14ac:dyDescent="0.25">
      <c r="A72" s="16" t="str">
        <f>IF($I72="","",Journal!$B68)</f>
        <v/>
      </c>
      <c r="B72" s="10" t="str">
        <f>IF($I72="","",Journal!$A68)</f>
        <v/>
      </c>
      <c r="C72" s="10" t="str">
        <f>IF($I72="","",Journal!$C68)</f>
        <v/>
      </c>
      <c r="D72" s="10" t="str">
        <f>IF($I72="","",Journal!$D68)</f>
        <v/>
      </c>
      <c r="E72" s="10" t="str">
        <f>IF($I72="","",IF(Journal!$E68=$B$2,Journal!$G68,Journal!$E68))</f>
        <v/>
      </c>
      <c r="F72" s="17" t="str">
        <f>IF($I72="","",IF(Journal!$E68=$B$2,Journal!$I68,""))</f>
        <v/>
      </c>
      <c r="G72" s="17" t="str">
        <f>IF($I72="","",IF(Journal!$G68=$B$2,Journal!$I68,""))</f>
        <v/>
      </c>
      <c r="H72" s="17" t="str">
        <f>IF($I72="","",IF($B$6="Soll",SUM($F$10:F72)-SUM($G$10:G72),SUM($G$10:G72)-SUM($F$10:F72)))</f>
        <v/>
      </c>
      <c r="I72" t="str">
        <f>IF($B$2="","",IF(OR(Journal!$E68=$B$2,Journal!$G68=$B$2),ROW()-9,""))</f>
        <v/>
      </c>
    </row>
    <row r="73" spans="1:9" x14ac:dyDescent="0.25">
      <c r="A73" s="16" t="str">
        <f>IF($I73="","",Journal!$B69)</f>
        <v/>
      </c>
      <c r="B73" s="10" t="str">
        <f>IF($I73="","",Journal!$A69)</f>
        <v/>
      </c>
      <c r="C73" s="10" t="str">
        <f>IF($I73="","",Journal!$C69)</f>
        <v/>
      </c>
      <c r="D73" s="10" t="str">
        <f>IF($I73="","",Journal!$D69)</f>
        <v/>
      </c>
      <c r="E73" s="10" t="str">
        <f>IF($I73="","",IF(Journal!$E69=$B$2,Journal!$G69,Journal!$E69))</f>
        <v/>
      </c>
      <c r="F73" s="17" t="str">
        <f>IF($I73="","",IF(Journal!$E69=$B$2,Journal!$I69,""))</f>
        <v/>
      </c>
      <c r="G73" s="17" t="str">
        <f>IF($I73="","",IF(Journal!$G69=$B$2,Journal!$I69,""))</f>
        <v/>
      </c>
      <c r="H73" s="17" t="str">
        <f>IF($I73="","",IF($B$6="Soll",SUM($F$10:F73)-SUM($G$10:G73),SUM($G$10:G73)-SUM($F$10:F73)))</f>
        <v/>
      </c>
      <c r="I73" t="str">
        <f>IF($B$2="","",IF(OR(Journal!$E69=$B$2,Journal!$G69=$B$2),ROW()-9,""))</f>
        <v/>
      </c>
    </row>
    <row r="74" spans="1:9" x14ac:dyDescent="0.25">
      <c r="A74" s="16" t="str">
        <f>IF($I74="","",Journal!$B70)</f>
        <v/>
      </c>
      <c r="B74" s="10" t="str">
        <f>IF($I74="","",Journal!$A70)</f>
        <v/>
      </c>
      <c r="C74" s="10" t="str">
        <f>IF($I74="","",Journal!$C70)</f>
        <v/>
      </c>
      <c r="D74" s="10" t="str">
        <f>IF($I74="","",Journal!$D70)</f>
        <v/>
      </c>
      <c r="E74" s="10" t="str">
        <f>IF($I74="","",IF(Journal!$E70=$B$2,Journal!$G70,Journal!$E70))</f>
        <v/>
      </c>
      <c r="F74" s="17" t="str">
        <f>IF($I74="","",IF(Journal!$E70=$B$2,Journal!$I70,""))</f>
        <v/>
      </c>
      <c r="G74" s="17" t="str">
        <f>IF($I74="","",IF(Journal!$G70=$B$2,Journal!$I70,""))</f>
        <v/>
      </c>
      <c r="H74" s="17" t="str">
        <f>IF($I74="","",IF($B$6="Soll",SUM($F$10:F74)-SUM($G$10:G74),SUM($G$10:G74)-SUM($F$10:F74)))</f>
        <v/>
      </c>
      <c r="I74" t="str">
        <f>IF($B$2="","",IF(OR(Journal!$E70=$B$2,Journal!$G70=$B$2),ROW()-9,""))</f>
        <v/>
      </c>
    </row>
    <row r="75" spans="1:9" x14ac:dyDescent="0.25">
      <c r="A75" s="16" t="str">
        <f>IF($I75="","",Journal!$B71)</f>
        <v/>
      </c>
      <c r="B75" s="10" t="str">
        <f>IF($I75="","",Journal!$A71)</f>
        <v/>
      </c>
      <c r="C75" s="10" t="str">
        <f>IF($I75="","",Journal!$C71)</f>
        <v/>
      </c>
      <c r="D75" s="10" t="str">
        <f>IF($I75="","",Journal!$D71)</f>
        <v/>
      </c>
      <c r="E75" s="10" t="str">
        <f>IF($I75="","",IF(Journal!$E71=$B$2,Journal!$G71,Journal!$E71))</f>
        <v/>
      </c>
      <c r="F75" s="17" t="str">
        <f>IF($I75="","",IF(Journal!$E71=$B$2,Journal!$I71,""))</f>
        <v/>
      </c>
      <c r="G75" s="17" t="str">
        <f>IF($I75="","",IF(Journal!$G71=$B$2,Journal!$I71,""))</f>
        <v/>
      </c>
      <c r="H75" s="17" t="str">
        <f>IF($I75="","",IF($B$6="Soll",SUM($F$10:F75)-SUM($G$10:G75),SUM($G$10:G75)-SUM($F$10:F75)))</f>
        <v/>
      </c>
      <c r="I75" t="str">
        <f>IF($B$2="","",IF(OR(Journal!$E71=$B$2,Journal!$G71=$B$2),ROW()-9,""))</f>
        <v/>
      </c>
    </row>
    <row r="76" spans="1:9" x14ac:dyDescent="0.25">
      <c r="A76" s="16" t="str">
        <f>IF($I76="","",Journal!$B72)</f>
        <v/>
      </c>
      <c r="B76" s="10" t="str">
        <f>IF($I76="","",Journal!$A72)</f>
        <v/>
      </c>
      <c r="C76" s="10" t="str">
        <f>IF($I76="","",Journal!$C72)</f>
        <v/>
      </c>
      <c r="D76" s="10" t="str">
        <f>IF($I76="","",Journal!$D72)</f>
        <v/>
      </c>
      <c r="E76" s="10" t="str">
        <f>IF($I76="","",IF(Journal!$E72=$B$2,Journal!$G72,Journal!$E72))</f>
        <v/>
      </c>
      <c r="F76" s="17" t="str">
        <f>IF($I76="","",IF(Journal!$E72=$B$2,Journal!$I72,""))</f>
        <v/>
      </c>
      <c r="G76" s="17" t="str">
        <f>IF($I76="","",IF(Journal!$G72=$B$2,Journal!$I72,""))</f>
        <v/>
      </c>
      <c r="H76" s="17" t="str">
        <f>IF($I76="","",IF($B$6="Soll",SUM($F$10:F76)-SUM($G$10:G76),SUM($G$10:G76)-SUM($F$10:F76)))</f>
        <v/>
      </c>
      <c r="I76" t="str">
        <f>IF($B$2="","",IF(OR(Journal!$E72=$B$2,Journal!$G72=$B$2),ROW()-9,""))</f>
        <v/>
      </c>
    </row>
    <row r="77" spans="1:9" x14ac:dyDescent="0.25">
      <c r="A77" s="16" t="str">
        <f>IF($I77="","",Journal!$B73)</f>
        <v/>
      </c>
      <c r="B77" s="10" t="str">
        <f>IF($I77="","",Journal!$A73)</f>
        <v/>
      </c>
      <c r="C77" s="10" t="str">
        <f>IF($I77="","",Journal!$C73)</f>
        <v/>
      </c>
      <c r="D77" s="10" t="str">
        <f>IF($I77="","",Journal!$D73)</f>
        <v/>
      </c>
      <c r="E77" s="10" t="str">
        <f>IF($I77="","",IF(Journal!$E73=$B$2,Journal!$G73,Journal!$E73))</f>
        <v/>
      </c>
      <c r="F77" s="17" t="str">
        <f>IF($I77="","",IF(Journal!$E73=$B$2,Journal!$I73,""))</f>
        <v/>
      </c>
      <c r="G77" s="17" t="str">
        <f>IF($I77="","",IF(Journal!$G73=$B$2,Journal!$I73,""))</f>
        <v/>
      </c>
      <c r="H77" s="17" t="str">
        <f>IF($I77="","",IF($B$6="Soll",SUM($F$10:F77)-SUM($G$10:G77),SUM($G$10:G77)-SUM($F$10:F77)))</f>
        <v/>
      </c>
      <c r="I77" t="str">
        <f>IF($B$2="","",IF(OR(Journal!$E73=$B$2,Journal!$G73=$B$2),ROW()-9,""))</f>
        <v/>
      </c>
    </row>
    <row r="78" spans="1:9" x14ac:dyDescent="0.25">
      <c r="A78" s="16" t="str">
        <f>IF($I78="","",Journal!$B74)</f>
        <v/>
      </c>
      <c r="B78" s="10" t="str">
        <f>IF($I78="","",Journal!$A74)</f>
        <v/>
      </c>
      <c r="C78" s="10" t="str">
        <f>IF($I78="","",Journal!$C74)</f>
        <v/>
      </c>
      <c r="D78" s="10" t="str">
        <f>IF($I78="","",Journal!$D74)</f>
        <v/>
      </c>
      <c r="E78" s="10" t="str">
        <f>IF($I78="","",IF(Journal!$E74=$B$2,Journal!$G74,Journal!$E74))</f>
        <v/>
      </c>
      <c r="F78" s="17" t="str">
        <f>IF($I78="","",IF(Journal!$E74=$B$2,Journal!$I74,""))</f>
        <v/>
      </c>
      <c r="G78" s="17" t="str">
        <f>IF($I78="","",IF(Journal!$G74=$B$2,Journal!$I74,""))</f>
        <v/>
      </c>
      <c r="H78" s="17" t="str">
        <f>IF($I78="","",IF($B$6="Soll",SUM($F$10:F78)-SUM($G$10:G78),SUM($G$10:G78)-SUM($F$10:F78)))</f>
        <v/>
      </c>
      <c r="I78" t="str">
        <f>IF($B$2="","",IF(OR(Journal!$E74=$B$2,Journal!$G74=$B$2),ROW()-9,""))</f>
        <v/>
      </c>
    </row>
    <row r="79" spans="1:9" x14ac:dyDescent="0.25">
      <c r="A79" s="16" t="str">
        <f>IF($I79="","",Journal!$B75)</f>
        <v/>
      </c>
      <c r="B79" s="10" t="str">
        <f>IF($I79="","",Journal!$A75)</f>
        <v/>
      </c>
      <c r="C79" s="10" t="str">
        <f>IF($I79="","",Journal!$C75)</f>
        <v/>
      </c>
      <c r="D79" s="10" t="str">
        <f>IF($I79="","",Journal!$D75)</f>
        <v/>
      </c>
      <c r="E79" s="10" t="str">
        <f>IF($I79="","",IF(Journal!$E75=$B$2,Journal!$G75,Journal!$E75))</f>
        <v/>
      </c>
      <c r="F79" s="17" t="str">
        <f>IF($I79="","",IF(Journal!$E75=$B$2,Journal!$I75,""))</f>
        <v/>
      </c>
      <c r="G79" s="17" t="str">
        <f>IF($I79="","",IF(Journal!$G75=$B$2,Journal!$I75,""))</f>
        <v/>
      </c>
      <c r="H79" s="17" t="str">
        <f>IF($I79="","",IF($B$6="Soll",SUM($F$10:F79)-SUM($G$10:G79),SUM($G$10:G79)-SUM($F$10:F79)))</f>
        <v/>
      </c>
      <c r="I79" t="str">
        <f>IF($B$2="","",IF(OR(Journal!$E75=$B$2,Journal!$G75=$B$2),ROW()-9,""))</f>
        <v/>
      </c>
    </row>
    <row r="80" spans="1:9" x14ac:dyDescent="0.25">
      <c r="A80" s="16" t="str">
        <f>IF($I80="","",Journal!$B76)</f>
        <v/>
      </c>
      <c r="B80" s="10" t="str">
        <f>IF($I80="","",Journal!$A76)</f>
        <v/>
      </c>
      <c r="C80" s="10" t="str">
        <f>IF($I80="","",Journal!$C76)</f>
        <v/>
      </c>
      <c r="D80" s="10" t="str">
        <f>IF($I80="","",Journal!$D76)</f>
        <v/>
      </c>
      <c r="E80" s="10" t="str">
        <f>IF($I80="","",IF(Journal!$E76=$B$2,Journal!$G76,Journal!$E76))</f>
        <v/>
      </c>
      <c r="F80" s="17" t="str">
        <f>IF($I80="","",IF(Journal!$E76=$B$2,Journal!$I76,""))</f>
        <v/>
      </c>
      <c r="G80" s="17" t="str">
        <f>IF($I80="","",IF(Journal!$G76=$B$2,Journal!$I76,""))</f>
        <v/>
      </c>
      <c r="H80" s="17" t="str">
        <f>IF($I80="","",IF($B$6="Soll",SUM($F$10:F80)-SUM($G$10:G80),SUM($G$10:G80)-SUM($F$10:F80)))</f>
        <v/>
      </c>
      <c r="I80" t="str">
        <f>IF($B$2="","",IF(OR(Journal!$E76=$B$2,Journal!$G76=$B$2),ROW()-9,""))</f>
        <v/>
      </c>
    </row>
    <row r="81" spans="1:9" x14ac:dyDescent="0.25">
      <c r="A81" s="16" t="str">
        <f>IF($I81="","",Journal!$B77)</f>
        <v/>
      </c>
      <c r="B81" s="10" t="str">
        <f>IF($I81="","",Journal!$A77)</f>
        <v/>
      </c>
      <c r="C81" s="10" t="str">
        <f>IF($I81="","",Journal!$C77)</f>
        <v/>
      </c>
      <c r="D81" s="10" t="str">
        <f>IF($I81="","",Journal!$D77)</f>
        <v/>
      </c>
      <c r="E81" s="10" t="str">
        <f>IF($I81="","",IF(Journal!$E77=$B$2,Journal!$G77,Journal!$E77))</f>
        <v/>
      </c>
      <c r="F81" s="17" t="str">
        <f>IF($I81="","",IF(Journal!$E77=$B$2,Journal!$I77,""))</f>
        <v/>
      </c>
      <c r="G81" s="17" t="str">
        <f>IF($I81="","",IF(Journal!$G77=$B$2,Journal!$I77,""))</f>
        <v/>
      </c>
      <c r="H81" s="17" t="str">
        <f>IF($I81="","",IF($B$6="Soll",SUM($F$10:F81)-SUM($G$10:G81),SUM($G$10:G81)-SUM($F$10:F81)))</f>
        <v/>
      </c>
      <c r="I81" t="str">
        <f>IF($B$2="","",IF(OR(Journal!$E77=$B$2,Journal!$G77=$B$2),ROW()-9,""))</f>
        <v/>
      </c>
    </row>
    <row r="82" spans="1:9" x14ac:dyDescent="0.25">
      <c r="A82" s="16" t="str">
        <f>IF($I82="","",Journal!$B78)</f>
        <v/>
      </c>
      <c r="B82" s="10" t="str">
        <f>IF($I82="","",Journal!$A78)</f>
        <v/>
      </c>
      <c r="C82" s="10" t="str">
        <f>IF($I82="","",Journal!$C78)</f>
        <v/>
      </c>
      <c r="D82" s="10" t="str">
        <f>IF($I82="","",Journal!$D78)</f>
        <v/>
      </c>
      <c r="E82" s="10" t="str">
        <f>IF($I82="","",IF(Journal!$E78=$B$2,Journal!$G78,Journal!$E78))</f>
        <v/>
      </c>
      <c r="F82" s="17" t="str">
        <f>IF($I82="","",IF(Journal!$E78=$B$2,Journal!$I78,""))</f>
        <v/>
      </c>
      <c r="G82" s="17" t="str">
        <f>IF($I82="","",IF(Journal!$G78=$B$2,Journal!$I78,""))</f>
        <v/>
      </c>
      <c r="H82" s="17" t="str">
        <f>IF($I82="","",IF($B$6="Soll",SUM($F$10:F82)-SUM($G$10:G82),SUM($G$10:G82)-SUM($F$10:F82)))</f>
        <v/>
      </c>
      <c r="I82" t="str">
        <f>IF($B$2="","",IF(OR(Journal!$E78=$B$2,Journal!$G78=$B$2),ROW()-9,""))</f>
        <v/>
      </c>
    </row>
    <row r="83" spans="1:9" x14ac:dyDescent="0.25">
      <c r="A83" s="16" t="str">
        <f>IF($I83="","",Journal!$B79)</f>
        <v/>
      </c>
      <c r="B83" s="10" t="str">
        <f>IF($I83="","",Journal!$A79)</f>
        <v/>
      </c>
      <c r="C83" s="10" t="str">
        <f>IF($I83="","",Journal!$C79)</f>
        <v/>
      </c>
      <c r="D83" s="10" t="str">
        <f>IF($I83="","",Journal!$D79)</f>
        <v/>
      </c>
      <c r="E83" s="10" t="str">
        <f>IF($I83="","",IF(Journal!$E79=$B$2,Journal!$G79,Journal!$E79))</f>
        <v/>
      </c>
      <c r="F83" s="17" t="str">
        <f>IF($I83="","",IF(Journal!$E79=$B$2,Journal!$I79,""))</f>
        <v/>
      </c>
      <c r="G83" s="17" t="str">
        <f>IF($I83="","",IF(Journal!$G79=$B$2,Journal!$I79,""))</f>
        <v/>
      </c>
      <c r="H83" s="17" t="str">
        <f>IF($I83="","",IF($B$6="Soll",SUM($F$10:F83)-SUM($G$10:G83),SUM($G$10:G83)-SUM($F$10:F83)))</f>
        <v/>
      </c>
      <c r="I83" t="str">
        <f>IF($B$2="","",IF(OR(Journal!$E79=$B$2,Journal!$G79=$B$2),ROW()-9,""))</f>
        <v/>
      </c>
    </row>
    <row r="84" spans="1:9" x14ac:dyDescent="0.25">
      <c r="A84" s="16" t="str">
        <f>IF($I84="","",Journal!$B80)</f>
        <v/>
      </c>
      <c r="B84" s="10" t="str">
        <f>IF($I84="","",Journal!$A80)</f>
        <v/>
      </c>
      <c r="C84" s="10" t="str">
        <f>IF($I84="","",Journal!$C80)</f>
        <v/>
      </c>
      <c r="D84" s="10" t="str">
        <f>IF($I84="","",Journal!$D80)</f>
        <v/>
      </c>
      <c r="E84" s="10" t="str">
        <f>IF($I84="","",IF(Journal!$E80=$B$2,Journal!$G80,Journal!$E80))</f>
        <v/>
      </c>
      <c r="F84" s="17" t="str">
        <f>IF($I84="","",IF(Journal!$E80=$B$2,Journal!$I80,""))</f>
        <v/>
      </c>
      <c r="G84" s="17" t="str">
        <f>IF($I84="","",IF(Journal!$G80=$B$2,Journal!$I80,""))</f>
        <v/>
      </c>
      <c r="H84" s="17" t="str">
        <f>IF($I84="","",IF($B$6="Soll",SUM($F$10:F84)-SUM($G$10:G84),SUM($G$10:G84)-SUM($F$10:F84)))</f>
        <v/>
      </c>
      <c r="I84" t="str">
        <f>IF($B$2="","",IF(OR(Journal!$E80=$B$2,Journal!$G80=$B$2),ROW()-9,""))</f>
        <v/>
      </c>
    </row>
    <row r="85" spans="1:9" x14ac:dyDescent="0.25">
      <c r="A85" s="16" t="str">
        <f>IF($I85="","",Journal!$B81)</f>
        <v/>
      </c>
      <c r="B85" s="10" t="str">
        <f>IF($I85="","",Journal!$A81)</f>
        <v/>
      </c>
      <c r="C85" s="10" t="str">
        <f>IF($I85="","",Journal!$C81)</f>
        <v/>
      </c>
      <c r="D85" s="10" t="str">
        <f>IF($I85="","",Journal!$D81)</f>
        <v/>
      </c>
      <c r="E85" s="10" t="str">
        <f>IF($I85="","",IF(Journal!$E81=$B$2,Journal!$G81,Journal!$E81))</f>
        <v/>
      </c>
      <c r="F85" s="17" t="str">
        <f>IF($I85="","",IF(Journal!$E81=$B$2,Journal!$I81,""))</f>
        <v/>
      </c>
      <c r="G85" s="17" t="str">
        <f>IF($I85="","",IF(Journal!$G81=$B$2,Journal!$I81,""))</f>
        <v/>
      </c>
      <c r="H85" s="17" t="str">
        <f>IF($I85="","",IF($B$6="Soll",SUM($F$10:F85)-SUM($G$10:G85),SUM($G$10:G85)-SUM($F$10:F85)))</f>
        <v/>
      </c>
      <c r="I85" t="str">
        <f>IF($B$2="","",IF(OR(Journal!$E81=$B$2,Journal!$G81=$B$2),ROW()-9,""))</f>
        <v/>
      </c>
    </row>
    <row r="86" spans="1:9" x14ac:dyDescent="0.25">
      <c r="A86" s="16" t="str">
        <f>IF($I86="","",Journal!$B82)</f>
        <v/>
      </c>
      <c r="B86" s="10" t="str">
        <f>IF($I86="","",Journal!$A82)</f>
        <v/>
      </c>
      <c r="C86" s="10" t="str">
        <f>IF($I86="","",Journal!$C82)</f>
        <v/>
      </c>
      <c r="D86" s="10" t="str">
        <f>IF($I86="","",Journal!$D82)</f>
        <v/>
      </c>
      <c r="E86" s="10" t="str">
        <f>IF($I86="","",IF(Journal!$E82=$B$2,Journal!$G82,Journal!$E82))</f>
        <v/>
      </c>
      <c r="F86" s="17" t="str">
        <f>IF($I86="","",IF(Journal!$E82=$B$2,Journal!$I82,""))</f>
        <v/>
      </c>
      <c r="G86" s="17" t="str">
        <f>IF($I86="","",IF(Journal!$G82=$B$2,Journal!$I82,""))</f>
        <v/>
      </c>
      <c r="H86" s="17" t="str">
        <f>IF($I86="","",IF($B$6="Soll",SUM($F$10:F86)-SUM($G$10:G86),SUM($G$10:G86)-SUM($F$10:F86)))</f>
        <v/>
      </c>
      <c r="I86" t="str">
        <f>IF($B$2="","",IF(OR(Journal!$E82=$B$2,Journal!$G82=$B$2),ROW()-9,""))</f>
        <v/>
      </c>
    </row>
    <row r="87" spans="1:9" x14ac:dyDescent="0.25">
      <c r="A87" s="16" t="str">
        <f>IF($I87="","",Journal!$B83)</f>
        <v/>
      </c>
      <c r="B87" s="10" t="str">
        <f>IF($I87="","",Journal!$A83)</f>
        <v/>
      </c>
      <c r="C87" s="10" t="str">
        <f>IF($I87="","",Journal!$C83)</f>
        <v/>
      </c>
      <c r="D87" s="10" t="str">
        <f>IF($I87="","",Journal!$D83)</f>
        <v/>
      </c>
      <c r="E87" s="10" t="str">
        <f>IF($I87="","",IF(Journal!$E83=$B$2,Journal!$G83,Journal!$E83))</f>
        <v/>
      </c>
      <c r="F87" s="17" t="str">
        <f>IF($I87="","",IF(Journal!$E83=$B$2,Journal!$I83,""))</f>
        <v/>
      </c>
      <c r="G87" s="17" t="str">
        <f>IF($I87="","",IF(Journal!$G83=$B$2,Journal!$I83,""))</f>
        <v/>
      </c>
      <c r="H87" s="17" t="str">
        <f>IF($I87="","",IF($B$6="Soll",SUM($F$10:F87)-SUM($G$10:G87),SUM($G$10:G87)-SUM($F$10:F87)))</f>
        <v/>
      </c>
      <c r="I87" t="str">
        <f>IF($B$2="","",IF(OR(Journal!$E83=$B$2,Journal!$G83=$B$2),ROW()-9,""))</f>
        <v/>
      </c>
    </row>
    <row r="88" spans="1:9" x14ac:dyDescent="0.25">
      <c r="A88" s="16" t="str">
        <f>IF($I88="","",Journal!$B84)</f>
        <v/>
      </c>
      <c r="B88" s="10" t="str">
        <f>IF($I88="","",Journal!$A84)</f>
        <v/>
      </c>
      <c r="C88" s="10" t="str">
        <f>IF($I88="","",Journal!$C84)</f>
        <v/>
      </c>
      <c r="D88" s="10" t="str">
        <f>IF($I88="","",Journal!$D84)</f>
        <v/>
      </c>
      <c r="E88" s="10" t="str">
        <f>IF($I88="","",IF(Journal!$E84=$B$2,Journal!$G84,Journal!$E84))</f>
        <v/>
      </c>
      <c r="F88" s="17" t="str">
        <f>IF($I88="","",IF(Journal!$E84=$B$2,Journal!$I84,""))</f>
        <v/>
      </c>
      <c r="G88" s="17" t="str">
        <f>IF($I88="","",IF(Journal!$G84=$B$2,Journal!$I84,""))</f>
        <v/>
      </c>
      <c r="H88" s="17" t="str">
        <f>IF($I88="","",IF($B$6="Soll",SUM($F$10:F88)-SUM($G$10:G88),SUM($G$10:G88)-SUM($F$10:F88)))</f>
        <v/>
      </c>
      <c r="I88" t="str">
        <f>IF($B$2="","",IF(OR(Journal!$E84=$B$2,Journal!$G84=$B$2),ROW()-9,""))</f>
        <v/>
      </c>
    </row>
    <row r="89" spans="1:9" x14ac:dyDescent="0.25">
      <c r="A89" s="16" t="str">
        <f>IF($I89="","",Journal!$B85)</f>
        <v/>
      </c>
      <c r="B89" s="10" t="str">
        <f>IF($I89="","",Journal!$A85)</f>
        <v/>
      </c>
      <c r="C89" s="10" t="str">
        <f>IF($I89="","",Journal!$C85)</f>
        <v/>
      </c>
      <c r="D89" s="10" t="str">
        <f>IF($I89="","",Journal!$D85)</f>
        <v/>
      </c>
      <c r="E89" s="10" t="str">
        <f>IF($I89="","",IF(Journal!$E85=$B$2,Journal!$G85,Journal!$E85))</f>
        <v/>
      </c>
      <c r="F89" s="17" t="str">
        <f>IF($I89="","",IF(Journal!$E85=$B$2,Journal!$I85,""))</f>
        <v/>
      </c>
      <c r="G89" s="17" t="str">
        <f>IF($I89="","",IF(Journal!$G85=$B$2,Journal!$I85,""))</f>
        <v/>
      </c>
      <c r="H89" s="17" t="str">
        <f>IF($I89="","",IF($B$6="Soll",SUM($F$10:F89)-SUM($G$10:G89),SUM($G$10:G89)-SUM($F$10:F89)))</f>
        <v/>
      </c>
      <c r="I89" t="str">
        <f>IF($B$2="","",IF(OR(Journal!$E85=$B$2,Journal!$G85=$B$2),ROW()-9,""))</f>
        <v/>
      </c>
    </row>
    <row r="90" spans="1:9" x14ac:dyDescent="0.25">
      <c r="A90" s="16" t="str">
        <f>IF($I90="","",Journal!$B86)</f>
        <v/>
      </c>
      <c r="B90" s="10" t="str">
        <f>IF($I90="","",Journal!$A86)</f>
        <v/>
      </c>
      <c r="C90" s="10" t="str">
        <f>IF($I90="","",Journal!$C86)</f>
        <v/>
      </c>
      <c r="D90" s="10" t="str">
        <f>IF($I90="","",Journal!$D86)</f>
        <v/>
      </c>
      <c r="E90" s="10" t="str">
        <f>IF($I90="","",IF(Journal!$E86=$B$2,Journal!$G86,Journal!$E86))</f>
        <v/>
      </c>
      <c r="F90" s="17" t="str">
        <f>IF($I90="","",IF(Journal!$E86=$B$2,Journal!$I86,""))</f>
        <v/>
      </c>
      <c r="G90" s="17" t="str">
        <f>IF($I90="","",IF(Journal!$G86=$B$2,Journal!$I86,""))</f>
        <v/>
      </c>
      <c r="H90" s="17" t="str">
        <f>IF($I90="","",IF($B$6="Soll",SUM($F$10:F90)-SUM($G$10:G90),SUM($G$10:G90)-SUM($F$10:F90)))</f>
        <v/>
      </c>
      <c r="I90" t="str">
        <f>IF($B$2="","",IF(OR(Journal!$E86=$B$2,Journal!$G86=$B$2),ROW()-9,""))</f>
        <v/>
      </c>
    </row>
    <row r="91" spans="1:9" x14ac:dyDescent="0.25">
      <c r="A91" s="16" t="str">
        <f>IF($I91="","",Journal!$B87)</f>
        <v/>
      </c>
      <c r="B91" s="10" t="str">
        <f>IF($I91="","",Journal!$A87)</f>
        <v/>
      </c>
      <c r="C91" s="10" t="str">
        <f>IF($I91="","",Journal!$C87)</f>
        <v/>
      </c>
      <c r="D91" s="10" t="str">
        <f>IF($I91="","",Journal!$D87)</f>
        <v/>
      </c>
      <c r="E91" s="10" t="str">
        <f>IF($I91="","",IF(Journal!$E87=$B$2,Journal!$G87,Journal!$E87))</f>
        <v/>
      </c>
      <c r="F91" s="17" t="str">
        <f>IF($I91="","",IF(Journal!$E87=$B$2,Journal!$I87,""))</f>
        <v/>
      </c>
      <c r="G91" s="17" t="str">
        <f>IF($I91="","",IF(Journal!$G87=$B$2,Journal!$I87,""))</f>
        <v/>
      </c>
      <c r="H91" s="17" t="str">
        <f>IF($I91="","",IF($B$6="Soll",SUM($F$10:F91)-SUM($G$10:G91),SUM($G$10:G91)-SUM($F$10:F91)))</f>
        <v/>
      </c>
      <c r="I91" t="str">
        <f>IF($B$2="","",IF(OR(Journal!$E87=$B$2,Journal!$G87=$B$2),ROW()-9,""))</f>
        <v/>
      </c>
    </row>
    <row r="92" spans="1:9" x14ac:dyDescent="0.25">
      <c r="A92" s="16" t="str">
        <f>IF($I92="","",Journal!$B88)</f>
        <v/>
      </c>
      <c r="B92" s="10" t="str">
        <f>IF($I92="","",Journal!$A88)</f>
        <v/>
      </c>
      <c r="C92" s="10" t="str">
        <f>IF($I92="","",Journal!$C88)</f>
        <v/>
      </c>
      <c r="D92" s="10" t="str">
        <f>IF($I92="","",Journal!$D88)</f>
        <v/>
      </c>
      <c r="E92" s="10" t="str">
        <f>IF($I92="","",IF(Journal!$E88=$B$2,Journal!$G88,Journal!$E88))</f>
        <v/>
      </c>
      <c r="F92" s="17" t="str">
        <f>IF($I92="","",IF(Journal!$E88=$B$2,Journal!$I88,""))</f>
        <v/>
      </c>
      <c r="G92" s="17" t="str">
        <f>IF($I92="","",IF(Journal!$G88=$B$2,Journal!$I88,""))</f>
        <v/>
      </c>
      <c r="H92" s="17" t="str">
        <f>IF($I92="","",IF($B$6="Soll",SUM($F$10:F92)-SUM($G$10:G92),SUM($G$10:G92)-SUM($F$10:F92)))</f>
        <v/>
      </c>
      <c r="I92" t="str">
        <f>IF($B$2="","",IF(OR(Journal!$E88=$B$2,Journal!$G88=$B$2),ROW()-9,""))</f>
        <v/>
      </c>
    </row>
    <row r="93" spans="1:9" x14ac:dyDescent="0.25">
      <c r="A93" s="16" t="str">
        <f>IF($I93="","",Journal!$B89)</f>
        <v/>
      </c>
      <c r="B93" s="10" t="str">
        <f>IF($I93="","",Journal!$A89)</f>
        <v/>
      </c>
      <c r="C93" s="10" t="str">
        <f>IF($I93="","",Journal!$C89)</f>
        <v/>
      </c>
      <c r="D93" s="10" t="str">
        <f>IF($I93="","",Journal!$D89)</f>
        <v/>
      </c>
      <c r="E93" s="10" t="str">
        <f>IF($I93="","",IF(Journal!$E89=$B$2,Journal!$G89,Journal!$E89))</f>
        <v/>
      </c>
      <c r="F93" s="17" t="str">
        <f>IF($I93="","",IF(Journal!$E89=$B$2,Journal!$I89,""))</f>
        <v/>
      </c>
      <c r="G93" s="17" t="str">
        <f>IF($I93="","",IF(Journal!$G89=$B$2,Journal!$I89,""))</f>
        <v/>
      </c>
      <c r="H93" s="17" t="str">
        <f>IF($I93="","",IF($B$6="Soll",SUM($F$10:F93)-SUM($G$10:G93),SUM($G$10:G93)-SUM($F$10:F93)))</f>
        <v/>
      </c>
      <c r="I93" t="str">
        <f>IF($B$2="","",IF(OR(Journal!$E89=$B$2,Journal!$G89=$B$2),ROW()-9,""))</f>
        <v/>
      </c>
    </row>
    <row r="94" spans="1:9" x14ac:dyDescent="0.25">
      <c r="A94" s="16" t="str">
        <f>IF($I94="","",Journal!$B90)</f>
        <v/>
      </c>
      <c r="B94" s="10" t="str">
        <f>IF($I94="","",Journal!$A90)</f>
        <v/>
      </c>
      <c r="C94" s="10" t="str">
        <f>IF($I94="","",Journal!$C90)</f>
        <v/>
      </c>
      <c r="D94" s="10" t="str">
        <f>IF($I94="","",Journal!$D90)</f>
        <v/>
      </c>
      <c r="E94" s="10" t="str">
        <f>IF($I94="","",IF(Journal!$E90=$B$2,Journal!$G90,Journal!$E90))</f>
        <v/>
      </c>
      <c r="F94" s="17" t="str">
        <f>IF($I94="","",IF(Journal!$E90=$B$2,Journal!$I90,""))</f>
        <v/>
      </c>
      <c r="G94" s="17" t="str">
        <f>IF($I94="","",IF(Journal!$G90=$B$2,Journal!$I90,""))</f>
        <v/>
      </c>
      <c r="H94" s="17" t="str">
        <f>IF($I94="","",IF($B$6="Soll",SUM($F$10:F94)-SUM($G$10:G94),SUM($G$10:G94)-SUM($F$10:F94)))</f>
        <v/>
      </c>
      <c r="I94" t="str">
        <f>IF($B$2="","",IF(OR(Journal!$E90=$B$2,Journal!$G90=$B$2),ROW()-9,""))</f>
        <v/>
      </c>
    </row>
    <row r="95" spans="1:9" x14ac:dyDescent="0.25">
      <c r="A95" s="16" t="str">
        <f>IF($I95="","",Journal!$B91)</f>
        <v/>
      </c>
      <c r="B95" s="10" t="str">
        <f>IF($I95="","",Journal!$A91)</f>
        <v/>
      </c>
      <c r="C95" s="10" t="str">
        <f>IF($I95="","",Journal!$C91)</f>
        <v/>
      </c>
      <c r="D95" s="10" t="str">
        <f>IF($I95="","",Journal!$D91)</f>
        <v/>
      </c>
      <c r="E95" s="10" t="str">
        <f>IF($I95="","",IF(Journal!$E91=$B$2,Journal!$G91,Journal!$E91))</f>
        <v/>
      </c>
      <c r="F95" s="17" t="str">
        <f>IF($I95="","",IF(Journal!$E91=$B$2,Journal!$I91,""))</f>
        <v/>
      </c>
      <c r="G95" s="17" t="str">
        <f>IF($I95="","",IF(Journal!$G91=$B$2,Journal!$I91,""))</f>
        <v/>
      </c>
      <c r="H95" s="17" t="str">
        <f>IF($I95="","",IF($B$6="Soll",SUM($F$10:F95)-SUM($G$10:G95),SUM($G$10:G95)-SUM($F$10:F95)))</f>
        <v/>
      </c>
      <c r="I95" t="str">
        <f>IF($B$2="","",IF(OR(Journal!$E91=$B$2,Journal!$G91=$B$2),ROW()-9,""))</f>
        <v/>
      </c>
    </row>
    <row r="96" spans="1:9" x14ac:dyDescent="0.25">
      <c r="A96" s="16" t="str">
        <f>IF($I96="","",Journal!$B92)</f>
        <v/>
      </c>
      <c r="B96" s="10" t="str">
        <f>IF($I96="","",Journal!$A92)</f>
        <v/>
      </c>
      <c r="C96" s="10" t="str">
        <f>IF($I96="","",Journal!$C92)</f>
        <v/>
      </c>
      <c r="D96" s="10" t="str">
        <f>IF($I96="","",Journal!$D92)</f>
        <v/>
      </c>
      <c r="E96" s="10" t="str">
        <f>IF($I96="","",IF(Journal!$E92=$B$2,Journal!$G92,Journal!$E92))</f>
        <v/>
      </c>
      <c r="F96" s="17" t="str">
        <f>IF($I96="","",IF(Journal!$E92=$B$2,Journal!$I92,""))</f>
        <v/>
      </c>
      <c r="G96" s="17" t="str">
        <f>IF($I96="","",IF(Journal!$G92=$B$2,Journal!$I92,""))</f>
        <v/>
      </c>
      <c r="H96" s="17" t="str">
        <f>IF($I96="","",IF($B$6="Soll",SUM($F$10:F96)-SUM($G$10:G96),SUM($G$10:G96)-SUM($F$10:F96)))</f>
        <v/>
      </c>
      <c r="I96" t="str">
        <f>IF($B$2="","",IF(OR(Journal!$E92=$B$2,Journal!$G92=$B$2),ROW()-9,""))</f>
        <v/>
      </c>
    </row>
    <row r="97" spans="1:9" x14ac:dyDescent="0.25">
      <c r="A97" s="16" t="str">
        <f>IF($I97="","",Journal!$B93)</f>
        <v/>
      </c>
      <c r="B97" s="10" t="str">
        <f>IF($I97="","",Journal!$A93)</f>
        <v/>
      </c>
      <c r="C97" s="10" t="str">
        <f>IF($I97="","",Journal!$C93)</f>
        <v/>
      </c>
      <c r="D97" s="10" t="str">
        <f>IF($I97="","",Journal!$D93)</f>
        <v/>
      </c>
      <c r="E97" s="10" t="str">
        <f>IF($I97="","",IF(Journal!$E93=$B$2,Journal!$G93,Journal!$E93))</f>
        <v/>
      </c>
      <c r="F97" s="17" t="str">
        <f>IF($I97="","",IF(Journal!$E93=$B$2,Journal!$I93,""))</f>
        <v/>
      </c>
      <c r="G97" s="17" t="str">
        <f>IF($I97="","",IF(Journal!$G93=$B$2,Journal!$I93,""))</f>
        <v/>
      </c>
      <c r="H97" s="17" t="str">
        <f>IF($I97="","",IF($B$6="Soll",SUM($F$10:F97)-SUM($G$10:G97),SUM($G$10:G97)-SUM($F$10:F97)))</f>
        <v/>
      </c>
      <c r="I97" t="str">
        <f>IF($B$2="","",IF(OR(Journal!$E93=$B$2,Journal!$G93=$B$2),ROW()-9,""))</f>
        <v/>
      </c>
    </row>
    <row r="98" spans="1:9" x14ac:dyDescent="0.25">
      <c r="A98" s="16" t="str">
        <f>IF($I98="","",Journal!$B94)</f>
        <v/>
      </c>
      <c r="B98" s="10" t="str">
        <f>IF($I98="","",Journal!$A94)</f>
        <v/>
      </c>
      <c r="C98" s="10" t="str">
        <f>IF($I98="","",Journal!$C94)</f>
        <v/>
      </c>
      <c r="D98" s="10" t="str">
        <f>IF($I98="","",Journal!$D94)</f>
        <v/>
      </c>
      <c r="E98" s="10" t="str">
        <f>IF($I98="","",IF(Journal!$E94=$B$2,Journal!$G94,Journal!$E94))</f>
        <v/>
      </c>
      <c r="F98" s="17" t="str">
        <f>IF($I98="","",IF(Journal!$E94=$B$2,Journal!$I94,""))</f>
        <v/>
      </c>
      <c r="G98" s="17" t="str">
        <f>IF($I98="","",IF(Journal!$G94=$B$2,Journal!$I94,""))</f>
        <v/>
      </c>
      <c r="H98" s="17" t="str">
        <f>IF($I98="","",IF($B$6="Soll",SUM($F$10:F98)-SUM($G$10:G98),SUM($G$10:G98)-SUM($F$10:F98)))</f>
        <v/>
      </c>
      <c r="I98" t="str">
        <f>IF($B$2="","",IF(OR(Journal!$E94=$B$2,Journal!$G94=$B$2),ROW()-9,""))</f>
        <v/>
      </c>
    </row>
    <row r="99" spans="1:9" x14ac:dyDescent="0.25">
      <c r="A99" s="16" t="str">
        <f>IF($I99="","",Journal!$B95)</f>
        <v/>
      </c>
      <c r="B99" s="10" t="str">
        <f>IF($I99="","",Journal!$A95)</f>
        <v/>
      </c>
      <c r="C99" s="10" t="str">
        <f>IF($I99="","",Journal!$C95)</f>
        <v/>
      </c>
      <c r="D99" s="10" t="str">
        <f>IF($I99="","",Journal!$D95)</f>
        <v/>
      </c>
      <c r="E99" s="10" t="str">
        <f>IF($I99="","",IF(Journal!$E95=$B$2,Journal!$G95,Journal!$E95))</f>
        <v/>
      </c>
      <c r="F99" s="17" t="str">
        <f>IF($I99="","",IF(Journal!$E95=$B$2,Journal!$I95,""))</f>
        <v/>
      </c>
      <c r="G99" s="17" t="str">
        <f>IF($I99="","",IF(Journal!$G95=$B$2,Journal!$I95,""))</f>
        <v/>
      </c>
      <c r="H99" s="17" t="str">
        <f>IF($I99="","",IF($B$6="Soll",SUM($F$10:F99)-SUM($G$10:G99),SUM($G$10:G99)-SUM($F$10:F99)))</f>
        <v/>
      </c>
      <c r="I99" t="str">
        <f>IF($B$2="","",IF(OR(Journal!$E95=$B$2,Journal!$G95=$B$2),ROW()-9,""))</f>
        <v/>
      </c>
    </row>
    <row r="100" spans="1:9" x14ac:dyDescent="0.25">
      <c r="A100" s="16" t="str">
        <f>IF($I100="","",Journal!$B96)</f>
        <v/>
      </c>
      <c r="B100" s="10" t="str">
        <f>IF($I100="","",Journal!$A96)</f>
        <v/>
      </c>
      <c r="C100" s="10" t="str">
        <f>IF($I100="","",Journal!$C96)</f>
        <v/>
      </c>
      <c r="D100" s="10" t="str">
        <f>IF($I100="","",Journal!$D96)</f>
        <v/>
      </c>
      <c r="E100" s="10" t="str">
        <f>IF($I100="","",IF(Journal!$E96=$B$2,Journal!$G96,Journal!$E96))</f>
        <v/>
      </c>
      <c r="F100" s="17" t="str">
        <f>IF($I100="","",IF(Journal!$E96=$B$2,Journal!$I96,""))</f>
        <v/>
      </c>
      <c r="G100" s="17" t="str">
        <f>IF($I100="","",IF(Journal!$G96=$B$2,Journal!$I96,""))</f>
        <v/>
      </c>
      <c r="H100" s="17" t="str">
        <f>IF($I100="","",IF($B$6="Soll",SUM($F$10:F100)-SUM($G$10:G100),SUM($G$10:G100)-SUM($F$10:F100)))</f>
        <v/>
      </c>
      <c r="I100" t="str">
        <f>IF($B$2="","",IF(OR(Journal!$E96=$B$2,Journal!$G96=$B$2),ROW()-9,""))</f>
        <v/>
      </c>
    </row>
    <row r="101" spans="1:9" x14ac:dyDescent="0.25">
      <c r="A101" s="16" t="str">
        <f>IF($I101="","",Journal!$B97)</f>
        <v/>
      </c>
      <c r="B101" s="10" t="str">
        <f>IF($I101="","",Journal!$A97)</f>
        <v/>
      </c>
      <c r="C101" s="10" t="str">
        <f>IF($I101="","",Journal!$C97)</f>
        <v/>
      </c>
      <c r="D101" s="10" t="str">
        <f>IF($I101="","",Journal!$D97)</f>
        <v/>
      </c>
      <c r="E101" s="10" t="str">
        <f>IF($I101="","",IF(Journal!$E97=$B$2,Journal!$G97,Journal!$E97))</f>
        <v/>
      </c>
      <c r="F101" s="17" t="str">
        <f>IF($I101="","",IF(Journal!$E97=$B$2,Journal!$I97,""))</f>
        <v/>
      </c>
      <c r="G101" s="17" t="str">
        <f>IF($I101="","",IF(Journal!$G97=$B$2,Journal!$I97,""))</f>
        <v/>
      </c>
      <c r="H101" s="17" t="str">
        <f>IF($I101="","",IF($B$6="Soll",SUM($F$10:F101)-SUM($G$10:G101),SUM($G$10:G101)-SUM($F$10:F101)))</f>
        <v/>
      </c>
      <c r="I101" t="str">
        <f>IF($B$2="","",IF(OR(Journal!$E97=$B$2,Journal!$G97=$B$2),ROW()-9,""))</f>
        <v/>
      </c>
    </row>
    <row r="102" spans="1:9" x14ac:dyDescent="0.25">
      <c r="A102" s="16" t="str">
        <f>IF($I102="","",Journal!$B98)</f>
        <v/>
      </c>
      <c r="B102" s="10" t="str">
        <f>IF($I102="","",Journal!$A98)</f>
        <v/>
      </c>
      <c r="C102" s="10" t="str">
        <f>IF($I102="","",Journal!$C98)</f>
        <v/>
      </c>
      <c r="D102" s="10" t="str">
        <f>IF($I102="","",Journal!$D98)</f>
        <v/>
      </c>
      <c r="E102" s="10" t="str">
        <f>IF($I102="","",IF(Journal!$E98=$B$2,Journal!$G98,Journal!$E98))</f>
        <v/>
      </c>
      <c r="F102" s="17" t="str">
        <f>IF($I102="","",IF(Journal!$E98=$B$2,Journal!$I98,""))</f>
        <v/>
      </c>
      <c r="G102" s="17" t="str">
        <f>IF($I102="","",IF(Journal!$G98=$B$2,Journal!$I98,""))</f>
        <v/>
      </c>
      <c r="H102" s="17" t="str">
        <f>IF($I102="","",IF($B$6="Soll",SUM($F$10:F102)-SUM($G$10:G102),SUM($G$10:G102)-SUM($F$10:F102)))</f>
        <v/>
      </c>
      <c r="I102" t="str">
        <f>IF($B$2="","",IF(OR(Journal!$E98=$B$2,Journal!$G98=$B$2),ROW()-9,""))</f>
        <v/>
      </c>
    </row>
    <row r="103" spans="1:9" x14ac:dyDescent="0.25">
      <c r="A103" s="16" t="str">
        <f>IF($I103="","",Journal!$B99)</f>
        <v/>
      </c>
      <c r="B103" s="10" t="str">
        <f>IF($I103="","",Journal!$A99)</f>
        <v/>
      </c>
      <c r="C103" s="10" t="str">
        <f>IF($I103="","",Journal!$C99)</f>
        <v/>
      </c>
      <c r="D103" s="10" t="str">
        <f>IF($I103="","",Journal!$D99)</f>
        <v/>
      </c>
      <c r="E103" s="10" t="str">
        <f>IF($I103="","",IF(Journal!$E99=$B$2,Journal!$G99,Journal!$E99))</f>
        <v/>
      </c>
      <c r="F103" s="17" t="str">
        <f>IF($I103="","",IF(Journal!$E99=$B$2,Journal!$I99,""))</f>
        <v/>
      </c>
      <c r="G103" s="17" t="str">
        <f>IF($I103="","",IF(Journal!$G99=$B$2,Journal!$I99,""))</f>
        <v/>
      </c>
      <c r="H103" s="17" t="str">
        <f>IF($I103="","",IF($B$6="Soll",SUM($F$10:F103)-SUM($G$10:G103),SUM($G$10:G103)-SUM($F$10:F103)))</f>
        <v/>
      </c>
      <c r="I103" t="str">
        <f>IF($B$2="","",IF(OR(Journal!$E99=$B$2,Journal!$G99=$B$2),ROW()-9,""))</f>
        <v/>
      </c>
    </row>
    <row r="104" spans="1:9" x14ac:dyDescent="0.25">
      <c r="A104" s="16" t="str">
        <f>IF($I104="","",Journal!$B100)</f>
        <v/>
      </c>
      <c r="B104" s="10" t="str">
        <f>IF($I104="","",Journal!$A100)</f>
        <v/>
      </c>
      <c r="C104" s="10" t="str">
        <f>IF($I104="","",Journal!$C100)</f>
        <v/>
      </c>
      <c r="D104" s="10" t="str">
        <f>IF($I104="","",Journal!$D100)</f>
        <v/>
      </c>
      <c r="E104" s="10" t="str">
        <f>IF($I104="","",IF(Journal!$E100=$B$2,Journal!$G100,Journal!$E100))</f>
        <v/>
      </c>
      <c r="F104" s="17" t="str">
        <f>IF($I104="","",IF(Journal!$E100=$B$2,Journal!$I100,""))</f>
        <v/>
      </c>
      <c r="G104" s="17" t="str">
        <f>IF($I104="","",IF(Journal!$G100=$B$2,Journal!$I100,""))</f>
        <v/>
      </c>
      <c r="H104" s="17" t="str">
        <f>IF($I104="","",IF($B$6="Soll",SUM($F$10:F104)-SUM($G$10:G104),SUM($G$10:G104)-SUM($F$10:F104)))</f>
        <v/>
      </c>
      <c r="I104" t="str">
        <f>IF($B$2="","",IF(OR(Journal!$E100=$B$2,Journal!$G100=$B$2),ROW()-9,""))</f>
        <v/>
      </c>
    </row>
    <row r="105" spans="1:9" x14ac:dyDescent="0.25">
      <c r="A105" s="16" t="str">
        <f>IF($I105="","",Journal!$B101)</f>
        <v/>
      </c>
      <c r="B105" s="10" t="str">
        <f>IF($I105="","",Journal!$A101)</f>
        <v/>
      </c>
      <c r="C105" s="10" t="str">
        <f>IF($I105="","",Journal!$C101)</f>
        <v/>
      </c>
      <c r="D105" s="10" t="str">
        <f>IF($I105="","",Journal!$D101)</f>
        <v/>
      </c>
      <c r="E105" s="10" t="str">
        <f>IF($I105="","",IF(Journal!$E101=$B$2,Journal!$G101,Journal!$E101))</f>
        <v/>
      </c>
      <c r="F105" s="17" t="str">
        <f>IF($I105="","",IF(Journal!$E101=$B$2,Journal!$I101,""))</f>
        <v/>
      </c>
      <c r="G105" s="17" t="str">
        <f>IF($I105="","",IF(Journal!$G101=$B$2,Journal!$I101,""))</f>
        <v/>
      </c>
      <c r="H105" s="17" t="str">
        <f>IF($I105="","",IF($B$6="Soll",SUM($F$10:F105)-SUM($G$10:G105),SUM($G$10:G105)-SUM($F$10:F105)))</f>
        <v/>
      </c>
      <c r="I105" t="str">
        <f>IF($B$2="","",IF(OR(Journal!$E101=$B$2,Journal!$G101=$B$2),ROW()-9,""))</f>
        <v/>
      </c>
    </row>
    <row r="106" spans="1:9" x14ac:dyDescent="0.25">
      <c r="A106" s="16" t="str">
        <f>IF($I106="","",Journal!$B102)</f>
        <v/>
      </c>
      <c r="B106" s="10" t="str">
        <f>IF($I106="","",Journal!$A102)</f>
        <v/>
      </c>
      <c r="C106" s="10" t="str">
        <f>IF($I106="","",Journal!$C102)</f>
        <v/>
      </c>
      <c r="D106" s="10" t="str">
        <f>IF($I106="","",Journal!$D102)</f>
        <v/>
      </c>
      <c r="E106" s="10" t="str">
        <f>IF($I106="","",IF(Journal!$E102=$B$2,Journal!$G102,Journal!$E102))</f>
        <v/>
      </c>
      <c r="F106" s="17" t="str">
        <f>IF($I106="","",IF(Journal!$E102=$B$2,Journal!$I102,""))</f>
        <v/>
      </c>
      <c r="G106" s="17" t="str">
        <f>IF($I106="","",IF(Journal!$G102=$B$2,Journal!$I102,""))</f>
        <v/>
      </c>
      <c r="H106" s="17" t="str">
        <f>IF($I106="","",IF($B$6="Soll",SUM($F$10:F106)-SUM($G$10:G106),SUM($G$10:G106)-SUM($F$10:F106)))</f>
        <v/>
      </c>
      <c r="I106" t="str">
        <f>IF($B$2="","",IF(OR(Journal!$E102=$B$2,Journal!$G102=$B$2),ROW()-9,""))</f>
        <v/>
      </c>
    </row>
    <row r="107" spans="1:9" x14ac:dyDescent="0.25">
      <c r="A107" s="16" t="str">
        <f>IF($I107="","",Journal!$B103)</f>
        <v/>
      </c>
      <c r="B107" s="10" t="str">
        <f>IF($I107="","",Journal!$A103)</f>
        <v/>
      </c>
      <c r="C107" s="10" t="str">
        <f>IF($I107="","",Journal!$C103)</f>
        <v/>
      </c>
      <c r="D107" s="10" t="str">
        <f>IF($I107="","",Journal!$D103)</f>
        <v/>
      </c>
      <c r="E107" s="10" t="str">
        <f>IF($I107="","",IF(Journal!$E103=$B$2,Journal!$G103,Journal!$E103))</f>
        <v/>
      </c>
      <c r="F107" s="17" t="str">
        <f>IF($I107="","",IF(Journal!$E103=$B$2,Journal!$I103,""))</f>
        <v/>
      </c>
      <c r="G107" s="17" t="str">
        <f>IF($I107="","",IF(Journal!$G103=$B$2,Journal!$I103,""))</f>
        <v/>
      </c>
      <c r="H107" s="17" t="str">
        <f>IF($I107="","",IF($B$6="Soll",SUM($F$10:F107)-SUM($G$10:G107),SUM($G$10:G107)-SUM($F$10:F107)))</f>
        <v/>
      </c>
      <c r="I107" t="str">
        <f>IF($B$2="","",IF(OR(Journal!$E103=$B$2,Journal!$G103=$B$2),ROW()-9,""))</f>
        <v/>
      </c>
    </row>
    <row r="108" spans="1:9" x14ac:dyDescent="0.25">
      <c r="A108" s="16" t="str">
        <f>IF($I108="","",Journal!$B104)</f>
        <v/>
      </c>
      <c r="B108" s="10" t="str">
        <f>IF($I108="","",Journal!$A104)</f>
        <v/>
      </c>
      <c r="C108" s="10" t="str">
        <f>IF($I108="","",Journal!$C104)</f>
        <v/>
      </c>
      <c r="D108" s="10" t="str">
        <f>IF($I108="","",Journal!$D104)</f>
        <v/>
      </c>
      <c r="E108" s="10" t="str">
        <f>IF($I108="","",IF(Journal!$E104=$B$2,Journal!$G104,Journal!$E104))</f>
        <v/>
      </c>
      <c r="F108" s="17" t="str">
        <f>IF($I108="","",IF(Journal!$E104=$B$2,Journal!$I104,""))</f>
        <v/>
      </c>
      <c r="G108" s="17" t="str">
        <f>IF($I108="","",IF(Journal!$G104=$B$2,Journal!$I104,""))</f>
        <v/>
      </c>
      <c r="H108" s="17" t="str">
        <f>IF($I108="","",IF($B$6="Soll",SUM($F$10:F108)-SUM($G$10:G108),SUM($G$10:G108)-SUM($F$10:F108)))</f>
        <v/>
      </c>
      <c r="I108" t="str">
        <f>IF($B$2="","",IF(OR(Journal!$E104=$B$2,Journal!$G104=$B$2),ROW()-9,""))</f>
        <v/>
      </c>
    </row>
    <row r="109" spans="1:9" x14ac:dyDescent="0.25">
      <c r="A109" s="16" t="str">
        <f>IF($I109="","",Journal!$B105)</f>
        <v/>
      </c>
      <c r="B109" s="10" t="str">
        <f>IF($I109="","",Journal!$A105)</f>
        <v/>
      </c>
      <c r="C109" s="10" t="str">
        <f>IF($I109="","",Journal!$C105)</f>
        <v/>
      </c>
      <c r="D109" s="10" t="str">
        <f>IF($I109="","",Journal!$D105)</f>
        <v/>
      </c>
      <c r="E109" s="10" t="str">
        <f>IF($I109="","",IF(Journal!$E105=$B$2,Journal!$G105,Journal!$E105))</f>
        <v/>
      </c>
      <c r="F109" s="17" t="str">
        <f>IF($I109="","",IF(Journal!$E105=$B$2,Journal!$I105,""))</f>
        <v/>
      </c>
      <c r="G109" s="17" t="str">
        <f>IF($I109="","",IF(Journal!$G105=$B$2,Journal!$I105,""))</f>
        <v/>
      </c>
      <c r="H109" s="17" t="str">
        <f>IF($I109="","",IF($B$6="Soll",SUM($F$10:F109)-SUM($G$10:G109),SUM($G$10:G109)-SUM($F$10:F109)))</f>
        <v/>
      </c>
      <c r="I109" t="str">
        <f>IF($B$2="","",IF(OR(Journal!$E105=$B$2,Journal!$G105=$B$2),ROW()-9,""))</f>
        <v/>
      </c>
    </row>
    <row r="110" spans="1:9" x14ac:dyDescent="0.25">
      <c r="A110" s="16" t="str">
        <f>IF($I110="","",Journal!$B106)</f>
        <v/>
      </c>
      <c r="B110" s="10" t="str">
        <f>IF($I110="","",Journal!$A106)</f>
        <v/>
      </c>
      <c r="C110" s="10" t="str">
        <f>IF($I110="","",Journal!$C106)</f>
        <v/>
      </c>
      <c r="D110" s="10" t="str">
        <f>IF($I110="","",Journal!$D106)</f>
        <v/>
      </c>
      <c r="E110" s="10" t="str">
        <f>IF($I110="","",IF(Journal!$E106=$B$2,Journal!$G106,Journal!$E106))</f>
        <v/>
      </c>
      <c r="F110" s="17" t="str">
        <f>IF($I110="","",IF(Journal!$E106=$B$2,Journal!$I106,""))</f>
        <v/>
      </c>
      <c r="G110" s="17" t="str">
        <f>IF($I110="","",IF(Journal!$G106=$B$2,Journal!$I106,""))</f>
        <v/>
      </c>
      <c r="H110" s="17" t="str">
        <f>IF($I110="","",IF($B$6="Soll",SUM($F$10:F110)-SUM($G$10:G110),SUM($G$10:G110)-SUM($F$10:F110)))</f>
        <v/>
      </c>
      <c r="I110" t="str">
        <f>IF($B$2="","",IF(OR(Journal!$E106=$B$2,Journal!$G106=$B$2),ROW()-9,""))</f>
        <v/>
      </c>
    </row>
    <row r="111" spans="1:9" x14ac:dyDescent="0.25">
      <c r="A111" s="16" t="str">
        <f>IF($I111="","",Journal!$B107)</f>
        <v/>
      </c>
      <c r="B111" s="10" t="str">
        <f>IF($I111="","",Journal!$A107)</f>
        <v/>
      </c>
      <c r="C111" s="10" t="str">
        <f>IF($I111="","",Journal!$C107)</f>
        <v/>
      </c>
      <c r="D111" s="10" t="str">
        <f>IF($I111="","",Journal!$D107)</f>
        <v/>
      </c>
      <c r="E111" s="10" t="str">
        <f>IF($I111="","",IF(Journal!$E107=$B$2,Journal!$G107,Journal!$E107))</f>
        <v/>
      </c>
      <c r="F111" s="17" t="str">
        <f>IF($I111="","",IF(Journal!$E107=$B$2,Journal!$I107,""))</f>
        <v/>
      </c>
      <c r="G111" s="17" t="str">
        <f>IF($I111="","",IF(Journal!$G107=$B$2,Journal!$I107,""))</f>
        <v/>
      </c>
      <c r="H111" s="17" t="str">
        <f>IF($I111="","",IF($B$6="Soll",SUM($F$10:F111)-SUM($G$10:G111),SUM($G$10:G111)-SUM($F$10:F111)))</f>
        <v/>
      </c>
      <c r="I111" t="str">
        <f>IF($B$2="","",IF(OR(Journal!$E107=$B$2,Journal!$G107=$B$2),ROW()-9,""))</f>
        <v/>
      </c>
    </row>
    <row r="112" spans="1:9" x14ac:dyDescent="0.25">
      <c r="A112" s="16" t="str">
        <f>IF($I112="","",Journal!$B108)</f>
        <v/>
      </c>
      <c r="B112" s="10" t="str">
        <f>IF($I112="","",Journal!$A108)</f>
        <v/>
      </c>
      <c r="C112" s="10" t="str">
        <f>IF($I112="","",Journal!$C108)</f>
        <v/>
      </c>
      <c r="D112" s="10" t="str">
        <f>IF($I112="","",Journal!$D108)</f>
        <v/>
      </c>
      <c r="E112" s="10" t="str">
        <f>IF($I112="","",IF(Journal!$E108=$B$2,Journal!$G108,Journal!$E108))</f>
        <v/>
      </c>
      <c r="F112" s="17" t="str">
        <f>IF($I112="","",IF(Journal!$E108=$B$2,Journal!$I108,""))</f>
        <v/>
      </c>
      <c r="G112" s="17" t="str">
        <f>IF($I112="","",IF(Journal!$G108=$B$2,Journal!$I108,""))</f>
        <v/>
      </c>
      <c r="H112" s="17" t="str">
        <f>IF($I112="","",IF($B$6="Soll",SUM($F$10:F112)-SUM($G$10:G112),SUM($G$10:G112)-SUM($F$10:F112)))</f>
        <v/>
      </c>
      <c r="I112" t="str">
        <f>IF($B$2="","",IF(OR(Journal!$E108=$B$2,Journal!$G108=$B$2),ROW()-9,""))</f>
        <v/>
      </c>
    </row>
    <row r="113" spans="1:9" x14ac:dyDescent="0.25">
      <c r="A113" s="16" t="str">
        <f>IF($I113="","",Journal!$B109)</f>
        <v/>
      </c>
      <c r="B113" s="10" t="str">
        <f>IF($I113="","",Journal!$A109)</f>
        <v/>
      </c>
      <c r="C113" s="10" t="str">
        <f>IF($I113="","",Journal!$C109)</f>
        <v/>
      </c>
      <c r="D113" s="10" t="str">
        <f>IF($I113="","",Journal!$D109)</f>
        <v/>
      </c>
      <c r="E113" s="10" t="str">
        <f>IF($I113="","",IF(Journal!$E109=$B$2,Journal!$G109,Journal!$E109))</f>
        <v/>
      </c>
      <c r="F113" s="17" t="str">
        <f>IF($I113="","",IF(Journal!$E109=$B$2,Journal!$I109,""))</f>
        <v/>
      </c>
      <c r="G113" s="17" t="str">
        <f>IF($I113="","",IF(Journal!$G109=$B$2,Journal!$I109,""))</f>
        <v/>
      </c>
      <c r="H113" s="17" t="str">
        <f>IF($I113="","",IF($B$6="Soll",SUM($F$10:F113)-SUM($G$10:G113),SUM($G$10:G113)-SUM($F$10:F113)))</f>
        <v/>
      </c>
      <c r="I113" t="str">
        <f>IF($B$2="","",IF(OR(Journal!$E109=$B$2,Journal!$G109=$B$2),ROW()-9,""))</f>
        <v/>
      </c>
    </row>
    <row r="114" spans="1:9" x14ac:dyDescent="0.25">
      <c r="A114" s="16" t="str">
        <f>IF($I114="","",Journal!$B110)</f>
        <v/>
      </c>
      <c r="B114" s="10" t="str">
        <f>IF($I114="","",Journal!$A110)</f>
        <v/>
      </c>
      <c r="C114" s="10" t="str">
        <f>IF($I114="","",Journal!$C110)</f>
        <v/>
      </c>
      <c r="D114" s="10" t="str">
        <f>IF($I114="","",Journal!$D110)</f>
        <v/>
      </c>
      <c r="E114" s="10" t="str">
        <f>IF($I114="","",IF(Journal!$E110=$B$2,Journal!$G110,Journal!$E110))</f>
        <v/>
      </c>
      <c r="F114" s="17" t="str">
        <f>IF($I114="","",IF(Journal!$E110=$B$2,Journal!$I110,""))</f>
        <v/>
      </c>
      <c r="G114" s="17" t="str">
        <f>IF($I114="","",IF(Journal!$G110=$B$2,Journal!$I110,""))</f>
        <v/>
      </c>
      <c r="H114" s="17" t="str">
        <f>IF($I114="","",IF($B$6="Soll",SUM($F$10:F114)-SUM($G$10:G114),SUM($G$10:G114)-SUM($F$10:F114)))</f>
        <v/>
      </c>
      <c r="I114" t="str">
        <f>IF($B$2="","",IF(OR(Journal!$E110=$B$2,Journal!$G110=$B$2),ROW()-9,""))</f>
        <v/>
      </c>
    </row>
    <row r="115" spans="1:9" x14ac:dyDescent="0.25">
      <c r="A115" s="16" t="str">
        <f>IF($I115="","",Journal!$B111)</f>
        <v/>
      </c>
      <c r="B115" s="10" t="str">
        <f>IF($I115="","",Journal!$A111)</f>
        <v/>
      </c>
      <c r="C115" s="10" t="str">
        <f>IF($I115="","",Journal!$C111)</f>
        <v/>
      </c>
      <c r="D115" s="10" t="str">
        <f>IF($I115="","",Journal!$D111)</f>
        <v/>
      </c>
      <c r="E115" s="10" t="str">
        <f>IF($I115="","",IF(Journal!$E111=$B$2,Journal!$G111,Journal!$E111))</f>
        <v/>
      </c>
      <c r="F115" s="17" t="str">
        <f>IF($I115="","",IF(Journal!$E111=$B$2,Journal!$I111,""))</f>
        <v/>
      </c>
      <c r="G115" s="17" t="str">
        <f>IF($I115="","",IF(Journal!$G111=$B$2,Journal!$I111,""))</f>
        <v/>
      </c>
      <c r="H115" s="17" t="str">
        <f>IF($I115="","",IF($B$6="Soll",SUM($F$10:F115)-SUM($G$10:G115),SUM($G$10:G115)-SUM($F$10:F115)))</f>
        <v/>
      </c>
      <c r="I115" t="str">
        <f>IF($B$2="","",IF(OR(Journal!$E111=$B$2,Journal!$G111=$B$2),ROW()-9,""))</f>
        <v/>
      </c>
    </row>
    <row r="116" spans="1:9" x14ac:dyDescent="0.25">
      <c r="A116" s="16" t="str">
        <f>IF($I116="","",Journal!$B112)</f>
        <v/>
      </c>
      <c r="B116" s="10" t="str">
        <f>IF($I116="","",Journal!$A112)</f>
        <v/>
      </c>
      <c r="C116" s="10" t="str">
        <f>IF($I116="","",Journal!$C112)</f>
        <v/>
      </c>
      <c r="D116" s="10" t="str">
        <f>IF($I116="","",Journal!$D112)</f>
        <v/>
      </c>
      <c r="E116" s="10" t="str">
        <f>IF($I116="","",IF(Journal!$E112=$B$2,Journal!$G112,Journal!$E112))</f>
        <v/>
      </c>
      <c r="F116" s="17" t="str">
        <f>IF($I116="","",IF(Journal!$E112=$B$2,Journal!$I112,""))</f>
        <v/>
      </c>
      <c r="G116" s="17" t="str">
        <f>IF($I116="","",IF(Journal!$G112=$B$2,Journal!$I112,""))</f>
        <v/>
      </c>
      <c r="H116" s="17" t="str">
        <f>IF($I116="","",IF($B$6="Soll",SUM($F$10:F116)-SUM($G$10:G116),SUM($G$10:G116)-SUM($F$10:F116)))</f>
        <v/>
      </c>
      <c r="I116" t="str">
        <f>IF($B$2="","",IF(OR(Journal!$E112=$B$2,Journal!$G112=$B$2),ROW()-9,""))</f>
        <v/>
      </c>
    </row>
    <row r="117" spans="1:9" x14ac:dyDescent="0.25">
      <c r="A117" s="16" t="str">
        <f>IF($I117="","",Journal!$B113)</f>
        <v/>
      </c>
      <c r="B117" s="10" t="str">
        <f>IF($I117="","",Journal!$A113)</f>
        <v/>
      </c>
      <c r="C117" s="10" t="str">
        <f>IF($I117="","",Journal!$C113)</f>
        <v/>
      </c>
      <c r="D117" s="10" t="str">
        <f>IF($I117="","",Journal!$D113)</f>
        <v/>
      </c>
      <c r="E117" s="10" t="str">
        <f>IF($I117="","",IF(Journal!$E113=$B$2,Journal!$G113,Journal!$E113))</f>
        <v/>
      </c>
      <c r="F117" s="17" t="str">
        <f>IF($I117="","",IF(Journal!$E113=$B$2,Journal!$I113,""))</f>
        <v/>
      </c>
      <c r="G117" s="17" t="str">
        <f>IF($I117="","",IF(Journal!$G113=$B$2,Journal!$I113,""))</f>
        <v/>
      </c>
      <c r="H117" s="17" t="str">
        <f>IF($I117="","",IF($B$6="Soll",SUM($F$10:F117)-SUM($G$10:G117),SUM($G$10:G117)-SUM($F$10:F117)))</f>
        <v/>
      </c>
      <c r="I117" t="str">
        <f>IF($B$2="","",IF(OR(Journal!$E113=$B$2,Journal!$G113=$B$2),ROW()-9,""))</f>
        <v/>
      </c>
    </row>
    <row r="118" spans="1:9" x14ac:dyDescent="0.25">
      <c r="A118" s="16" t="str">
        <f>IF($I118="","",Journal!$B114)</f>
        <v/>
      </c>
      <c r="B118" s="10" t="str">
        <f>IF($I118="","",Journal!$A114)</f>
        <v/>
      </c>
      <c r="C118" s="10" t="str">
        <f>IF($I118="","",Journal!$C114)</f>
        <v/>
      </c>
      <c r="D118" s="10" t="str">
        <f>IF($I118="","",Journal!$D114)</f>
        <v/>
      </c>
      <c r="E118" s="10" t="str">
        <f>IF($I118="","",IF(Journal!$E114=$B$2,Journal!$G114,Journal!$E114))</f>
        <v/>
      </c>
      <c r="F118" s="17" t="str">
        <f>IF($I118="","",IF(Journal!$E114=$B$2,Journal!$I114,""))</f>
        <v/>
      </c>
      <c r="G118" s="17" t="str">
        <f>IF($I118="","",IF(Journal!$G114=$B$2,Journal!$I114,""))</f>
        <v/>
      </c>
      <c r="H118" s="17" t="str">
        <f>IF($I118="","",IF($B$6="Soll",SUM($F$10:F118)-SUM($G$10:G118),SUM($G$10:G118)-SUM($F$10:F118)))</f>
        <v/>
      </c>
      <c r="I118" t="str">
        <f>IF($B$2="","",IF(OR(Journal!$E114=$B$2,Journal!$G114=$B$2),ROW()-9,""))</f>
        <v/>
      </c>
    </row>
    <row r="119" spans="1:9" x14ac:dyDescent="0.25">
      <c r="A119" s="16" t="str">
        <f>IF($I119="","",Journal!$B115)</f>
        <v/>
      </c>
      <c r="B119" s="10" t="str">
        <f>IF($I119="","",Journal!$A115)</f>
        <v/>
      </c>
      <c r="C119" s="10" t="str">
        <f>IF($I119="","",Journal!$C115)</f>
        <v/>
      </c>
      <c r="D119" s="10" t="str">
        <f>IF($I119="","",Journal!$D115)</f>
        <v/>
      </c>
      <c r="E119" s="10" t="str">
        <f>IF($I119="","",IF(Journal!$E115=$B$2,Journal!$G115,Journal!$E115))</f>
        <v/>
      </c>
      <c r="F119" s="17" t="str">
        <f>IF($I119="","",IF(Journal!$E115=$B$2,Journal!$I115,""))</f>
        <v/>
      </c>
      <c r="G119" s="17" t="str">
        <f>IF($I119="","",IF(Journal!$G115=$B$2,Journal!$I115,""))</f>
        <v/>
      </c>
      <c r="H119" s="17" t="str">
        <f>IF($I119="","",IF($B$6="Soll",SUM($F$10:F119)-SUM($G$10:G119),SUM($G$10:G119)-SUM($F$10:F119)))</f>
        <v/>
      </c>
      <c r="I119" t="str">
        <f>IF($B$2="","",IF(OR(Journal!$E115=$B$2,Journal!$G115=$B$2),ROW()-9,""))</f>
        <v/>
      </c>
    </row>
    <row r="120" spans="1:9" x14ac:dyDescent="0.25">
      <c r="A120" s="16" t="str">
        <f>IF($I120="","",Journal!$B116)</f>
        <v/>
      </c>
      <c r="B120" s="10" t="str">
        <f>IF($I120="","",Journal!$A116)</f>
        <v/>
      </c>
      <c r="C120" s="10" t="str">
        <f>IF($I120="","",Journal!$C116)</f>
        <v/>
      </c>
      <c r="D120" s="10" t="str">
        <f>IF($I120="","",Journal!$D116)</f>
        <v/>
      </c>
      <c r="E120" s="10" t="str">
        <f>IF($I120="","",IF(Journal!$E116=$B$2,Journal!$G116,Journal!$E116))</f>
        <v/>
      </c>
      <c r="F120" s="17" t="str">
        <f>IF($I120="","",IF(Journal!$E116=$B$2,Journal!$I116,""))</f>
        <v/>
      </c>
      <c r="G120" s="17" t="str">
        <f>IF($I120="","",IF(Journal!$G116=$B$2,Journal!$I116,""))</f>
        <v/>
      </c>
      <c r="H120" s="17" t="str">
        <f>IF($I120="","",IF($B$6="Soll",SUM($F$10:F120)-SUM($G$10:G120),SUM($G$10:G120)-SUM($F$10:F120)))</f>
        <v/>
      </c>
      <c r="I120" t="str">
        <f>IF($B$2="","",IF(OR(Journal!$E116=$B$2,Journal!$G116=$B$2),ROW()-9,""))</f>
        <v/>
      </c>
    </row>
    <row r="121" spans="1:9" x14ac:dyDescent="0.25">
      <c r="A121" s="16" t="str">
        <f>IF($I121="","",Journal!$B117)</f>
        <v/>
      </c>
      <c r="B121" s="10" t="str">
        <f>IF($I121="","",Journal!$A117)</f>
        <v/>
      </c>
      <c r="C121" s="10" t="str">
        <f>IF($I121="","",Journal!$C117)</f>
        <v/>
      </c>
      <c r="D121" s="10" t="str">
        <f>IF($I121="","",Journal!$D117)</f>
        <v/>
      </c>
      <c r="E121" s="10" t="str">
        <f>IF($I121="","",IF(Journal!$E117=$B$2,Journal!$G117,Journal!$E117))</f>
        <v/>
      </c>
      <c r="F121" s="17" t="str">
        <f>IF($I121="","",IF(Journal!$E117=$B$2,Journal!$I117,""))</f>
        <v/>
      </c>
      <c r="G121" s="17" t="str">
        <f>IF($I121="","",IF(Journal!$G117=$B$2,Journal!$I117,""))</f>
        <v/>
      </c>
      <c r="H121" s="17" t="str">
        <f>IF($I121="","",IF($B$6="Soll",SUM($F$10:F121)-SUM($G$10:G121),SUM($G$10:G121)-SUM($F$10:F121)))</f>
        <v/>
      </c>
      <c r="I121" t="str">
        <f>IF($B$2="","",IF(OR(Journal!$E117=$B$2,Journal!$G117=$B$2),ROW()-9,""))</f>
        <v/>
      </c>
    </row>
    <row r="122" spans="1:9" x14ac:dyDescent="0.25">
      <c r="A122" s="16" t="str">
        <f>IF($I122="","",Journal!$B118)</f>
        <v/>
      </c>
      <c r="B122" s="10" t="str">
        <f>IF($I122="","",Journal!$A118)</f>
        <v/>
      </c>
      <c r="C122" s="10" t="str">
        <f>IF($I122="","",Journal!$C118)</f>
        <v/>
      </c>
      <c r="D122" s="10" t="str">
        <f>IF($I122="","",Journal!$D118)</f>
        <v/>
      </c>
      <c r="E122" s="10" t="str">
        <f>IF($I122="","",IF(Journal!$E118=$B$2,Journal!$G118,Journal!$E118))</f>
        <v/>
      </c>
      <c r="F122" s="17" t="str">
        <f>IF($I122="","",IF(Journal!$E118=$B$2,Journal!$I118,""))</f>
        <v/>
      </c>
      <c r="G122" s="17" t="str">
        <f>IF($I122="","",IF(Journal!$G118=$B$2,Journal!$I118,""))</f>
        <v/>
      </c>
      <c r="H122" s="17" t="str">
        <f>IF($I122="","",IF($B$6="Soll",SUM($F$10:F122)-SUM($G$10:G122),SUM($G$10:G122)-SUM($F$10:F122)))</f>
        <v/>
      </c>
      <c r="I122" t="str">
        <f>IF($B$2="","",IF(OR(Journal!$E118=$B$2,Journal!$G118=$B$2),ROW()-9,""))</f>
        <v/>
      </c>
    </row>
    <row r="123" spans="1:9" x14ac:dyDescent="0.25">
      <c r="A123" s="16" t="str">
        <f>IF($I123="","",Journal!$B119)</f>
        <v/>
      </c>
      <c r="B123" s="10" t="str">
        <f>IF($I123="","",Journal!$A119)</f>
        <v/>
      </c>
      <c r="C123" s="10" t="str">
        <f>IF($I123="","",Journal!$C119)</f>
        <v/>
      </c>
      <c r="D123" s="10" t="str">
        <f>IF($I123="","",Journal!$D119)</f>
        <v/>
      </c>
      <c r="E123" s="10" t="str">
        <f>IF($I123="","",IF(Journal!$E119=$B$2,Journal!$G119,Journal!$E119))</f>
        <v/>
      </c>
      <c r="F123" s="17" t="str">
        <f>IF($I123="","",IF(Journal!$E119=$B$2,Journal!$I119,""))</f>
        <v/>
      </c>
      <c r="G123" s="17" t="str">
        <f>IF($I123="","",IF(Journal!$G119=$B$2,Journal!$I119,""))</f>
        <v/>
      </c>
      <c r="H123" s="17" t="str">
        <f>IF($I123="","",IF($B$6="Soll",SUM($F$10:F123)-SUM($G$10:G123),SUM($G$10:G123)-SUM($F$10:F123)))</f>
        <v/>
      </c>
      <c r="I123" t="str">
        <f>IF($B$2="","",IF(OR(Journal!$E119=$B$2,Journal!$G119=$B$2),ROW()-9,""))</f>
        <v/>
      </c>
    </row>
    <row r="124" spans="1:9" x14ac:dyDescent="0.25">
      <c r="A124" s="16" t="str">
        <f>IF($I124="","",Journal!$B120)</f>
        <v/>
      </c>
      <c r="B124" s="10" t="str">
        <f>IF($I124="","",Journal!$A120)</f>
        <v/>
      </c>
      <c r="C124" s="10" t="str">
        <f>IF($I124="","",Journal!$C120)</f>
        <v/>
      </c>
      <c r="D124" s="10" t="str">
        <f>IF($I124="","",Journal!$D120)</f>
        <v/>
      </c>
      <c r="E124" s="10" t="str">
        <f>IF($I124="","",IF(Journal!$E120=$B$2,Journal!$G120,Journal!$E120))</f>
        <v/>
      </c>
      <c r="F124" s="17" t="str">
        <f>IF($I124="","",IF(Journal!$E120=$B$2,Journal!$I120,""))</f>
        <v/>
      </c>
      <c r="G124" s="17" t="str">
        <f>IF($I124="","",IF(Journal!$G120=$B$2,Journal!$I120,""))</f>
        <v/>
      </c>
      <c r="H124" s="17" t="str">
        <f>IF($I124="","",IF($B$6="Soll",SUM($F$10:F124)-SUM($G$10:G124),SUM($G$10:G124)-SUM($F$10:F124)))</f>
        <v/>
      </c>
      <c r="I124" t="str">
        <f>IF($B$2="","",IF(OR(Journal!$E120=$B$2,Journal!$G120=$B$2),ROW()-9,""))</f>
        <v/>
      </c>
    </row>
    <row r="125" spans="1:9" x14ac:dyDescent="0.25">
      <c r="A125" s="16" t="str">
        <f>IF($I125="","",Journal!$B121)</f>
        <v/>
      </c>
      <c r="B125" s="10" t="str">
        <f>IF($I125="","",Journal!$A121)</f>
        <v/>
      </c>
      <c r="C125" s="10" t="str">
        <f>IF($I125="","",Journal!$C121)</f>
        <v/>
      </c>
      <c r="D125" s="10" t="str">
        <f>IF($I125="","",Journal!$D121)</f>
        <v/>
      </c>
      <c r="E125" s="10" t="str">
        <f>IF($I125="","",IF(Journal!$E121=$B$2,Journal!$G121,Journal!$E121))</f>
        <v/>
      </c>
      <c r="F125" s="17" t="str">
        <f>IF($I125="","",IF(Journal!$E121=$B$2,Journal!$I121,""))</f>
        <v/>
      </c>
      <c r="G125" s="17" t="str">
        <f>IF($I125="","",IF(Journal!$G121=$B$2,Journal!$I121,""))</f>
        <v/>
      </c>
      <c r="H125" s="17" t="str">
        <f>IF($I125="","",IF($B$6="Soll",SUM($F$10:F125)-SUM($G$10:G125),SUM($G$10:G125)-SUM($F$10:F125)))</f>
        <v/>
      </c>
      <c r="I125" t="str">
        <f>IF($B$2="","",IF(OR(Journal!$E121=$B$2,Journal!$G121=$B$2),ROW()-9,""))</f>
        <v/>
      </c>
    </row>
    <row r="126" spans="1:9" x14ac:dyDescent="0.25">
      <c r="A126" s="16" t="str">
        <f>IF($I126="","",Journal!$B122)</f>
        <v/>
      </c>
      <c r="B126" s="10" t="str">
        <f>IF($I126="","",Journal!$A122)</f>
        <v/>
      </c>
      <c r="C126" s="10" t="str">
        <f>IF($I126="","",Journal!$C122)</f>
        <v/>
      </c>
      <c r="D126" s="10" t="str">
        <f>IF($I126="","",Journal!$D122)</f>
        <v/>
      </c>
      <c r="E126" s="10" t="str">
        <f>IF($I126="","",IF(Journal!$E122=$B$2,Journal!$G122,Journal!$E122))</f>
        <v/>
      </c>
      <c r="F126" s="17" t="str">
        <f>IF($I126="","",IF(Journal!$E122=$B$2,Journal!$I122,""))</f>
        <v/>
      </c>
      <c r="G126" s="17" t="str">
        <f>IF($I126="","",IF(Journal!$G122=$B$2,Journal!$I122,""))</f>
        <v/>
      </c>
      <c r="H126" s="17" t="str">
        <f>IF($I126="","",IF($B$6="Soll",SUM($F$10:F126)-SUM($G$10:G126),SUM($G$10:G126)-SUM($F$10:F126)))</f>
        <v/>
      </c>
      <c r="I126" t="str">
        <f>IF($B$2="","",IF(OR(Journal!$E122=$B$2,Journal!$G122=$B$2),ROW()-9,""))</f>
        <v/>
      </c>
    </row>
    <row r="127" spans="1:9" x14ac:dyDescent="0.25">
      <c r="A127" s="16" t="str">
        <f>IF($I127="","",Journal!$B123)</f>
        <v/>
      </c>
      <c r="B127" s="10" t="str">
        <f>IF($I127="","",Journal!$A123)</f>
        <v/>
      </c>
      <c r="C127" s="10" t="str">
        <f>IF($I127="","",Journal!$C123)</f>
        <v/>
      </c>
      <c r="D127" s="10" t="str">
        <f>IF($I127="","",Journal!$D123)</f>
        <v/>
      </c>
      <c r="E127" s="10" t="str">
        <f>IF($I127="","",IF(Journal!$E123=$B$2,Journal!$G123,Journal!$E123))</f>
        <v/>
      </c>
      <c r="F127" s="17" t="str">
        <f>IF($I127="","",IF(Journal!$E123=$B$2,Journal!$I123,""))</f>
        <v/>
      </c>
      <c r="G127" s="17" t="str">
        <f>IF($I127="","",IF(Journal!$G123=$B$2,Journal!$I123,""))</f>
        <v/>
      </c>
      <c r="H127" s="17" t="str">
        <f>IF($I127="","",IF($B$6="Soll",SUM($F$10:F127)-SUM($G$10:G127),SUM($G$10:G127)-SUM($F$10:F127)))</f>
        <v/>
      </c>
      <c r="I127" t="str">
        <f>IF($B$2="","",IF(OR(Journal!$E123=$B$2,Journal!$G123=$B$2),ROW()-9,""))</f>
        <v/>
      </c>
    </row>
    <row r="128" spans="1:9" x14ac:dyDescent="0.25">
      <c r="A128" s="16" t="str">
        <f>IF($I128="","",Journal!$B124)</f>
        <v/>
      </c>
      <c r="B128" s="10" t="str">
        <f>IF($I128="","",Journal!$A124)</f>
        <v/>
      </c>
      <c r="C128" s="10" t="str">
        <f>IF($I128="","",Journal!$C124)</f>
        <v/>
      </c>
      <c r="D128" s="10" t="str">
        <f>IF($I128="","",Journal!$D124)</f>
        <v/>
      </c>
      <c r="E128" s="10" t="str">
        <f>IF($I128="","",IF(Journal!$E124=$B$2,Journal!$G124,Journal!$E124))</f>
        <v/>
      </c>
      <c r="F128" s="17" t="str">
        <f>IF($I128="","",IF(Journal!$E124=$B$2,Journal!$I124,""))</f>
        <v/>
      </c>
      <c r="G128" s="17" t="str">
        <f>IF($I128="","",IF(Journal!$G124=$B$2,Journal!$I124,""))</f>
        <v/>
      </c>
      <c r="H128" s="17" t="str">
        <f>IF($I128="","",IF($B$6="Soll",SUM($F$10:F128)-SUM($G$10:G128),SUM($G$10:G128)-SUM($F$10:F128)))</f>
        <v/>
      </c>
      <c r="I128" t="str">
        <f>IF($B$2="","",IF(OR(Journal!$E124=$B$2,Journal!$G124=$B$2),ROW()-9,""))</f>
        <v/>
      </c>
    </row>
    <row r="129" spans="1:9" x14ac:dyDescent="0.25">
      <c r="A129" s="16" t="str">
        <f>IF($I129="","",Journal!$B125)</f>
        <v/>
      </c>
      <c r="B129" s="10" t="str">
        <f>IF($I129="","",Journal!$A125)</f>
        <v/>
      </c>
      <c r="C129" s="10" t="str">
        <f>IF($I129="","",Journal!$C125)</f>
        <v/>
      </c>
      <c r="D129" s="10" t="str">
        <f>IF($I129="","",Journal!$D125)</f>
        <v/>
      </c>
      <c r="E129" s="10" t="str">
        <f>IF($I129="","",IF(Journal!$E125=$B$2,Journal!$G125,Journal!$E125))</f>
        <v/>
      </c>
      <c r="F129" s="17" t="str">
        <f>IF($I129="","",IF(Journal!$E125=$B$2,Journal!$I125,""))</f>
        <v/>
      </c>
      <c r="G129" s="17" t="str">
        <f>IF($I129="","",IF(Journal!$G125=$B$2,Journal!$I125,""))</f>
        <v/>
      </c>
      <c r="H129" s="17" t="str">
        <f>IF($I129="","",IF($B$6="Soll",SUM($F$10:F129)-SUM($G$10:G129),SUM($G$10:G129)-SUM($F$10:F129)))</f>
        <v/>
      </c>
      <c r="I129" t="str">
        <f>IF($B$2="","",IF(OR(Journal!$E125=$B$2,Journal!$G125=$B$2),ROW()-9,""))</f>
        <v/>
      </c>
    </row>
    <row r="130" spans="1:9" x14ac:dyDescent="0.25">
      <c r="A130" s="16" t="str">
        <f>IF($I130="","",Journal!$B126)</f>
        <v/>
      </c>
      <c r="B130" s="10" t="str">
        <f>IF($I130="","",Journal!$A126)</f>
        <v/>
      </c>
      <c r="C130" s="10" t="str">
        <f>IF($I130="","",Journal!$C126)</f>
        <v/>
      </c>
      <c r="D130" s="10" t="str">
        <f>IF($I130="","",Journal!$D126)</f>
        <v/>
      </c>
      <c r="E130" s="10" t="str">
        <f>IF($I130="","",IF(Journal!$E126=$B$2,Journal!$G126,Journal!$E126))</f>
        <v/>
      </c>
      <c r="F130" s="17" t="str">
        <f>IF($I130="","",IF(Journal!$E126=$B$2,Journal!$I126,""))</f>
        <v/>
      </c>
      <c r="G130" s="17" t="str">
        <f>IF($I130="","",IF(Journal!$G126=$B$2,Journal!$I126,""))</f>
        <v/>
      </c>
      <c r="H130" s="17" t="str">
        <f>IF($I130="","",IF($B$6="Soll",SUM($F$10:F130)-SUM($G$10:G130),SUM($G$10:G130)-SUM($F$10:F130)))</f>
        <v/>
      </c>
      <c r="I130" t="str">
        <f>IF($B$2="","",IF(OR(Journal!$E126=$B$2,Journal!$G126=$B$2),ROW()-9,""))</f>
        <v/>
      </c>
    </row>
    <row r="131" spans="1:9" x14ac:dyDescent="0.25">
      <c r="A131" s="16" t="str">
        <f>IF($I131="","",Journal!$B127)</f>
        <v/>
      </c>
      <c r="B131" s="10" t="str">
        <f>IF($I131="","",Journal!$A127)</f>
        <v/>
      </c>
      <c r="C131" s="10" t="str">
        <f>IF($I131="","",Journal!$C127)</f>
        <v/>
      </c>
      <c r="D131" s="10" t="str">
        <f>IF($I131="","",Journal!$D127)</f>
        <v/>
      </c>
      <c r="E131" s="10" t="str">
        <f>IF($I131="","",IF(Journal!$E127=$B$2,Journal!$G127,Journal!$E127))</f>
        <v/>
      </c>
      <c r="F131" s="17" t="str">
        <f>IF($I131="","",IF(Journal!$E127=$B$2,Journal!$I127,""))</f>
        <v/>
      </c>
      <c r="G131" s="17" t="str">
        <f>IF($I131="","",IF(Journal!$G127=$B$2,Journal!$I127,""))</f>
        <v/>
      </c>
      <c r="H131" s="17" t="str">
        <f>IF($I131="","",IF($B$6="Soll",SUM($F$10:F131)-SUM($G$10:G131),SUM($G$10:G131)-SUM($F$10:F131)))</f>
        <v/>
      </c>
      <c r="I131" t="str">
        <f>IF($B$2="","",IF(OR(Journal!$E127=$B$2,Journal!$G127=$B$2),ROW()-9,""))</f>
        <v/>
      </c>
    </row>
    <row r="132" spans="1:9" x14ac:dyDescent="0.25">
      <c r="A132" s="16" t="str">
        <f>IF($I132="","",Journal!$B128)</f>
        <v/>
      </c>
      <c r="B132" s="10" t="str">
        <f>IF($I132="","",Journal!$A128)</f>
        <v/>
      </c>
      <c r="C132" s="10" t="str">
        <f>IF($I132="","",Journal!$C128)</f>
        <v/>
      </c>
      <c r="D132" s="10" t="str">
        <f>IF($I132="","",Journal!$D128)</f>
        <v/>
      </c>
      <c r="E132" s="10" t="str">
        <f>IF($I132="","",IF(Journal!$E128=$B$2,Journal!$G128,Journal!$E128))</f>
        <v/>
      </c>
      <c r="F132" s="17" t="str">
        <f>IF($I132="","",IF(Journal!$E128=$B$2,Journal!$I128,""))</f>
        <v/>
      </c>
      <c r="G132" s="17" t="str">
        <f>IF($I132="","",IF(Journal!$G128=$B$2,Journal!$I128,""))</f>
        <v/>
      </c>
      <c r="H132" s="17" t="str">
        <f>IF($I132="","",IF($B$6="Soll",SUM($F$10:F132)-SUM($G$10:G132),SUM($G$10:G132)-SUM($F$10:F132)))</f>
        <v/>
      </c>
      <c r="I132" t="str">
        <f>IF($B$2="","",IF(OR(Journal!$E128=$B$2,Journal!$G128=$B$2),ROW()-9,""))</f>
        <v/>
      </c>
    </row>
    <row r="133" spans="1:9" x14ac:dyDescent="0.25">
      <c r="A133" s="16" t="str">
        <f>IF($I133="","",Journal!$B129)</f>
        <v/>
      </c>
      <c r="B133" s="10" t="str">
        <f>IF($I133="","",Journal!$A129)</f>
        <v/>
      </c>
      <c r="C133" s="10" t="str">
        <f>IF($I133="","",Journal!$C129)</f>
        <v/>
      </c>
      <c r="D133" s="10" t="str">
        <f>IF($I133="","",Journal!$D129)</f>
        <v/>
      </c>
      <c r="E133" s="10" t="str">
        <f>IF($I133="","",IF(Journal!$E129=$B$2,Journal!$G129,Journal!$E129))</f>
        <v/>
      </c>
      <c r="F133" s="17" t="str">
        <f>IF($I133="","",IF(Journal!$E129=$B$2,Journal!$I129,""))</f>
        <v/>
      </c>
      <c r="G133" s="17" t="str">
        <f>IF($I133="","",IF(Journal!$G129=$B$2,Journal!$I129,""))</f>
        <v/>
      </c>
      <c r="H133" s="17" t="str">
        <f>IF($I133="","",IF($B$6="Soll",SUM($F$10:F133)-SUM($G$10:G133),SUM($G$10:G133)-SUM($F$10:F133)))</f>
        <v/>
      </c>
      <c r="I133" t="str">
        <f>IF($B$2="","",IF(OR(Journal!$E129=$B$2,Journal!$G129=$B$2),ROW()-9,""))</f>
        <v/>
      </c>
    </row>
    <row r="134" spans="1:9" x14ac:dyDescent="0.25">
      <c r="A134" s="16" t="str">
        <f>IF($I134="","",Journal!$B130)</f>
        <v/>
      </c>
      <c r="B134" s="10" t="str">
        <f>IF($I134="","",Journal!$A130)</f>
        <v/>
      </c>
      <c r="C134" s="10" t="str">
        <f>IF($I134="","",Journal!$C130)</f>
        <v/>
      </c>
      <c r="D134" s="10" t="str">
        <f>IF($I134="","",Journal!$D130)</f>
        <v/>
      </c>
      <c r="E134" s="10" t="str">
        <f>IF($I134="","",IF(Journal!$E130=$B$2,Journal!$G130,Journal!$E130))</f>
        <v/>
      </c>
      <c r="F134" s="17" t="str">
        <f>IF($I134="","",IF(Journal!$E130=$B$2,Journal!$I130,""))</f>
        <v/>
      </c>
      <c r="G134" s="17" t="str">
        <f>IF($I134="","",IF(Journal!$G130=$B$2,Journal!$I130,""))</f>
        <v/>
      </c>
      <c r="H134" s="17" t="str">
        <f>IF($I134="","",IF($B$6="Soll",SUM($F$10:F134)-SUM($G$10:G134),SUM($G$10:G134)-SUM($F$10:F134)))</f>
        <v/>
      </c>
      <c r="I134" t="str">
        <f>IF($B$2="","",IF(OR(Journal!$E130=$B$2,Journal!$G130=$B$2),ROW()-9,""))</f>
        <v/>
      </c>
    </row>
    <row r="135" spans="1:9" x14ac:dyDescent="0.25">
      <c r="A135" s="16" t="str">
        <f>IF($I135="","",Journal!$B131)</f>
        <v/>
      </c>
      <c r="B135" s="10" t="str">
        <f>IF($I135="","",Journal!$A131)</f>
        <v/>
      </c>
      <c r="C135" s="10" t="str">
        <f>IF($I135="","",Journal!$C131)</f>
        <v/>
      </c>
      <c r="D135" s="10" t="str">
        <f>IF($I135="","",Journal!$D131)</f>
        <v/>
      </c>
      <c r="E135" s="10" t="str">
        <f>IF($I135="","",IF(Journal!$E131=$B$2,Journal!$G131,Journal!$E131))</f>
        <v/>
      </c>
      <c r="F135" s="17" t="str">
        <f>IF($I135="","",IF(Journal!$E131=$B$2,Journal!$I131,""))</f>
        <v/>
      </c>
      <c r="G135" s="17" t="str">
        <f>IF($I135="","",IF(Journal!$G131=$B$2,Journal!$I131,""))</f>
        <v/>
      </c>
      <c r="H135" s="17" t="str">
        <f>IF($I135="","",IF($B$6="Soll",SUM($F$10:F135)-SUM($G$10:G135),SUM($G$10:G135)-SUM($F$10:F135)))</f>
        <v/>
      </c>
      <c r="I135" t="str">
        <f>IF($B$2="","",IF(OR(Journal!$E131=$B$2,Journal!$G131=$B$2),ROW()-9,""))</f>
        <v/>
      </c>
    </row>
    <row r="136" spans="1:9" x14ac:dyDescent="0.25">
      <c r="A136" s="16" t="str">
        <f>IF($I136="","",Journal!$B132)</f>
        <v/>
      </c>
      <c r="B136" s="10" t="str">
        <f>IF($I136="","",Journal!$A132)</f>
        <v/>
      </c>
      <c r="C136" s="10" t="str">
        <f>IF($I136="","",Journal!$C132)</f>
        <v/>
      </c>
      <c r="D136" s="10" t="str">
        <f>IF($I136="","",Journal!$D132)</f>
        <v/>
      </c>
      <c r="E136" s="10" t="str">
        <f>IF($I136="","",IF(Journal!$E132=$B$2,Journal!$G132,Journal!$E132))</f>
        <v/>
      </c>
      <c r="F136" s="17" t="str">
        <f>IF($I136="","",IF(Journal!$E132=$B$2,Journal!$I132,""))</f>
        <v/>
      </c>
      <c r="G136" s="17" t="str">
        <f>IF($I136="","",IF(Journal!$G132=$B$2,Journal!$I132,""))</f>
        <v/>
      </c>
      <c r="H136" s="17" t="str">
        <f>IF($I136="","",IF($B$6="Soll",SUM($F$10:F136)-SUM($G$10:G136),SUM($G$10:G136)-SUM($F$10:F136)))</f>
        <v/>
      </c>
      <c r="I136" t="str">
        <f>IF($B$2="","",IF(OR(Journal!$E132=$B$2,Journal!$G132=$B$2),ROW()-9,""))</f>
        <v/>
      </c>
    </row>
    <row r="137" spans="1:9" x14ac:dyDescent="0.25">
      <c r="A137" s="16" t="str">
        <f>IF($I137="","",Journal!$B133)</f>
        <v/>
      </c>
      <c r="B137" s="10" t="str">
        <f>IF($I137="","",Journal!$A133)</f>
        <v/>
      </c>
      <c r="C137" s="10" t="str">
        <f>IF($I137="","",Journal!$C133)</f>
        <v/>
      </c>
      <c r="D137" s="10" t="str">
        <f>IF($I137="","",Journal!$D133)</f>
        <v/>
      </c>
      <c r="E137" s="10" t="str">
        <f>IF($I137="","",IF(Journal!$E133=$B$2,Journal!$G133,Journal!$E133))</f>
        <v/>
      </c>
      <c r="F137" s="17" t="str">
        <f>IF($I137="","",IF(Journal!$E133=$B$2,Journal!$I133,""))</f>
        <v/>
      </c>
      <c r="G137" s="17" t="str">
        <f>IF($I137="","",IF(Journal!$G133=$B$2,Journal!$I133,""))</f>
        <v/>
      </c>
      <c r="H137" s="17" t="str">
        <f>IF($I137="","",IF($B$6="Soll",SUM($F$10:F137)-SUM($G$10:G137),SUM($G$10:G137)-SUM($F$10:F137)))</f>
        <v/>
      </c>
      <c r="I137" t="str">
        <f>IF($B$2="","",IF(OR(Journal!$E133=$B$2,Journal!$G133=$B$2),ROW()-9,""))</f>
        <v/>
      </c>
    </row>
    <row r="138" spans="1:9" x14ac:dyDescent="0.25">
      <c r="A138" s="16" t="str">
        <f>IF($I138="","",Journal!$B134)</f>
        <v/>
      </c>
      <c r="B138" s="10" t="str">
        <f>IF($I138="","",Journal!$A134)</f>
        <v/>
      </c>
      <c r="C138" s="10" t="str">
        <f>IF($I138="","",Journal!$C134)</f>
        <v/>
      </c>
      <c r="D138" s="10" t="str">
        <f>IF($I138="","",Journal!$D134)</f>
        <v/>
      </c>
      <c r="E138" s="10" t="str">
        <f>IF($I138="","",IF(Journal!$E134=$B$2,Journal!$G134,Journal!$E134))</f>
        <v/>
      </c>
      <c r="F138" s="17" t="str">
        <f>IF($I138="","",IF(Journal!$E134=$B$2,Journal!$I134,""))</f>
        <v/>
      </c>
      <c r="G138" s="17" t="str">
        <f>IF($I138="","",IF(Journal!$G134=$B$2,Journal!$I134,""))</f>
        <v/>
      </c>
      <c r="H138" s="17" t="str">
        <f>IF($I138="","",IF($B$6="Soll",SUM($F$10:F138)-SUM($G$10:G138),SUM($G$10:G138)-SUM($F$10:F138)))</f>
        <v/>
      </c>
      <c r="I138" t="str">
        <f>IF($B$2="","",IF(OR(Journal!$E134=$B$2,Journal!$G134=$B$2),ROW()-9,""))</f>
        <v/>
      </c>
    </row>
    <row r="139" spans="1:9" x14ac:dyDescent="0.25">
      <c r="A139" s="16" t="str">
        <f>IF($I139="","",Journal!$B135)</f>
        <v/>
      </c>
      <c r="B139" s="10" t="str">
        <f>IF($I139="","",Journal!$A135)</f>
        <v/>
      </c>
      <c r="C139" s="10" t="str">
        <f>IF($I139="","",Journal!$C135)</f>
        <v/>
      </c>
      <c r="D139" s="10" t="str">
        <f>IF($I139="","",Journal!$D135)</f>
        <v/>
      </c>
      <c r="E139" s="10" t="str">
        <f>IF($I139="","",IF(Journal!$E135=$B$2,Journal!$G135,Journal!$E135))</f>
        <v/>
      </c>
      <c r="F139" s="17" t="str">
        <f>IF($I139="","",IF(Journal!$E135=$B$2,Journal!$I135,""))</f>
        <v/>
      </c>
      <c r="G139" s="17" t="str">
        <f>IF($I139="","",IF(Journal!$G135=$B$2,Journal!$I135,""))</f>
        <v/>
      </c>
      <c r="H139" s="17" t="str">
        <f>IF($I139="","",IF($B$6="Soll",SUM($F$10:F139)-SUM($G$10:G139),SUM($G$10:G139)-SUM($F$10:F139)))</f>
        <v/>
      </c>
      <c r="I139" t="str">
        <f>IF($B$2="","",IF(OR(Journal!$E135=$B$2,Journal!$G135=$B$2),ROW()-9,""))</f>
        <v/>
      </c>
    </row>
    <row r="140" spans="1:9" x14ac:dyDescent="0.25">
      <c r="A140" s="16" t="str">
        <f>IF($I140="","",Journal!$B136)</f>
        <v/>
      </c>
      <c r="B140" s="10" t="str">
        <f>IF($I140="","",Journal!$A136)</f>
        <v/>
      </c>
      <c r="C140" s="10" t="str">
        <f>IF($I140="","",Journal!$C136)</f>
        <v/>
      </c>
      <c r="D140" s="10" t="str">
        <f>IF($I140="","",Journal!$D136)</f>
        <v/>
      </c>
      <c r="E140" s="10" t="str">
        <f>IF($I140="","",IF(Journal!$E136=$B$2,Journal!$G136,Journal!$E136))</f>
        <v/>
      </c>
      <c r="F140" s="17" t="str">
        <f>IF($I140="","",IF(Journal!$E136=$B$2,Journal!$I136,""))</f>
        <v/>
      </c>
      <c r="G140" s="17" t="str">
        <f>IF($I140="","",IF(Journal!$G136=$B$2,Journal!$I136,""))</f>
        <v/>
      </c>
      <c r="H140" s="17" t="str">
        <f>IF($I140="","",IF($B$6="Soll",SUM($F$10:F140)-SUM($G$10:G140),SUM($G$10:G140)-SUM($F$10:F140)))</f>
        <v/>
      </c>
      <c r="I140" t="str">
        <f>IF($B$2="","",IF(OR(Journal!$E136=$B$2,Journal!$G136=$B$2),ROW()-9,""))</f>
        <v/>
      </c>
    </row>
    <row r="141" spans="1:9" x14ac:dyDescent="0.25">
      <c r="A141" s="16" t="str">
        <f>IF($I141="","",Journal!$B137)</f>
        <v/>
      </c>
      <c r="B141" s="10" t="str">
        <f>IF($I141="","",Journal!$A137)</f>
        <v/>
      </c>
      <c r="C141" s="10" t="str">
        <f>IF($I141="","",Journal!$C137)</f>
        <v/>
      </c>
      <c r="D141" s="10" t="str">
        <f>IF($I141="","",Journal!$D137)</f>
        <v/>
      </c>
      <c r="E141" s="10" t="str">
        <f>IF($I141="","",IF(Journal!$E137=$B$2,Journal!$G137,Journal!$E137))</f>
        <v/>
      </c>
      <c r="F141" s="17" t="str">
        <f>IF($I141="","",IF(Journal!$E137=$B$2,Journal!$I137,""))</f>
        <v/>
      </c>
      <c r="G141" s="17" t="str">
        <f>IF($I141="","",IF(Journal!$G137=$B$2,Journal!$I137,""))</f>
        <v/>
      </c>
      <c r="H141" s="17" t="str">
        <f>IF($I141="","",IF($B$6="Soll",SUM($F$10:F141)-SUM($G$10:G141),SUM($G$10:G141)-SUM($F$10:F141)))</f>
        <v/>
      </c>
      <c r="I141" t="str">
        <f>IF($B$2="","",IF(OR(Journal!$E137=$B$2,Journal!$G137=$B$2),ROW()-9,""))</f>
        <v/>
      </c>
    </row>
    <row r="142" spans="1:9" x14ac:dyDescent="0.25">
      <c r="A142" s="16" t="str">
        <f>IF($I142="","",Journal!$B138)</f>
        <v/>
      </c>
      <c r="B142" s="10" t="str">
        <f>IF($I142="","",Journal!$A138)</f>
        <v/>
      </c>
      <c r="C142" s="10" t="str">
        <f>IF($I142="","",Journal!$C138)</f>
        <v/>
      </c>
      <c r="D142" s="10" t="str">
        <f>IF($I142="","",Journal!$D138)</f>
        <v/>
      </c>
      <c r="E142" s="10" t="str">
        <f>IF($I142="","",IF(Journal!$E138=$B$2,Journal!$G138,Journal!$E138))</f>
        <v/>
      </c>
      <c r="F142" s="17" t="str">
        <f>IF($I142="","",IF(Journal!$E138=$B$2,Journal!$I138,""))</f>
        <v/>
      </c>
      <c r="G142" s="17" t="str">
        <f>IF($I142="","",IF(Journal!$G138=$B$2,Journal!$I138,""))</f>
        <v/>
      </c>
      <c r="H142" s="17" t="str">
        <f>IF($I142="","",IF($B$6="Soll",SUM($F$10:F142)-SUM($G$10:G142),SUM($G$10:G142)-SUM($F$10:F142)))</f>
        <v/>
      </c>
      <c r="I142" t="str">
        <f>IF($B$2="","",IF(OR(Journal!$E138=$B$2,Journal!$G138=$B$2),ROW()-9,""))</f>
        <v/>
      </c>
    </row>
    <row r="143" spans="1:9" x14ac:dyDescent="0.25">
      <c r="A143" s="16" t="str">
        <f>IF($I143="","",Journal!$B139)</f>
        <v/>
      </c>
      <c r="B143" s="10" t="str">
        <f>IF($I143="","",Journal!$A139)</f>
        <v/>
      </c>
      <c r="C143" s="10" t="str">
        <f>IF($I143="","",Journal!$C139)</f>
        <v/>
      </c>
      <c r="D143" s="10" t="str">
        <f>IF($I143="","",Journal!$D139)</f>
        <v/>
      </c>
      <c r="E143" s="10" t="str">
        <f>IF($I143="","",IF(Journal!$E139=$B$2,Journal!$G139,Journal!$E139))</f>
        <v/>
      </c>
      <c r="F143" s="17" t="str">
        <f>IF($I143="","",IF(Journal!$E139=$B$2,Journal!$I139,""))</f>
        <v/>
      </c>
      <c r="G143" s="17" t="str">
        <f>IF($I143="","",IF(Journal!$G139=$B$2,Journal!$I139,""))</f>
        <v/>
      </c>
      <c r="H143" s="17" t="str">
        <f>IF($I143="","",IF($B$6="Soll",SUM($F$10:F143)-SUM($G$10:G143),SUM($G$10:G143)-SUM($F$10:F143)))</f>
        <v/>
      </c>
      <c r="I143" t="str">
        <f>IF($B$2="","",IF(OR(Journal!$E139=$B$2,Journal!$G139=$B$2),ROW()-9,""))</f>
        <v/>
      </c>
    </row>
    <row r="144" spans="1:9" x14ac:dyDescent="0.25">
      <c r="A144" s="16" t="str">
        <f>IF($I144="","",Journal!$B140)</f>
        <v/>
      </c>
      <c r="B144" s="10" t="str">
        <f>IF($I144="","",Journal!$A140)</f>
        <v/>
      </c>
      <c r="C144" s="10" t="str">
        <f>IF($I144="","",Journal!$C140)</f>
        <v/>
      </c>
      <c r="D144" s="10" t="str">
        <f>IF($I144="","",Journal!$D140)</f>
        <v/>
      </c>
      <c r="E144" s="10" t="str">
        <f>IF($I144="","",IF(Journal!$E140=$B$2,Journal!$G140,Journal!$E140))</f>
        <v/>
      </c>
      <c r="F144" s="17" t="str">
        <f>IF($I144="","",IF(Journal!$E140=$B$2,Journal!$I140,""))</f>
        <v/>
      </c>
      <c r="G144" s="17" t="str">
        <f>IF($I144="","",IF(Journal!$G140=$B$2,Journal!$I140,""))</f>
        <v/>
      </c>
      <c r="H144" s="17" t="str">
        <f>IF($I144="","",IF($B$6="Soll",SUM($F$10:F144)-SUM($G$10:G144),SUM($G$10:G144)-SUM($F$10:F144)))</f>
        <v/>
      </c>
      <c r="I144" t="str">
        <f>IF($B$2="","",IF(OR(Journal!$E140=$B$2,Journal!$G140=$B$2),ROW()-9,""))</f>
        <v/>
      </c>
    </row>
    <row r="145" spans="1:9" x14ac:dyDescent="0.25">
      <c r="A145" s="16" t="str">
        <f>IF($I145="","",Journal!$B141)</f>
        <v/>
      </c>
      <c r="B145" s="10" t="str">
        <f>IF($I145="","",Journal!$A141)</f>
        <v/>
      </c>
      <c r="C145" s="10" t="str">
        <f>IF($I145="","",Journal!$C141)</f>
        <v/>
      </c>
      <c r="D145" s="10" t="str">
        <f>IF($I145="","",Journal!$D141)</f>
        <v/>
      </c>
      <c r="E145" s="10" t="str">
        <f>IF($I145="","",IF(Journal!$E141=$B$2,Journal!$G141,Journal!$E141))</f>
        <v/>
      </c>
      <c r="F145" s="17" t="str">
        <f>IF($I145="","",IF(Journal!$E141=$B$2,Journal!$I141,""))</f>
        <v/>
      </c>
      <c r="G145" s="17" t="str">
        <f>IF($I145="","",IF(Journal!$G141=$B$2,Journal!$I141,""))</f>
        <v/>
      </c>
      <c r="H145" s="17" t="str">
        <f>IF($I145="","",IF($B$6="Soll",SUM($F$10:F145)-SUM($G$10:G145),SUM($G$10:G145)-SUM($F$10:F145)))</f>
        <v/>
      </c>
      <c r="I145" t="str">
        <f>IF($B$2="","",IF(OR(Journal!$E141=$B$2,Journal!$G141=$B$2),ROW()-9,""))</f>
        <v/>
      </c>
    </row>
    <row r="146" spans="1:9" x14ac:dyDescent="0.25">
      <c r="A146" s="16" t="str">
        <f>IF($I146="","",Journal!$B142)</f>
        <v/>
      </c>
      <c r="B146" s="10" t="str">
        <f>IF($I146="","",Journal!$A142)</f>
        <v/>
      </c>
      <c r="C146" s="10" t="str">
        <f>IF($I146="","",Journal!$C142)</f>
        <v/>
      </c>
      <c r="D146" s="10" t="str">
        <f>IF($I146="","",Journal!$D142)</f>
        <v/>
      </c>
      <c r="E146" s="10" t="str">
        <f>IF($I146="","",IF(Journal!$E142=$B$2,Journal!$G142,Journal!$E142))</f>
        <v/>
      </c>
      <c r="F146" s="17" t="str">
        <f>IF($I146="","",IF(Journal!$E142=$B$2,Journal!$I142,""))</f>
        <v/>
      </c>
      <c r="G146" s="17" t="str">
        <f>IF($I146="","",IF(Journal!$G142=$B$2,Journal!$I142,""))</f>
        <v/>
      </c>
      <c r="H146" s="17" t="str">
        <f>IF($I146="","",IF($B$6="Soll",SUM($F$10:F146)-SUM($G$10:G146),SUM($G$10:G146)-SUM($F$10:F146)))</f>
        <v/>
      </c>
      <c r="I146" t="str">
        <f>IF($B$2="","",IF(OR(Journal!$E142=$B$2,Journal!$G142=$B$2),ROW()-9,""))</f>
        <v/>
      </c>
    </row>
    <row r="147" spans="1:9" x14ac:dyDescent="0.25">
      <c r="A147" s="16" t="str">
        <f>IF($I147="","",Journal!$B143)</f>
        <v/>
      </c>
      <c r="B147" s="10" t="str">
        <f>IF($I147="","",Journal!$A143)</f>
        <v/>
      </c>
      <c r="C147" s="10" t="str">
        <f>IF($I147="","",Journal!$C143)</f>
        <v/>
      </c>
      <c r="D147" s="10" t="str">
        <f>IF($I147="","",Journal!$D143)</f>
        <v/>
      </c>
      <c r="E147" s="10" t="str">
        <f>IF($I147="","",IF(Journal!$E143=$B$2,Journal!$G143,Journal!$E143))</f>
        <v/>
      </c>
      <c r="F147" s="17" t="str">
        <f>IF($I147="","",IF(Journal!$E143=$B$2,Journal!$I143,""))</f>
        <v/>
      </c>
      <c r="G147" s="17" t="str">
        <f>IF($I147="","",IF(Journal!$G143=$B$2,Journal!$I143,""))</f>
        <v/>
      </c>
      <c r="H147" s="17" t="str">
        <f>IF($I147="","",IF($B$6="Soll",SUM($F$10:F147)-SUM($G$10:G147),SUM($G$10:G147)-SUM($F$10:F147)))</f>
        <v/>
      </c>
      <c r="I147" t="str">
        <f>IF($B$2="","",IF(OR(Journal!$E143=$B$2,Journal!$G143=$B$2),ROW()-9,""))</f>
        <v/>
      </c>
    </row>
    <row r="148" spans="1:9" x14ac:dyDescent="0.25">
      <c r="A148" s="16" t="str">
        <f>IF($I148="","",Journal!$B144)</f>
        <v/>
      </c>
      <c r="B148" s="10" t="str">
        <f>IF($I148="","",Journal!$A144)</f>
        <v/>
      </c>
      <c r="C148" s="10" t="str">
        <f>IF($I148="","",Journal!$C144)</f>
        <v/>
      </c>
      <c r="D148" s="10" t="str">
        <f>IF($I148="","",Journal!$D144)</f>
        <v/>
      </c>
      <c r="E148" s="10" t="str">
        <f>IF($I148="","",IF(Journal!$E144=$B$2,Journal!$G144,Journal!$E144))</f>
        <v/>
      </c>
      <c r="F148" s="17" t="str">
        <f>IF($I148="","",IF(Journal!$E144=$B$2,Journal!$I144,""))</f>
        <v/>
      </c>
      <c r="G148" s="17" t="str">
        <f>IF($I148="","",IF(Journal!$G144=$B$2,Journal!$I144,""))</f>
        <v/>
      </c>
      <c r="H148" s="17" t="str">
        <f>IF($I148="","",IF($B$6="Soll",SUM($F$10:F148)-SUM($G$10:G148),SUM($G$10:G148)-SUM($F$10:F148)))</f>
        <v/>
      </c>
      <c r="I148" t="str">
        <f>IF($B$2="","",IF(OR(Journal!$E144=$B$2,Journal!$G144=$B$2),ROW()-9,""))</f>
        <v/>
      </c>
    </row>
    <row r="149" spans="1:9" x14ac:dyDescent="0.25">
      <c r="A149" s="16" t="str">
        <f>IF($I149="","",Journal!$B145)</f>
        <v/>
      </c>
      <c r="B149" s="10" t="str">
        <f>IF($I149="","",Journal!$A145)</f>
        <v/>
      </c>
      <c r="C149" s="10" t="str">
        <f>IF($I149="","",Journal!$C145)</f>
        <v/>
      </c>
      <c r="D149" s="10" t="str">
        <f>IF($I149="","",Journal!$D145)</f>
        <v/>
      </c>
      <c r="E149" s="10" t="str">
        <f>IF($I149="","",IF(Journal!$E145=$B$2,Journal!$G145,Journal!$E145))</f>
        <v/>
      </c>
      <c r="F149" s="17" t="str">
        <f>IF($I149="","",IF(Journal!$E145=$B$2,Journal!$I145,""))</f>
        <v/>
      </c>
      <c r="G149" s="17" t="str">
        <f>IF($I149="","",IF(Journal!$G145=$B$2,Journal!$I145,""))</f>
        <v/>
      </c>
      <c r="H149" s="17" t="str">
        <f>IF($I149="","",IF($B$6="Soll",SUM($F$10:F149)-SUM($G$10:G149),SUM($G$10:G149)-SUM($F$10:F149)))</f>
        <v/>
      </c>
      <c r="I149" t="str">
        <f>IF($B$2="","",IF(OR(Journal!$E145=$B$2,Journal!$G145=$B$2),ROW()-9,""))</f>
        <v/>
      </c>
    </row>
    <row r="150" spans="1:9" x14ac:dyDescent="0.25">
      <c r="A150" s="16" t="str">
        <f>IF($I150="","",Journal!$B146)</f>
        <v/>
      </c>
      <c r="B150" s="10" t="str">
        <f>IF($I150="","",Journal!$A146)</f>
        <v/>
      </c>
      <c r="C150" s="10" t="str">
        <f>IF($I150="","",Journal!$C146)</f>
        <v/>
      </c>
      <c r="D150" s="10" t="str">
        <f>IF($I150="","",Journal!$D146)</f>
        <v/>
      </c>
      <c r="E150" s="10" t="str">
        <f>IF($I150="","",IF(Journal!$E146=$B$2,Journal!$G146,Journal!$E146))</f>
        <v/>
      </c>
      <c r="F150" s="17" t="str">
        <f>IF($I150="","",IF(Journal!$E146=$B$2,Journal!$I146,""))</f>
        <v/>
      </c>
      <c r="G150" s="17" t="str">
        <f>IF($I150="","",IF(Journal!$G146=$B$2,Journal!$I146,""))</f>
        <v/>
      </c>
      <c r="H150" s="17" t="str">
        <f>IF($I150="","",IF($B$6="Soll",SUM($F$10:F150)-SUM($G$10:G150),SUM($G$10:G150)-SUM($F$10:F150)))</f>
        <v/>
      </c>
      <c r="I150" t="str">
        <f>IF($B$2="","",IF(OR(Journal!$E146=$B$2,Journal!$G146=$B$2),ROW()-9,""))</f>
        <v/>
      </c>
    </row>
    <row r="151" spans="1:9" x14ac:dyDescent="0.25">
      <c r="A151" s="16" t="str">
        <f>IF($I151="","",Journal!$B147)</f>
        <v/>
      </c>
      <c r="B151" s="10" t="str">
        <f>IF($I151="","",Journal!$A147)</f>
        <v/>
      </c>
      <c r="C151" s="10" t="str">
        <f>IF($I151="","",Journal!$C147)</f>
        <v/>
      </c>
      <c r="D151" s="10" t="str">
        <f>IF($I151="","",Journal!$D147)</f>
        <v/>
      </c>
      <c r="E151" s="10" t="str">
        <f>IF($I151="","",IF(Journal!$E147=$B$2,Journal!$G147,Journal!$E147))</f>
        <v/>
      </c>
      <c r="F151" s="17" t="str">
        <f>IF($I151="","",IF(Journal!$E147=$B$2,Journal!$I147,""))</f>
        <v/>
      </c>
      <c r="G151" s="17" t="str">
        <f>IF($I151="","",IF(Journal!$G147=$B$2,Journal!$I147,""))</f>
        <v/>
      </c>
      <c r="H151" s="17" t="str">
        <f>IF($I151="","",IF($B$6="Soll",SUM($F$10:F151)-SUM($G$10:G151),SUM($G$10:G151)-SUM($F$10:F151)))</f>
        <v/>
      </c>
      <c r="I151" t="str">
        <f>IF($B$2="","",IF(OR(Journal!$E147=$B$2,Journal!$G147=$B$2),ROW()-9,""))</f>
        <v/>
      </c>
    </row>
    <row r="152" spans="1:9" x14ac:dyDescent="0.25">
      <c r="A152" s="16" t="str">
        <f>IF($I152="","",Journal!$B148)</f>
        <v/>
      </c>
      <c r="B152" s="10" t="str">
        <f>IF($I152="","",Journal!$A148)</f>
        <v/>
      </c>
      <c r="C152" s="10" t="str">
        <f>IF($I152="","",Journal!$C148)</f>
        <v/>
      </c>
      <c r="D152" s="10" t="str">
        <f>IF($I152="","",Journal!$D148)</f>
        <v/>
      </c>
      <c r="E152" s="10" t="str">
        <f>IF($I152="","",IF(Journal!$E148=$B$2,Journal!$G148,Journal!$E148))</f>
        <v/>
      </c>
      <c r="F152" s="17" t="str">
        <f>IF($I152="","",IF(Journal!$E148=$B$2,Journal!$I148,""))</f>
        <v/>
      </c>
      <c r="G152" s="17" t="str">
        <f>IF($I152="","",IF(Journal!$G148=$B$2,Journal!$I148,""))</f>
        <v/>
      </c>
      <c r="H152" s="17" t="str">
        <f>IF($I152="","",IF($B$6="Soll",SUM($F$10:F152)-SUM($G$10:G152),SUM($G$10:G152)-SUM($F$10:F152)))</f>
        <v/>
      </c>
      <c r="I152" t="str">
        <f>IF($B$2="","",IF(OR(Journal!$E148=$B$2,Journal!$G148=$B$2),ROW()-9,""))</f>
        <v/>
      </c>
    </row>
    <row r="153" spans="1:9" x14ac:dyDescent="0.25">
      <c r="A153" s="16" t="str">
        <f>IF($I153="","",Journal!$B149)</f>
        <v/>
      </c>
      <c r="B153" s="10" t="str">
        <f>IF($I153="","",Journal!$A149)</f>
        <v/>
      </c>
      <c r="C153" s="10" t="str">
        <f>IF($I153="","",Journal!$C149)</f>
        <v/>
      </c>
      <c r="D153" s="10" t="str">
        <f>IF($I153="","",Journal!$D149)</f>
        <v/>
      </c>
      <c r="E153" s="10" t="str">
        <f>IF($I153="","",IF(Journal!$E149=$B$2,Journal!$G149,Journal!$E149))</f>
        <v/>
      </c>
      <c r="F153" s="17" t="str">
        <f>IF($I153="","",IF(Journal!$E149=$B$2,Journal!$I149,""))</f>
        <v/>
      </c>
      <c r="G153" s="17" t="str">
        <f>IF($I153="","",IF(Journal!$G149=$B$2,Journal!$I149,""))</f>
        <v/>
      </c>
      <c r="H153" s="17" t="str">
        <f>IF($I153="","",IF($B$6="Soll",SUM($F$10:F153)-SUM($G$10:G153),SUM($G$10:G153)-SUM($F$10:F153)))</f>
        <v/>
      </c>
      <c r="I153" t="str">
        <f>IF($B$2="","",IF(OR(Journal!$E149=$B$2,Journal!$G149=$B$2),ROW()-9,""))</f>
        <v/>
      </c>
    </row>
    <row r="154" spans="1:9" x14ac:dyDescent="0.25">
      <c r="A154" s="16" t="str">
        <f>IF($I154="","",Journal!$B150)</f>
        <v/>
      </c>
      <c r="B154" s="10" t="str">
        <f>IF($I154="","",Journal!$A150)</f>
        <v/>
      </c>
      <c r="C154" s="10" t="str">
        <f>IF($I154="","",Journal!$C150)</f>
        <v/>
      </c>
      <c r="D154" s="10" t="str">
        <f>IF($I154="","",Journal!$D150)</f>
        <v/>
      </c>
      <c r="E154" s="10" t="str">
        <f>IF($I154="","",IF(Journal!$E150=$B$2,Journal!$G150,Journal!$E150))</f>
        <v/>
      </c>
      <c r="F154" s="17" t="str">
        <f>IF($I154="","",IF(Journal!$E150=$B$2,Journal!$I150,""))</f>
        <v/>
      </c>
      <c r="G154" s="17" t="str">
        <f>IF($I154="","",IF(Journal!$G150=$B$2,Journal!$I150,""))</f>
        <v/>
      </c>
      <c r="H154" s="17" t="str">
        <f>IF($I154="","",IF($B$6="Soll",SUM($F$10:F154)-SUM($G$10:G154),SUM($G$10:G154)-SUM($F$10:F154)))</f>
        <v/>
      </c>
      <c r="I154" t="str">
        <f>IF($B$2="","",IF(OR(Journal!$E150=$B$2,Journal!$G150=$B$2),ROW()-9,""))</f>
        <v/>
      </c>
    </row>
    <row r="155" spans="1:9" x14ac:dyDescent="0.25">
      <c r="A155" s="16" t="str">
        <f>IF($I155="","",Journal!$B151)</f>
        <v/>
      </c>
      <c r="B155" s="10" t="str">
        <f>IF($I155="","",Journal!$A151)</f>
        <v/>
      </c>
      <c r="C155" s="10" t="str">
        <f>IF($I155="","",Journal!$C151)</f>
        <v/>
      </c>
      <c r="D155" s="10" t="str">
        <f>IF($I155="","",Journal!$D151)</f>
        <v/>
      </c>
      <c r="E155" s="10" t="str">
        <f>IF($I155="","",IF(Journal!$E151=$B$2,Journal!$G151,Journal!$E151))</f>
        <v/>
      </c>
      <c r="F155" s="17" t="str">
        <f>IF($I155="","",IF(Journal!$E151=$B$2,Journal!$I151,""))</f>
        <v/>
      </c>
      <c r="G155" s="17" t="str">
        <f>IF($I155="","",IF(Journal!$G151=$B$2,Journal!$I151,""))</f>
        <v/>
      </c>
      <c r="H155" s="17" t="str">
        <f>IF($I155="","",IF($B$6="Soll",SUM($F$10:F155)-SUM($G$10:G155),SUM($G$10:G155)-SUM($F$10:F155)))</f>
        <v/>
      </c>
      <c r="I155" t="str">
        <f>IF($B$2="","",IF(OR(Journal!$E151=$B$2,Journal!$G151=$B$2),ROW()-9,""))</f>
        <v/>
      </c>
    </row>
    <row r="156" spans="1:9" x14ac:dyDescent="0.25">
      <c r="A156" s="16" t="str">
        <f>IF($I156="","",Journal!$B152)</f>
        <v/>
      </c>
      <c r="B156" s="10" t="str">
        <f>IF($I156="","",Journal!$A152)</f>
        <v/>
      </c>
      <c r="C156" s="10" t="str">
        <f>IF($I156="","",Journal!$C152)</f>
        <v/>
      </c>
      <c r="D156" s="10" t="str">
        <f>IF($I156="","",Journal!$D152)</f>
        <v/>
      </c>
      <c r="E156" s="10" t="str">
        <f>IF($I156="","",IF(Journal!$E152=$B$2,Journal!$G152,Journal!$E152))</f>
        <v/>
      </c>
      <c r="F156" s="17" t="str">
        <f>IF($I156="","",IF(Journal!$E152=$B$2,Journal!$I152,""))</f>
        <v/>
      </c>
      <c r="G156" s="17" t="str">
        <f>IF($I156="","",IF(Journal!$G152=$B$2,Journal!$I152,""))</f>
        <v/>
      </c>
      <c r="H156" s="17" t="str">
        <f>IF($I156="","",IF($B$6="Soll",SUM($F$10:F156)-SUM($G$10:G156),SUM($G$10:G156)-SUM($F$10:F156)))</f>
        <v/>
      </c>
      <c r="I156" t="str">
        <f>IF($B$2="","",IF(OR(Journal!$E152=$B$2,Journal!$G152=$B$2),ROW()-9,""))</f>
        <v/>
      </c>
    </row>
    <row r="157" spans="1:9" x14ac:dyDescent="0.25">
      <c r="A157" s="16" t="str">
        <f>IF($I157="","",Journal!$B153)</f>
        <v/>
      </c>
      <c r="B157" s="10" t="str">
        <f>IF($I157="","",Journal!$A153)</f>
        <v/>
      </c>
      <c r="C157" s="10" t="str">
        <f>IF($I157="","",Journal!$C153)</f>
        <v/>
      </c>
      <c r="D157" s="10" t="str">
        <f>IF($I157="","",Journal!$D153)</f>
        <v/>
      </c>
      <c r="E157" s="10" t="str">
        <f>IF($I157="","",IF(Journal!$E153=$B$2,Journal!$G153,Journal!$E153))</f>
        <v/>
      </c>
      <c r="F157" s="17" t="str">
        <f>IF($I157="","",IF(Journal!$E153=$B$2,Journal!$I153,""))</f>
        <v/>
      </c>
      <c r="G157" s="17" t="str">
        <f>IF($I157="","",IF(Journal!$G153=$B$2,Journal!$I153,""))</f>
        <v/>
      </c>
      <c r="H157" s="17" t="str">
        <f>IF($I157="","",IF($B$6="Soll",SUM($F$10:F157)-SUM($G$10:G157),SUM($G$10:G157)-SUM($F$10:F157)))</f>
        <v/>
      </c>
      <c r="I157" t="str">
        <f>IF($B$2="","",IF(OR(Journal!$E153=$B$2,Journal!$G153=$B$2),ROW()-9,""))</f>
        <v/>
      </c>
    </row>
    <row r="158" spans="1:9" x14ac:dyDescent="0.25">
      <c r="A158" s="16" t="str">
        <f>IF($I158="","",Journal!$B154)</f>
        <v/>
      </c>
      <c r="B158" s="10" t="str">
        <f>IF($I158="","",Journal!$A154)</f>
        <v/>
      </c>
      <c r="C158" s="10" t="str">
        <f>IF($I158="","",Journal!$C154)</f>
        <v/>
      </c>
      <c r="D158" s="10" t="str">
        <f>IF($I158="","",Journal!$D154)</f>
        <v/>
      </c>
      <c r="E158" s="10" t="str">
        <f>IF($I158="","",IF(Journal!$E154=$B$2,Journal!$G154,Journal!$E154))</f>
        <v/>
      </c>
      <c r="F158" s="17" t="str">
        <f>IF($I158="","",IF(Journal!$E154=$B$2,Journal!$I154,""))</f>
        <v/>
      </c>
      <c r="G158" s="17" t="str">
        <f>IF($I158="","",IF(Journal!$G154=$B$2,Journal!$I154,""))</f>
        <v/>
      </c>
      <c r="H158" s="17" t="str">
        <f>IF($I158="","",IF($B$6="Soll",SUM($F$10:F158)-SUM($G$10:G158),SUM($G$10:G158)-SUM($F$10:F158)))</f>
        <v/>
      </c>
      <c r="I158" t="str">
        <f>IF($B$2="","",IF(OR(Journal!$E154=$B$2,Journal!$G154=$B$2),ROW()-9,""))</f>
        <v/>
      </c>
    </row>
    <row r="159" spans="1:9" x14ac:dyDescent="0.25">
      <c r="A159" s="16" t="str">
        <f>IF($I159="","",Journal!$B155)</f>
        <v/>
      </c>
      <c r="B159" s="10" t="str">
        <f>IF($I159="","",Journal!$A155)</f>
        <v/>
      </c>
      <c r="C159" s="10" t="str">
        <f>IF($I159="","",Journal!$C155)</f>
        <v/>
      </c>
      <c r="D159" s="10" t="str">
        <f>IF($I159="","",Journal!$D155)</f>
        <v/>
      </c>
      <c r="E159" s="10" t="str">
        <f>IF($I159="","",IF(Journal!$E155=$B$2,Journal!$G155,Journal!$E155))</f>
        <v/>
      </c>
      <c r="F159" s="17" t="str">
        <f>IF($I159="","",IF(Journal!$E155=$B$2,Journal!$I155,""))</f>
        <v/>
      </c>
      <c r="G159" s="17" t="str">
        <f>IF($I159="","",IF(Journal!$G155=$B$2,Journal!$I155,""))</f>
        <v/>
      </c>
      <c r="H159" s="17" t="str">
        <f>IF($I159="","",IF($B$6="Soll",SUM($F$10:F159)-SUM($G$10:G159),SUM($G$10:G159)-SUM($F$10:F159)))</f>
        <v/>
      </c>
      <c r="I159" t="str">
        <f>IF($B$2="","",IF(OR(Journal!$E155=$B$2,Journal!$G155=$B$2),ROW()-9,""))</f>
        <v/>
      </c>
    </row>
    <row r="160" spans="1:9" x14ac:dyDescent="0.25">
      <c r="A160" s="16" t="str">
        <f>IF($I160="","",Journal!$B156)</f>
        <v/>
      </c>
      <c r="B160" s="10" t="str">
        <f>IF($I160="","",Journal!$A156)</f>
        <v/>
      </c>
      <c r="C160" s="10" t="str">
        <f>IF($I160="","",Journal!$C156)</f>
        <v/>
      </c>
      <c r="D160" s="10" t="str">
        <f>IF($I160="","",Journal!$D156)</f>
        <v/>
      </c>
      <c r="E160" s="10" t="str">
        <f>IF($I160="","",IF(Journal!$E156=$B$2,Journal!$G156,Journal!$E156))</f>
        <v/>
      </c>
      <c r="F160" s="17" t="str">
        <f>IF($I160="","",IF(Journal!$E156=$B$2,Journal!$I156,""))</f>
        <v/>
      </c>
      <c r="G160" s="17" t="str">
        <f>IF($I160="","",IF(Journal!$G156=$B$2,Journal!$I156,""))</f>
        <v/>
      </c>
      <c r="H160" s="17" t="str">
        <f>IF($I160="","",IF($B$6="Soll",SUM($F$10:F160)-SUM($G$10:G160),SUM($G$10:G160)-SUM($F$10:F160)))</f>
        <v/>
      </c>
      <c r="I160" t="str">
        <f>IF($B$2="","",IF(OR(Journal!$E156=$B$2,Journal!$G156=$B$2),ROW()-9,""))</f>
        <v/>
      </c>
    </row>
    <row r="161" spans="1:9" x14ac:dyDescent="0.25">
      <c r="A161" s="16" t="str">
        <f>IF($I161="","",Journal!$B157)</f>
        <v/>
      </c>
      <c r="B161" s="10" t="str">
        <f>IF($I161="","",Journal!$A157)</f>
        <v/>
      </c>
      <c r="C161" s="10" t="str">
        <f>IF($I161="","",Journal!$C157)</f>
        <v/>
      </c>
      <c r="D161" s="10" t="str">
        <f>IF($I161="","",Journal!$D157)</f>
        <v/>
      </c>
      <c r="E161" s="10" t="str">
        <f>IF($I161="","",IF(Journal!$E157=$B$2,Journal!$G157,Journal!$E157))</f>
        <v/>
      </c>
      <c r="F161" s="17" t="str">
        <f>IF($I161="","",IF(Journal!$E157=$B$2,Journal!$I157,""))</f>
        <v/>
      </c>
      <c r="G161" s="17" t="str">
        <f>IF($I161="","",IF(Journal!$G157=$B$2,Journal!$I157,""))</f>
        <v/>
      </c>
      <c r="H161" s="17" t="str">
        <f>IF($I161="","",IF($B$6="Soll",SUM($F$10:F161)-SUM($G$10:G161),SUM($G$10:G161)-SUM($F$10:F161)))</f>
        <v/>
      </c>
      <c r="I161" t="str">
        <f>IF($B$2="","",IF(OR(Journal!$E157=$B$2,Journal!$G157=$B$2),ROW()-9,""))</f>
        <v/>
      </c>
    </row>
    <row r="162" spans="1:9" x14ac:dyDescent="0.25">
      <c r="A162" s="16" t="str">
        <f>IF($I162="","",Journal!$B158)</f>
        <v/>
      </c>
      <c r="B162" s="10" t="str">
        <f>IF($I162="","",Journal!$A158)</f>
        <v/>
      </c>
      <c r="C162" s="10" t="str">
        <f>IF($I162="","",Journal!$C158)</f>
        <v/>
      </c>
      <c r="D162" s="10" t="str">
        <f>IF($I162="","",Journal!$D158)</f>
        <v/>
      </c>
      <c r="E162" s="10" t="str">
        <f>IF($I162="","",IF(Journal!$E158=$B$2,Journal!$G158,Journal!$E158))</f>
        <v/>
      </c>
      <c r="F162" s="17" t="str">
        <f>IF($I162="","",IF(Journal!$E158=$B$2,Journal!$I158,""))</f>
        <v/>
      </c>
      <c r="G162" s="17" t="str">
        <f>IF($I162="","",IF(Journal!$G158=$B$2,Journal!$I158,""))</f>
        <v/>
      </c>
      <c r="H162" s="17" t="str">
        <f>IF($I162="","",IF($B$6="Soll",SUM($F$10:F162)-SUM($G$10:G162),SUM($G$10:G162)-SUM($F$10:F162)))</f>
        <v/>
      </c>
      <c r="I162" t="str">
        <f>IF($B$2="","",IF(OR(Journal!$E158=$B$2,Journal!$G158=$B$2),ROW()-9,""))</f>
        <v/>
      </c>
    </row>
    <row r="163" spans="1:9" x14ac:dyDescent="0.25">
      <c r="A163" s="16" t="str">
        <f>IF($I163="","",Journal!$B159)</f>
        <v/>
      </c>
      <c r="B163" s="10" t="str">
        <f>IF($I163="","",Journal!$A159)</f>
        <v/>
      </c>
      <c r="C163" s="10" t="str">
        <f>IF($I163="","",Journal!$C159)</f>
        <v/>
      </c>
      <c r="D163" s="10" t="str">
        <f>IF($I163="","",Journal!$D159)</f>
        <v/>
      </c>
      <c r="E163" s="10" t="str">
        <f>IF($I163="","",IF(Journal!$E159=$B$2,Journal!$G159,Journal!$E159))</f>
        <v/>
      </c>
      <c r="F163" s="17" t="str">
        <f>IF($I163="","",IF(Journal!$E159=$B$2,Journal!$I159,""))</f>
        <v/>
      </c>
      <c r="G163" s="17" t="str">
        <f>IF($I163="","",IF(Journal!$G159=$B$2,Journal!$I159,""))</f>
        <v/>
      </c>
      <c r="H163" s="17" t="str">
        <f>IF($I163="","",IF($B$6="Soll",SUM($F$10:F163)-SUM($G$10:G163),SUM($G$10:G163)-SUM($F$10:F163)))</f>
        <v/>
      </c>
      <c r="I163" t="str">
        <f>IF($B$2="","",IF(OR(Journal!$E159=$B$2,Journal!$G159=$B$2),ROW()-9,""))</f>
        <v/>
      </c>
    </row>
    <row r="164" spans="1:9" x14ac:dyDescent="0.25">
      <c r="A164" s="16" t="str">
        <f>IF($I164="","",Journal!$B160)</f>
        <v/>
      </c>
      <c r="B164" s="10" t="str">
        <f>IF($I164="","",Journal!$A160)</f>
        <v/>
      </c>
      <c r="C164" s="10" t="str">
        <f>IF($I164="","",Journal!$C160)</f>
        <v/>
      </c>
      <c r="D164" s="10" t="str">
        <f>IF($I164="","",Journal!$D160)</f>
        <v/>
      </c>
      <c r="E164" s="10" t="str">
        <f>IF($I164="","",IF(Journal!$E160=$B$2,Journal!$G160,Journal!$E160))</f>
        <v/>
      </c>
      <c r="F164" s="17" t="str">
        <f>IF($I164="","",IF(Journal!$E160=$B$2,Journal!$I160,""))</f>
        <v/>
      </c>
      <c r="G164" s="17" t="str">
        <f>IF($I164="","",IF(Journal!$G160=$B$2,Journal!$I160,""))</f>
        <v/>
      </c>
      <c r="H164" s="17" t="str">
        <f>IF($I164="","",IF($B$6="Soll",SUM($F$10:F164)-SUM($G$10:G164),SUM($G$10:G164)-SUM($F$10:F164)))</f>
        <v/>
      </c>
      <c r="I164" t="str">
        <f>IF($B$2="","",IF(OR(Journal!$E160=$B$2,Journal!$G160=$B$2),ROW()-9,""))</f>
        <v/>
      </c>
    </row>
    <row r="165" spans="1:9" x14ac:dyDescent="0.25">
      <c r="A165" s="16" t="str">
        <f>IF($I165="","",Journal!$B161)</f>
        <v/>
      </c>
      <c r="B165" s="10" t="str">
        <f>IF($I165="","",Journal!$A161)</f>
        <v/>
      </c>
      <c r="C165" s="10" t="str">
        <f>IF($I165="","",Journal!$C161)</f>
        <v/>
      </c>
      <c r="D165" s="10" t="str">
        <f>IF($I165="","",Journal!$D161)</f>
        <v/>
      </c>
      <c r="E165" s="10" t="str">
        <f>IF($I165="","",IF(Journal!$E161=$B$2,Journal!$G161,Journal!$E161))</f>
        <v/>
      </c>
      <c r="F165" s="17" t="str">
        <f>IF($I165="","",IF(Journal!$E161=$B$2,Journal!$I161,""))</f>
        <v/>
      </c>
      <c r="G165" s="17" t="str">
        <f>IF($I165="","",IF(Journal!$G161=$B$2,Journal!$I161,""))</f>
        <v/>
      </c>
      <c r="H165" s="17" t="str">
        <f>IF($I165="","",IF($B$6="Soll",SUM($F$10:F165)-SUM($G$10:G165),SUM($G$10:G165)-SUM($F$10:F165)))</f>
        <v/>
      </c>
      <c r="I165" t="str">
        <f>IF($B$2="","",IF(OR(Journal!$E161=$B$2,Journal!$G161=$B$2),ROW()-9,""))</f>
        <v/>
      </c>
    </row>
    <row r="166" spans="1:9" x14ac:dyDescent="0.25">
      <c r="A166" s="16" t="str">
        <f>IF($I166="","",Journal!$B162)</f>
        <v/>
      </c>
      <c r="B166" s="10" t="str">
        <f>IF($I166="","",Journal!$A162)</f>
        <v/>
      </c>
      <c r="C166" s="10" t="str">
        <f>IF($I166="","",Journal!$C162)</f>
        <v/>
      </c>
      <c r="D166" s="10" t="str">
        <f>IF($I166="","",Journal!$D162)</f>
        <v/>
      </c>
      <c r="E166" s="10" t="str">
        <f>IF($I166="","",IF(Journal!$E162=$B$2,Journal!$G162,Journal!$E162))</f>
        <v/>
      </c>
      <c r="F166" s="17" t="str">
        <f>IF($I166="","",IF(Journal!$E162=$B$2,Journal!$I162,""))</f>
        <v/>
      </c>
      <c r="G166" s="17" t="str">
        <f>IF($I166="","",IF(Journal!$G162=$B$2,Journal!$I162,""))</f>
        <v/>
      </c>
      <c r="H166" s="17" t="str">
        <f>IF($I166="","",IF($B$6="Soll",SUM($F$10:F166)-SUM($G$10:G166),SUM($G$10:G166)-SUM($F$10:F166)))</f>
        <v/>
      </c>
      <c r="I166" t="str">
        <f>IF($B$2="","",IF(OR(Journal!$E162=$B$2,Journal!$G162=$B$2),ROW()-9,""))</f>
        <v/>
      </c>
    </row>
    <row r="167" spans="1:9" x14ac:dyDescent="0.25">
      <c r="A167" s="16" t="str">
        <f>IF($I167="","",Journal!$B163)</f>
        <v/>
      </c>
      <c r="B167" s="10" t="str">
        <f>IF($I167="","",Journal!$A163)</f>
        <v/>
      </c>
      <c r="C167" s="10" t="str">
        <f>IF($I167="","",Journal!$C163)</f>
        <v/>
      </c>
      <c r="D167" s="10" t="str">
        <f>IF($I167="","",Journal!$D163)</f>
        <v/>
      </c>
      <c r="E167" s="10" t="str">
        <f>IF($I167="","",IF(Journal!$E163=$B$2,Journal!$G163,Journal!$E163))</f>
        <v/>
      </c>
      <c r="F167" s="17" t="str">
        <f>IF($I167="","",IF(Journal!$E163=$B$2,Journal!$I163,""))</f>
        <v/>
      </c>
      <c r="G167" s="17" t="str">
        <f>IF($I167="","",IF(Journal!$G163=$B$2,Journal!$I163,""))</f>
        <v/>
      </c>
      <c r="H167" s="17" t="str">
        <f>IF($I167="","",IF($B$6="Soll",SUM($F$10:F167)-SUM($G$10:G167),SUM($G$10:G167)-SUM($F$10:F167)))</f>
        <v/>
      </c>
      <c r="I167" t="str">
        <f>IF($B$2="","",IF(OR(Journal!$E163=$B$2,Journal!$G163=$B$2),ROW()-9,""))</f>
        <v/>
      </c>
    </row>
    <row r="168" spans="1:9" x14ac:dyDescent="0.25">
      <c r="A168" s="16" t="str">
        <f>IF($I168="","",Journal!$B164)</f>
        <v/>
      </c>
      <c r="B168" s="10" t="str">
        <f>IF($I168="","",Journal!$A164)</f>
        <v/>
      </c>
      <c r="C168" s="10" t="str">
        <f>IF($I168="","",Journal!$C164)</f>
        <v/>
      </c>
      <c r="D168" s="10" t="str">
        <f>IF($I168="","",Journal!$D164)</f>
        <v/>
      </c>
      <c r="E168" s="10" t="str">
        <f>IF($I168="","",IF(Journal!$E164=$B$2,Journal!$G164,Journal!$E164))</f>
        <v/>
      </c>
      <c r="F168" s="17" t="str">
        <f>IF($I168="","",IF(Journal!$E164=$B$2,Journal!$I164,""))</f>
        <v/>
      </c>
      <c r="G168" s="17" t="str">
        <f>IF($I168="","",IF(Journal!$G164=$B$2,Journal!$I164,""))</f>
        <v/>
      </c>
      <c r="H168" s="17" t="str">
        <f>IF($I168="","",IF($B$6="Soll",SUM($F$10:F168)-SUM($G$10:G168),SUM($G$10:G168)-SUM($F$10:F168)))</f>
        <v/>
      </c>
      <c r="I168" t="str">
        <f>IF($B$2="","",IF(OR(Journal!$E164=$B$2,Journal!$G164=$B$2),ROW()-9,""))</f>
        <v/>
      </c>
    </row>
    <row r="169" spans="1:9" x14ac:dyDescent="0.25">
      <c r="A169" s="16" t="str">
        <f>IF($I169="","",Journal!$B165)</f>
        <v/>
      </c>
      <c r="B169" s="10" t="str">
        <f>IF($I169="","",Journal!$A165)</f>
        <v/>
      </c>
      <c r="C169" s="10" t="str">
        <f>IF($I169="","",Journal!$C165)</f>
        <v/>
      </c>
      <c r="D169" s="10" t="str">
        <f>IF($I169="","",Journal!$D165)</f>
        <v/>
      </c>
      <c r="E169" s="10" t="str">
        <f>IF($I169="","",IF(Journal!$E165=$B$2,Journal!$G165,Journal!$E165))</f>
        <v/>
      </c>
      <c r="F169" s="17" t="str">
        <f>IF($I169="","",IF(Journal!$E165=$B$2,Journal!$I165,""))</f>
        <v/>
      </c>
      <c r="G169" s="17" t="str">
        <f>IF($I169="","",IF(Journal!$G165=$B$2,Journal!$I165,""))</f>
        <v/>
      </c>
      <c r="H169" s="17" t="str">
        <f>IF($I169="","",IF($B$6="Soll",SUM($F$10:F169)-SUM($G$10:G169),SUM($G$10:G169)-SUM($F$10:F169)))</f>
        <v/>
      </c>
      <c r="I169" t="str">
        <f>IF($B$2="","",IF(OR(Journal!$E165=$B$2,Journal!$G165=$B$2),ROW()-9,""))</f>
        <v/>
      </c>
    </row>
    <row r="170" spans="1:9" x14ac:dyDescent="0.25">
      <c r="A170" s="16" t="str">
        <f>IF($I170="","",Journal!$B166)</f>
        <v/>
      </c>
      <c r="B170" s="10" t="str">
        <f>IF($I170="","",Journal!$A166)</f>
        <v/>
      </c>
      <c r="C170" s="10" t="str">
        <f>IF($I170="","",Journal!$C166)</f>
        <v/>
      </c>
      <c r="D170" s="10" t="str">
        <f>IF($I170="","",Journal!$D166)</f>
        <v/>
      </c>
      <c r="E170" s="10" t="str">
        <f>IF($I170="","",IF(Journal!$E166=$B$2,Journal!$G166,Journal!$E166))</f>
        <v/>
      </c>
      <c r="F170" s="17" t="str">
        <f>IF($I170="","",IF(Journal!$E166=$B$2,Journal!$I166,""))</f>
        <v/>
      </c>
      <c r="G170" s="17" t="str">
        <f>IF($I170="","",IF(Journal!$G166=$B$2,Journal!$I166,""))</f>
        <v/>
      </c>
      <c r="H170" s="17" t="str">
        <f>IF($I170="","",IF($B$6="Soll",SUM($F$10:F170)-SUM($G$10:G170),SUM($G$10:G170)-SUM($F$10:F170)))</f>
        <v/>
      </c>
      <c r="I170" t="str">
        <f>IF($B$2="","",IF(OR(Journal!$E166=$B$2,Journal!$G166=$B$2),ROW()-9,""))</f>
        <v/>
      </c>
    </row>
    <row r="171" spans="1:9" x14ac:dyDescent="0.25">
      <c r="A171" s="16" t="str">
        <f>IF($I171="","",Journal!$B167)</f>
        <v/>
      </c>
      <c r="B171" s="10" t="str">
        <f>IF($I171="","",Journal!$A167)</f>
        <v/>
      </c>
      <c r="C171" s="10" t="str">
        <f>IF($I171="","",Journal!$C167)</f>
        <v/>
      </c>
      <c r="D171" s="10" t="str">
        <f>IF($I171="","",Journal!$D167)</f>
        <v/>
      </c>
      <c r="E171" s="10" t="str">
        <f>IF($I171="","",IF(Journal!$E167=$B$2,Journal!$G167,Journal!$E167))</f>
        <v/>
      </c>
      <c r="F171" s="17" t="str">
        <f>IF($I171="","",IF(Journal!$E167=$B$2,Journal!$I167,""))</f>
        <v/>
      </c>
      <c r="G171" s="17" t="str">
        <f>IF($I171="","",IF(Journal!$G167=$B$2,Journal!$I167,""))</f>
        <v/>
      </c>
      <c r="H171" s="17" t="str">
        <f>IF($I171="","",IF($B$6="Soll",SUM($F$10:F171)-SUM($G$10:G171),SUM($G$10:G171)-SUM($F$10:F171)))</f>
        <v/>
      </c>
      <c r="I171" t="str">
        <f>IF($B$2="","",IF(OR(Journal!$E167=$B$2,Journal!$G167=$B$2),ROW()-9,""))</f>
        <v/>
      </c>
    </row>
    <row r="172" spans="1:9" x14ac:dyDescent="0.25">
      <c r="A172" s="16" t="str">
        <f>IF($I172="","",Journal!$B168)</f>
        <v/>
      </c>
      <c r="B172" s="10" t="str">
        <f>IF($I172="","",Journal!$A168)</f>
        <v/>
      </c>
      <c r="C172" s="10" t="str">
        <f>IF($I172="","",Journal!$C168)</f>
        <v/>
      </c>
      <c r="D172" s="10" t="str">
        <f>IF($I172="","",Journal!$D168)</f>
        <v/>
      </c>
      <c r="E172" s="10" t="str">
        <f>IF($I172="","",IF(Journal!$E168=$B$2,Journal!$G168,Journal!$E168))</f>
        <v/>
      </c>
      <c r="F172" s="17" t="str">
        <f>IF($I172="","",IF(Journal!$E168=$B$2,Journal!$I168,""))</f>
        <v/>
      </c>
      <c r="G172" s="17" t="str">
        <f>IF($I172="","",IF(Journal!$G168=$B$2,Journal!$I168,""))</f>
        <v/>
      </c>
      <c r="H172" s="17" t="str">
        <f>IF($I172="","",IF($B$6="Soll",SUM($F$10:F172)-SUM($G$10:G172),SUM($G$10:G172)-SUM($F$10:F172)))</f>
        <v/>
      </c>
      <c r="I172" t="str">
        <f>IF($B$2="","",IF(OR(Journal!$E168=$B$2,Journal!$G168=$B$2),ROW()-9,""))</f>
        <v/>
      </c>
    </row>
    <row r="173" spans="1:9" x14ac:dyDescent="0.25">
      <c r="A173" s="16" t="str">
        <f>IF($I173="","",Journal!$B169)</f>
        <v/>
      </c>
      <c r="B173" s="10" t="str">
        <f>IF($I173="","",Journal!$A169)</f>
        <v/>
      </c>
      <c r="C173" s="10" t="str">
        <f>IF($I173="","",Journal!$C169)</f>
        <v/>
      </c>
      <c r="D173" s="10" t="str">
        <f>IF($I173="","",Journal!$D169)</f>
        <v/>
      </c>
      <c r="E173" s="10" t="str">
        <f>IF($I173="","",IF(Journal!$E169=$B$2,Journal!$G169,Journal!$E169))</f>
        <v/>
      </c>
      <c r="F173" s="17" t="str">
        <f>IF($I173="","",IF(Journal!$E169=$B$2,Journal!$I169,""))</f>
        <v/>
      </c>
      <c r="G173" s="17" t="str">
        <f>IF($I173="","",IF(Journal!$G169=$B$2,Journal!$I169,""))</f>
        <v/>
      </c>
      <c r="H173" s="17" t="str">
        <f>IF($I173="","",IF($B$6="Soll",SUM($F$10:F173)-SUM($G$10:G173),SUM($G$10:G173)-SUM($F$10:F173)))</f>
        <v/>
      </c>
      <c r="I173" t="str">
        <f>IF($B$2="","",IF(OR(Journal!$E169=$B$2,Journal!$G169=$B$2),ROW()-9,""))</f>
        <v/>
      </c>
    </row>
    <row r="174" spans="1:9" x14ac:dyDescent="0.25">
      <c r="A174" s="16" t="str">
        <f>IF($I174="","",Journal!$B170)</f>
        <v/>
      </c>
      <c r="B174" s="10" t="str">
        <f>IF($I174="","",Journal!$A170)</f>
        <v/>
      </c>
      <c r="C174" s="10" t="str">
        <f>IF($I174="","",Journal!$C170)</f>
        <v/>
      </c>
      <c r="D174" s="10" t="str">
        <f>IF($I174="","",Journal!$D170)</f>
        <v/>
      </c>
      <c r="E174" s="10" t="str">
        <f>IF($I174="","",IF(Journal!$E170=$B$2,Journal!$G170,Journal!$E170))</f>
        <v/>
      </c>
      <c r="F174" s="17" t="str">
        <f>IF($I174="","",IF(Journal!$E170=$B$2,Journal!$I170,""))</f>
        <v/>
      </c>
      <c r="G174" s="17" t="str">
        <f>IF($I174="","",IF(Journal!$G170=$B$2,Journal!$I170,""))</f>
        <v/>
      </c>
      <c r="H174" s="17" t="str">
        <f>IF($I174="","",IF($B$6="Soll",SUM($F$10:F174)-SUM($G$10:G174),SUM($G$10:G174)-SUM($F$10:F174)))</f>
        <v/>
      </c>
      <c r="I174" t="str">
        <f>IF($B$2="","",IF(OR(Journal!$E170=$B$2,Journal!$G170=$B$2),ROW()-9,""))</f>
        <v/>
      </c>
    </row>
    <row r="175" spans="1:9" x14ac:dyDescent="0.25">
      <c r="A175" s="16" t="str">
        <f>IF($I175="","",Journal!$B171)</f>
        <v/>
      </c>
      <c r="B175" s="10" t="str">
        <f>IF($I175="","",Journal!$A171)</f>
        <v/>
      </c>
      <c r="C175" s="10" t="str">
        <f>IF($I175="","",Journal!$C171)</f>
        <v/>
      </c>
      <c r="D175" s="10" t="str">
        <f>IF($I175="","",Journal!$D171)</f>
        <v/>
      </c>
      <c r="E175" s="10" t="str">
        <f>IF($I175="","",IF(Journal!$E171=$B$2,Journal!$G171,Journal!$E171))</f>
        <v/>
      </c>
      <c r="F175" s="17" t="str">
        <f>IF($I175="","",IF(Journal!$E171=$B$2,Journal!$I171,""))</f>
        <v/>
      </c>
      <c r="G175" s="17" t="str">
        <f>IF($I175="","",IF(Journal!$G171=$B$2,Journal!$I171,""))</f>
        <v/>
      </c>
      <c r="H175" s="17" t="str">
        <f>IF($I175="","",IF($B$6="Soll",SUM($F$10:F175)-SUM($G$10:G175),SUM($G$10:G175)-SUM($F$10:F175)))</f>
        <v/>
      </c>
      <c r="I175" t="str">
        <f>IF($B$2="","",IF(OR(Journal!$E171=$B$2,Journal!$G171=$B$2),ROW()-9,""))</f>
        <v/>
      </c>
    </row>
    <row r="176" spans="1:9" x14ac:dyDescent="0.25">
      <c r="A176" s="16" t="str">
        <f>IF($I176="","",Journal!$B172)</f>
        <v/>
      </c>
      <c r="B176" s="10" t="str">
        <f>IF($I176="","",Journal!$A172)</f>
        <v/>
      </c>
      <c r="C176" s="10" t="str">
        <f>IF($I176="","",Journal!$C172)</f>
        <v/>
      </c>
      <c r="D176" s="10" t="str">
        <f>IF($I176="","",Journal!$D172)</f>
        <v/>
      </c>
      <c r="E176" s="10" t="str">
        <f>IF($I176="","",IF(Journal!$E172=$B$2,Journal!$G172,Journal!$E172))</f>
        <v/>
      </c>
      <c r="F176" s="17" t="str">
        <f>IF($I176="","",IF(Journal!$E172=$B$2,Journal!$I172,""))</f>
        <v/>
      </c>
      <c r="G176" s="17" t="str">
        <f>IF($I176="","",IF(Journal!$G172=$B$2,Journal!$I172,""))</f>
        <v/>
      </c>
      <c r="H176" s="17" t="str">
        <f>IF($I176="","",IF($B$6="Soll",SUM($F$10:F176)-SUM($G$10:G176),SUM($G$10:G176)-SUM($F$10:F176)))</f>
        <v/>
      </c>
      <c r="I176" t="str">
        <f>IF($B$2="","",IF(OR(Journal!$E172=$B$2,Journal!$G172=$B$2),ROW()-9,""))</f>
        <v/>
      </c>
    </row>
    <row r="177" spans="1:9" x14ac:dyDescent="0.25">
      <c r="A177" s="16" t="str">
        <f>IF($I177="","",Journal!$B173)</f>
        <v/>
      </c>
      <c r="B177" s="10" t="str">
        <f>IF($I177="","",Journal!$A173)</f>
        <v/>
      </c>
      <c r="C177" s="10" t="str">
        <f>IF($I177="","",Journal!$C173)</f>
        <v/>
      </c>
      <c r="D177" s="10" t="str">
        <f>IF($I177="","",Journal!$D173)</f>
        <v/>
      </c>
      <c r="E177" s="10" t="str">
        <f>IF($I177="","",IF(Journal!$E173=$B$2,Journal!$G173,Journal!$E173))</f>
        <v/>
      </c>
      <c r="F177" s="17" t="str">
        <f>IF($I177="","",IF(Journal!$E173=$B$2,Journal!$I173,""))</f>
        <v/>
      </c>
      <c r="G177" s="17" t="str">
        <f>IF($I177="","",IF(Journal!$G173=$B$2,Journal!$I173,""))</f>
        <v/>
      </c>
      <c r="H177" s="17" t="str">
        <f>IF($I177="","",IF($B$6="Soll",SUM($F$10:F177)-SUM($G$10:G177),SUM($G$10:G177)-SUM($F$10:F177)))</f>
        <v/>
      </c>
      <c r="I177" t="str">
        <f>IF($B$2="","",IF(OR(Journal!$E173=$B$2,Journal!$G173=$B$2),ROW()-9,""))</f>
        <v/>
      </c>
    </row>
    <row r="178" spans="1:9" x14ac:dyDescent="0.25">
      <c r="A178" s="16" t="str">
        <f>IF($I178="","",Journal!$B174)</f>
        <v/>
      </c>
      <c r="B178" s="10" t="str">
        <f>IF($I178="","",Journal!$A174)</f>
        <v/>
      </c>
      <c r="C178" s="10" t="str">
        <f>IF($I178="","",Journal!$C174)</f>
        <v/>
      </c>
      <c r="D178" s="10" t="str">
        <f>IF($I178="","",Journal!$D174)</f>
        <v/>
      </c>
      <c r="E178" s="10" t="str">
        <f>IF($I178="","",IF(Journal!$E174=$B$2,Journal!$G174,Journal!$E174))</f>
        <v/>
      </c>
      <c r="F178" s="17" t="str">
        <f>IF($I178="","",IF(Journal!$E174=$B$2,Journal!$I174,""))</f>
        <v/>
      </c>
      <c r="G178" s="17" t="str">
        <f>IF($I178="","",IF(Journal!$G174=$B$2,Journal!$I174,""))</f>
        <v/>
      </c>
      <c r="H178" s="17" t="str">
        <f>IF($I178="","",IF($B$6="Soll",SUM($F$10:F178)-SUM($G$10:G178),SUM($G$10:G178)-SUM($F$10:F178)))</f>
        <v/>
      </c>
      <c r="I178" t="str">
        <f>IF($B$2="","",IF(OR(Journal!$E174=$B$2,Journal!$G174=$B$2),ROW()-9,""))</f>
        <v/>
      </c>
    </row>
    <row r="179" spans="1:9" x14ac:dyDescent="0.25">
      <c r="A179" s="16" t="str">
        <f>IF($I179="","",Journal!$B175)</f>
        <v/>
      </c>
      <c r="B179" s="10" t="str">
        <f>IF($I179="","",Journal!$A175)</f>
        <v/>
      </c>
      <c r="C179" s="10" t="str">
        <f>IF($I179="","",Journal!$C175)</f>
        <v/>
      </c>
      <c r="D179" s="10" t="str">
        <f>IF($I179="","",Journal!$D175)</f>
        <v/>
      </c>
      <c r="E179" s="10" t="str">
        <f>IF($I179="","",IF(Journal!$E175=$B$2,Journal!$G175,Journal!$E175))</f>
        <v/>
      </c>
      <c r="F179" s="17" t="str">
        <f>IF($I179="","",IF(Journal!$E175=$B$2,Journal!$I175,""))</f>
        <v/>
      </c>
      <c r="G179" s="17" t="str">
        <f>IF($I179="","",IF(Journal!$G175=$B$2,Journal!$I175,""))</f>
        <v/>
      </c>
      <c r="H179" s="17" t="str">
        <f>IF($I179="","",IF($B$6="Soll",SUM($F$10:F179)-SUM($G$10:G179),SUM($G$10:G179)-SUM($F$10:F179)))</f>
        <v/>
      </c>
      <c r="I179" t="str">
        <f>IF($B$2="","",IF(OR(Journal!$E175=$B$2,Journal!$G175=$B$2),ROW()-9,""))</f>
        <v/>
      </c>
    </row>
    <row r="180" spans="1:9" x14ac:dyDescent="0.25">
      <c r="A180" s="16" t="str">
        <f>IF($I180="","",Journal!$B176)</f>
        <v/>
      </c>
      <c r="B180" s="10" t="str">
        <f>IF($I180="","",Journal!$A176)</f>
        <v/>
      </c>
      <c r="C180" s="10" t="str">
        <f>IF($I180="","",Journal!$C176)</f>
        <v/>
      </c>
      <c r="D180" s="10" t="str">
        <f>IF($I180="","",Journal!$D176)</f>
        <v/>
      </c>
      <c r="E180" s="10" t="str">
        <f>IF($I180="","",IF(Journal!$E176=$B$2,Journal!$G176,Journal!$E176))</f>
        <v/>
      </c>
      <c r="F180" s="17" t="str">
        <f>IF($I180="","",IF(Journal!$E176=$B$2,Journal!$I176,""))</f>
        <v/>
      </c>
      <c r="G180" s="17" t="str">
        <f>IF($I180="","",IF(Journal!$G176=$B$2,Journal!$I176,""))</f>
        <v/>
      </c>
      <c r="H180" s="17" t="str">
        <f>IF($I180="","",IF($B$6="Soll",SUM($F$10:F180)-SUM($G$10:G180),SUM($G$10:G180)-SUM($F$10:F180)))</f>
        <v/>
      </c>
      <c r="I180" t="str">
        <f>IF($B$2="","",IF(OR(Journal!$E176=$B$2,Journal!$G176=$B$2),ROW()-9,""))</f>
        <v/>
      </c>
    </row>
    <row r="181" spans="1:9" x14ac:dyDescent="0.25">
      <c r="A181" s="16" t="str">
        <f>IF($I181="","",Journal!$B177)</f>
        <v/>
      </c>
      <c r="B181" s="10" t="str">
        <f>IF($I181="","",Journal!$A177)</f>
        <v/>
      </c>
      <c r="C181" s="10" t="str">
        <f>IF($I181="","",Journal!$C177)</f>
        <v/>
      </c>
      <c r="D181" s="10" t="str">
        <f>IF($I181="","",Journal!$D177)</f>
        <v/>
      </c>
      <c r="E181" s="10" t="str">
        <f>IF($I181="","",IF(Journal!$E177=$B$2,Journal!$G177,Journal!$E177))</f>
        <v/>
      </c>
      <c r="F181" s="17" t="str">
        <f>IF($I181="","",IF(Journal!$E177=$B$2,Journal!$I177,""))</f>
        <v/>
      </c>
      <c r="G181" s="17" t="str">
        <f>IF($I181="","",IF(Journal!$G177=$B$2,Journal!$I177,""))</f>
        <v/>
      </c>
      <c r="H181" s="17" t="str">
        <f>IF($I181="","",IF($B$6="Soll",SUM($F$10:F181)-SUM($G$10:G181),SUM($G$10:G181)-SUM($F$10:F181)))</f>
        <v/>
      </c>
      <c r="I181" t="str">
        <f>IF($B$2="","",IF(OR(Journal!$E177=$B$2,Journal!$G177=$B$2),ROW()-9,""))</f>
        <v/>
      </c>
    </row>
    <row r="182" spans="1:9" x14ac:dyDescent="0.25">
      <c r="A182" s="16" t="str">
        <f>IF($I182="","",Journal!$B178)</f>
        <v/>
      </c>
      <c r="B182" s="10" t="str">
        <f>IF($I182="","",Journal!$A178)</f>
        <v/>
      </c>
      <c r="C182" s="10" t="str">
        <f>IF($I182="","",Journal!$C178)</f>
        <v/>
      </c>
      <c r="D182" s="10" t="str">
        <f>IF($I182="","",Journal!$D178)</f>
        <v/>
      </c>
      <c r="E182" s="10" t="str">
        <f>IF($I182="","",IF(Journal!$E178=$B$2,Journal!$G178,Journal!$E178))</f>
        <v/>
      </c>
      <c r="F182" s="17" t="str">
        <f>IF($I182="","",IF(Journal!$E178=$B$2,Journal!$I178,""))</f>
        <v/>
      </c>
      <c r="G182" s="17" t="str">
        <f>IF($I182="","",IF(Journal!$G178=$B$2,Journal!$I178,""))</f>
        <v/>
      </c>
      <c r="H182" s="17" t="str">
        <f>IF($I182="","",IF($B$6="Soll",SUM($F$10:F182)-SUM($G$10:G182),SUM($G$10:G182)-SUM($F$10:F182)))</f>
        <v/>
      </c>
      <c r="I182" t="str">
        <f>IF($B$2="","",IF(OR(Journal!$E178=$B$2,Journal!$G178=$B$2),ROW()-9,""))</f>
        <v/>
      </c>
    </row>
    <row r="183" spans="1:9" x14ac:dyDescent="0.25">
      <c r="A183" s="16" t="str">
        <f>IF($I183="","",Journal!$B179)</f>
        <v/>
      </c>
      <c r="B183" s="10" t="str">
        <f>IF($I183="","",Journal!$A179)</f>
        <v/>
      </c>
      <c r="C183" s="10" t="str">
        <f>IF($I183="","",Journal!$C179)</f>
        <v/>
      </c>
      <c r="D183" s="10" t="str">
        <f>IF($I183="","",Journal!$D179)</f>
        <v/>
      </c>
      <c r="E183" s="10" t="str">
        <f>IF($I183="","",IF(Journal!$E179=$B$2,Journal!$G179,Journal!$E179))</f>
        <v/>
      </c>
      <c r="F183" s="17" t="str">
        <f>IF($I183="","",IF(Journal!$E179=$B$2,Journal!$I179,""))</f>
        <v/>
      </c>
      <c r="G183" s="17" t="str">
        <f>IF($I183="","",IF(Journal!$G179=$B$2,Journal!$I179,""))</f>
        <v/>
      </c>
      <c r="H183" s="17" t="str">
        <f>IF($I183="","",IF($B$6="Soll",SUM($F$10:F183)-SUM($G$10:G183),SUM($G$10:G183)-SUM($F$10:F183)))</f>
        <v/>
      </c>
      <c r="I183" t="str">
        <f>IF($B$2="","",IF(OR(Journal!$E179=$B$2,Journal!$G179=$B$2),ROW()-9,""))</f>
        <v/>
      </c>
    </row>
    <row r="184" spans="1:9" x14ac:dyDescent="0.25">
      <c r="A184" s="16" t="str">
        <f>IF($I184="","",Journal!$B180)</f>
        <v/>
      </c>
      <c r="B184" s="10" t="str">
        <f>IF($I184="","",Journal!$A180)</f>
        <v/>
      </c>
      <c r="C184" s="10" t="str">
        <f>IF($I184="","",Journal!$C180)</f>
        <v/>
      </c>
      <c r="D184" s="10" t="str">
        <f>IF($I184="","",Journal!$D180)</f>
        <v/>
      </c>
      <c r="E184" s="10" t="str">
        <f>IF($I184="","",IF(Journal!$E180=$B$2,Journal!$G180,Journal!$E180))</f>
        <v/>
      </c>
      <c r="F184" s="17" t="str">
        <f>IF($I184="","",IF(Journal!$E180=$B$2,Journal!$I180,""))</f>
        <v/>
      </c>
      <c r="G184" s="17" t="str">
        <f>IF($I184="","",IF(Journal!$G180=$B$2,Journal!$I180,""))</f>
        <v/>
      </c>
      <c r="H184" s="17" t="str">
        <f>IF($I184="","",IF($B$6="Soll",SUM($F$10:F184)-SUM($G$10:G184),SUM($G$10:G184)-SUM($F$10:F184)))</f>
        <v/>
      </c>
      <c r="I184" t="str">
        <f>IF($B$2="","",IF(OR(Journal!$E180=$B$2,Journal!$G180=$B$2),ROW()-9,""))</f>
        <v/>
      </c>
    </row>
    <row r="185" spans="1:9" x14ac:dyDescent="0.25">
      <c r="A185" s="16" t="str">
        <f>IF($I185="","",Journal!$B181)</f>
        <v/>
      </c>
      <c r="B185" s="10" t="str">
        <f>IF($I185="","",Journal!$A181)</f>
        <v/>
      </c>
      <c r="C185" s="10" t="str">
        <f>IF($I185="","",Journal!$C181)</f>
        <v/>
      </c>
      <c r="D185" s="10" t="str">
        <f>IF($I185="","",Journal!$D181)</f>
        <v/>
      </c>
      <c r="E185" s="10" t="str">
        <f>IF($I185="","",IF(Journal!$E181=$B$2,Journal!$G181,Journal!$E181))</f>
        <v/>
      </c>
      <c r="F185" s="17" t="str">
        <f>IF($I185="","",IF(Journal!$E181=$B$2,Journal!$I181,""))</f>
        <v/>
      </c>
      <c r="G185" s="17" t="str">
        <f>IF($I185="","",IF(Journal!$G181=$B$2,Journal!$I181,""))</f>
        <v/>
      </c>
      <c r="H185" s="17" t="str">
        <f>IF($I185="","",IF($B$6="Soll",SUM($F$10:F185)-SUM($G$10:G185),SUM($G$10:G185)-SUM($F$10:F185)))</f>
        <v/>
      </c>
      <c r="I185" t="str">
        <f>IF($B$2="","",IF(OR(Journal!$E181=$B$2,Journal!$G181=$B$2),ROW()-9,""))</f>
        <v/>
      </c>
    </row>
    <row r="186" spans="1:9" x14ac:dyDescent="0.25">
      <c r="A186" s="16" t="str">
        <f>IF($I186="","",Journal!$B182)</f>
        <v/>
      </c>
      <c r="B186" s="10" t="str">
        <f>IF($I186="","",Journal!$A182)</f>
        <v/>
      </c>
      <c r="C186" s="10" t="str">
        <f>IF($I186="","",Journal!$C182)</f>
        <v/>
      </c>
      <c r="D186" s="10" t="str">
        <f>IF($I186="","",Journal!$D182)</f>
        <v/>
      </c>
      <c r="E186" s="10" t="str">
        <f>IF($I186="","",IF(Journal!$E182=$B$2,Journal!$G182,Journal!$E182))</f>
        <v/>
      </c>
      <c r="F186" s="17" t="str">
        <f>IF($I186="","",IF(Journal!$E182=$B$2,Journal!$I182,""))</f>
        <v/>
      </c>
      <c r="G186" s="17" t="str">
        <f>IF($I186="","",IF(Journal!$G182=$B$2,Journal!$I182,""))</f>
        <v/>
      </c>
      <c r="H186" s="17" t="str">
        <f>IF($I186="","",IF($B$6="Soll",SUM($F$10:F186)-SUM($G$10:G186),SUM($G$10:G186)-SUM($F$10:F186)))</f>
        <v/>
      </c>
      <c r="I186" t="str">
        <f>IF($B$2="","",IF(OR(Journal!$E182=$B$2,Journal!$G182=$B$2),ROW()-9,""))</f>
        <v/>
      </c>
    </row>
    <row r="187" spans="1:9" x14ac:dyDescent="0.25">
      <c r="A187" s="16" t="str">
        <f>IF($I187="","",Journal!$B183)</f>
        <v/>
      </c>
      <c r="B187" s="10" t="str">
        <f>IF($I187="","",Journal!$A183)</f>
        <v/>
      </c>
      <c r="C187" s="10" t="str">
        <f>IF($I187="","",Journal!$C183)</f>
        <v/>
      </c>
      <c r="D187" s="10" t="str">
        <f>IF($I187="","",Journal!$D183)</f>
        <v/>
      </c>
      <c r="E187" s="10" t="str">
        <f>IF($I187="","",IF(Journal!$E183=$B$2,Journal!$G183,Journal!$E183))</f>
        <v/>
      </c>
      <c r="F187" s="17" t="str">
        <f>IF($I187="","",IF(Journal!$E183=$B$2,Journal!$I183,""))</f>
        <v/>
      </c>
      <c r="G187" s="17" t="str">
        <f>IF($I187="","",IF(Journal!$G183=$B$2,Journal!$I183,""))</f>
        <v/>
      </c>
      <c r="H187" s="17" t="str">
        <f>IF($I187="","",IF($B$6="Soll",SUM($F$10:F187)-SUM($G$10:G187),SUM($G$10:G187)-SUM($F$10:F187)))</f>
        <v/>
      </c>
      <c r="I187" t="str">
        <f>IF($B$2="","",IF(OR(Journal!$E183=$B$2,Journal!$G183=$B$2),ROW()-9,""))</f>
        <v/>
      </c>
    </row>
    <row r="188" spans="1:9" x14ac:dyDescent="0.25">
      <c r="A188" s="16" t="str">
        <f>IF($I188="","",Journal!$B184)</f>
        <v/>
      </c>
      <c r="B188" s="10" t="str">
        <f>IF($I188="","",Journal!$A184)</f>
        <v/>
      </c>
      <c r="C188" s="10" t="str">
        <f>IF($I188="","",Journal!$C184)</f>
        <v/>
      </c>
      <c r="D188" s="10" t="str">
        <f>IF($I188="","",Journal!$D184)</f>
        <v/>
      </c>
      <c r="E188" s="10" t="str">
        <f>IF($I188="","",IF(Journal!$E184=$B$2,Journal!$G184,Journal!$E184))</f>
        <v/>
      </c>
      <c r="F188" s="17" t="str">
        <f>IF($I188="","",IF(Journal!$E184=$B$2,Journal!$I184,""))</f>
        <v/>
      </c>
      <c r="G188" s="17" t="str">
        <f>IF($I188="","",IF(Journal!$G184=$B$2,Journal!$I184,""))</f>
        <v/>
      </c>
      <c r="H188" s="17" t="str">
        <f>IF($I188="","",IF($B$6="Soll",SUM($F$10:F188)-SUM($G$10:G188),SUM($G$10:G188)-SUM($F$10:F188)))</f>
        <v/>
      </c>
      <c r="I188" t="str">
        <f>IF($B$2="","",IF(OR(Journal!$E184=$B$2,Journal!$G184=$B$2),ROW()-9,""))</f>
        <v/>
      </c>
    </row>
    <row r="189" spans="1:9" x14ac:dyDescent="0.25">
      <c r="A189" s="16" t="str">
        <f>IF($I189="","",Journal!$B185)</f>
        <v/>
      </c>
      <c r="B189" s="10" t="str">
        <f>IF($I189="","",Journal!$A185)</f>
        <v/>
      </c>
      <c r="C189" s="10" t="str">
        <f>IF($I189="","",Journal!$C185)</f>
        <v/>
      </c>
      <c r="D189" s="10" t="str">
        <f>IF($I189="","",Journal!$D185)</f>
        <v/>
      </c>
      <c r="E189" s="10" t="str">
        <f>IF($I189="","",IF(Journal!$E185=$B$2,Journal!$G185,Journal!$E185))</f>
        <v/>
      </c>
      <c r="F189" s="17" t="str">
        <f>IF($I189="","",IF(Journal!$E185=$B$2,Journal!$I185,""))</f>
        <v/>
      </c>
      <c r="G189" s="17" t="str">
        <f>IF($I189="","",IF(Journal!$G185=$B$2,Journal!$I185,""))</f>
        <v/>
      </c>
      <c r="H189" s="17" t="str">
        <f>IF($I189="","",IF($B$6="Soll",SUM($F$10:F189)-SUM($G$10:G189),SUM($G$10:G189)-SUM($F$10:F189)))</f>
        <v/>
      </c>
      <c r="I189" t="str">
        <f>IF($B$2="","",IF(OR(Journal!$E185=$B$2,Journal!$G185=$B$2),ROW()-9,""))</f>
        <v/>
      </c>
    </row>
    <row r="190" spans="1:9" x14ac:dyDescent="0.25">
      <c r="A190" s="16" t="str">
        <f>IF($I190="","",Journal!$B186)</f>
        <v/>
      </c>
      <c r="B190" s="10" t="str">
        <f>IF($I190="","",Journal!$A186)</f>
        <v/>
      </c>
      <c r="C190" s="10" t="str">
        <f>IF($I190="","",Journal!$C186)</f>
        <v/>
      </c>
      <c r="D190" s="10" t="str">
        <f>IF($I190="","",Journal!$D186)</f>
        <v/>
      </c>
      <c r="E190" s="10" t="str">
        <f>IF($I190="","",IF(Journal!$E186=$B$2,Journal!$G186,Journal!$E186))</f>
        <v/>
      </c>
      <c r="F190" s="17" t="str">
        <f>IF($I190="","",IF(Journal!$E186=$B$2,Journal!$I186,""))</f>
        <v/>
      </c>
      <c r="G190" s="17" t="str">
        <f>IF($I190="","",IF(Journal!$G186=$B$2,Journal!$I186,""))</f>
        <v/>
      </c>
      <c r="H190" s="17" t="str">
        <f>IF($I190="","",IF($B$6="Soll",SUM($F$10:F190)-SUM($G$10:G190),SUM($G$10:G190)-SUM($F$10:F190)))</f>
        <v/>
      </c>
      <c r="I190" t="str">
        <f>IF($B$2="","",IF(OR(Journal!$E186=$B$2,Journal!$G186=$B$2),ROW()-9,""))</f>
        <v/>
      </c>
    </row>
    <row r="191" spans="1:9" x14ac:dyDescent="0.25">
      <c r="A191" s="16" t="str">
        <f>IF($I191="","",Journal!$B187)</f>
        <v/>
      </c>
      <c r="B191" s="10" t="str">
        <f>IF($I191="","",Journal!$A187)</f>
        <v/>
      </c>
      <c r="C191" s="10" t="str">
        <f>IF($I191="","",Journal!$C187)</f>
        <v/>
      </c>
      <c r="D191" s="10" t="str">
        <f>IF($I191="","",Journal!$D187)</f>
        <v/>
      </c>
      <c r="E191" s="10" t="str">
        <f>IF($I191="","",IF(Journal!$E187=$B$2,Journal!$G187,Journal!$E187))</f>
        <v/>
      </c>
      <c r="F191" s="17" t="str">
        <f>IF($I191="","",IF(Journal!$E187=$B$2,Journal!$I187,""))</f>
        <v/>
      </c>
      <c r="G191" s="17" t="str">
        <f>IF($I191="","",IF(Journal!$G187=$B$2,Journal!$I187,""))</f>
        <v/>
      </c>
      <c r="H191" s="17" t="str">
        <f>IF($I191="","",IF($B$6="Soll",SUM($F$10:F191)-SUM($G$10:G191),SUM($G$10:G191)-SUM($F$10:F191)))</f>
        <v/>
      </c>
      <c r="I191" t="str">
        <f>IF($B$2="","",IF(OR(Journal!$E187=$B$2,Journal!$G187=$B$2),ROW()-9,""))</f>
        <v/>
      </c>
    </row>
    <row r="192" spans="1:9" x14ac:dyDescent="0.25">
      <c r="A192" s="16" t="str">
        <f>IF($I192="","",Journal!$B188)</f>
        <v/>
      </c>
      <c r="B192" s="10" t="str">
        <f>IF($I192="","",Journal!$A188)</f>
        <v/>
      </c>
      <c r="C192" s="10" t="str">
        <f>IF($I192="","",Journal!$C188)</f>
        <v/>
      </c>
      <c r="D192" s="10" t="str">
        <f>IF($I192="","",Journal!$D188)</f>
        <v/>
      </c>
      <c r="E192" s="10" t="str">
        <f>IF($I192="","",IF(Journal!$E188=$B$2,Journal!$G188,Journal!$E188))</f>
        <v/>
      </c>
      <c r="F192" s="17" t="str">
        <f>IF($I192="","",IF(Journal!$E188=$B$2,Journal!$I188,""))</f>
        <v/>
      </c>
      <c r="G192" s="17" t="str">
        <f>IF($I192="","",IF(Journal!$G188=$B$2,Journal!$I188,""))</f>
        <v/>
      </c>
      <c r="H192" s="17" t="str">
        <f>IF($I192="","",IF($B$6="Soll",SUM($F$10:F192)-SUM($G$10:G192),SUM($G$10:G192)-SUM($F$10:F192)))</f>
        <v/>
      </c>
      <c r="I192" t="str">
        <f>IF($B$2="","",IF(OR(Journal!$E188=$B$2,Journal!$G188=$B$2),ROW()-9,""))</f>
        <v/>
      </c>
    </row>
    <row r="193" spans="1:9" x14ac:dyDescent="0.25">
      <c r="A193" s="16" t="str">
        <f>IF($I193="","",Journal!$B189)</f>
        <v/>
      </c>
      <c r="B193" s="10" t="str">
        <f>IF($I193="","",Journal!$A189)</f>
        <v/>
      </c>
      <c r="C193" s="10" t="str">
        <f>IF($I193="","",Journal!$C189)</f>
        <v/>
      </c>
      <c r="D193" s="10" t="str">
        <f>IF($I193="","",Journal!$D189)</f>
        <v/>
      </c>
      <c r="E193" s="10" t="str">
        <f>IF($I193="","",IF(Journal!$E189=$B$2,Journal!$G189,Journal!$E189))</f>
        <v/>
      </c>
      <c r="F193" s="17" t="str">
        <f>IF($I193="","",IF(Journal!$E189=$B$2,Journal!$I189,""))</f>
        <v/>
      </c>
      <c r="G193" s="17" t="str">
        <f>IF($I193="","",IF(Journal!$G189=$B$2,Journal!$I189,""))</f>
        <v/>
      </c>
      <c r="H193" s="17" t="str">
        <f>IF($I193="","",IF($B$6="Soll",SUM($F$10:F193)-SUM($G$10:G193),SUM($G$10:G193)-SUM($F$10:F193)))</f>
        <v/>
      </c>
      <c r="I193" t="str">
        <f>IF($B$2="","",IF(OR(Journal!$E189=$B$2,Journal!$G189=$B$2),ROW()-9,""))</f>
        <v/>
      </c>
    </row>
    <row r="194" spans="1:9" x14ac:dyDescent="0.25">
      <c r="A194" s="16" t="str">
        <f>IF($I194="","",Journal!$B190)</f>
        <v/>
      </c>
      <c r="B194" s="10" t="str">
        <f>IF($I194="","",Journal!$A190)</f>
        <v/>
      </c>
      <c r="C194" s="10" t="str">
        <f>IF($I194="","",Journal!$C190)</f>
        <v/>
      </c>
      <c r="D194" s="10" t="str">
        <f>IF($I194="","",Journal!$D190)</f>
        <v/>
      </c>
      <c r="E194" s="10" t="str">
        <f>IF($I194="","",IF(Journal!$E190=$B$2,Journal!$G190,Journal!$E190))</f>
        <v/>
      </c>
      <c r="F194" s="17" t="str">
        <f>IF($I194="","",IF(Journal!$E190=$B$2,Journal!$I190,""))</f>
        <v/>
      </c>
      <c r="G194" s="17" t="str">
        <f>IF($I194="","",IF(Journal!$G190=$B$2,Journal!$I190,""))</f>
        <v/>
      </c>
      <c r="H194" s="17" t="str">
        <f>IF($I194="","",IF($B$6="Soll",SUM($F$10:F194)-SUM($G$10:G194),SUM($G$10:G194)-SUM($F$10:F194)))</f>
        <v/>
      </c>
      <c r="I194" t="str">
        <f>IF($B$2="","",IF(OR(Journal!$E190=$B$2,Journal!$G190=$B$2),ROW()-9,""))</f>
        <v/>
      </c>
    </row>
    <row r="195" spans="1:9" x14ac:dyDescent="0.25">
      <c r="A195" s="16" t="str">
        <f>IF($I195="","",Journal!$B191)</f>
        <v/>
      </c>
      <c r="B195" s="10" t="str">
        <f>IF($I195="","",Journal!$A191)</f>
        <v/>
      </c>
      <c r="C195" s="10" t="str">
        <f>IF($I195="","",Journal!$C191)</f>
        <v/>
      </c>
      <c r="D195" s="10" t="str">
        <f>IF($I195="","",Journal!$D191)</f>
        <v/>
      </c>
      <c r="E195" s="10" t="str">
        <f>IF($I195="","",IF(Journal!$E191=$B$2,Journal!$G191,Journal!$E191))</f>
        <v/>
      </c>
      <c r="F195" s="17" t="str">
        <f>IF($I195="","",IF(Journal!$E191=$B$2,Journal!$I191,""))</f>
        <v/>
      </c>
      <c r="G195" s="17" t="str">
        <f>IF($I195="","",IF(Journal!$G191=$B$2,Journal!$I191,""))</f>
        <v/>
      </c>
      <c r="H195" s="17" t="str">
        <f>IF($I195="","",IF($B$6="Soll",SUM($F$10:F195)-SUM($G$10:G195),SUM($G$10:G195)-SUM($F$10:F195)))</f>
        <v/>
      </c>
      <c r="I195" t="str">
        <f>IF($B$2="","",IF(OR(Journal!$E191=$B$2,Journal!$G191=$B$2),ROW()-9,""))</f>
        <v/>
      </c>
    </row>
    <row r="196" spans="1:9" x14ac:dyDescent="0.25">
      <c r="A196" s="16" t="str">
        <f>IF($I196="","",Journal!$B192)</f>
        <v/>
      </c>
      <c r="B196" s="10" t="str">
        <f>IF($I196="","",Journal!$A192)</f>
        <v/>
      </c>
      <c r="C196" s="10" t="str">
        <f>IF($I196="","",Journal!$C192)</f>
        <v/>
      </c>
      <c r="D196" s="10" t="str">
        <f>IF($I196="","",Journal!$D192)</f>
        <v/>
      </c>
      <c r="E196" s="10" t="str">
        <f>IF($I196="","",IF(Journal!$E192=$B$2,Journal!$G192,Journal!$E192))</f>
        <v/>
      </c>
      <c r="F196" s="17" t="str">
        <f>IF($I196="","",IF(Journal!$E192=$B$2,Journal!$I192,""))</f>
        <v/>
      </c>
      <c r="G196" s="17" t="str">
        <f>IF($I196="","",IF(Journal!$G192=$B$2,Journal!$I192,""))</f>
        <v/>
      </c>
      <c r="H196" s="17" t="str">
        <f>IF($I196="","",IF($B$6="Soll",SUM($F$10:F196)-SUM($G$10:G196),SUM($G$10:G196)-SUM($F$10:F196)))</f>
        <v/>
      </c>
      <c r="I196" t="str">
        <f>IF($B$2="","",IF(OR(Journal!$E192=$B$2,Journal!$G192=$B$2),ROW()-9,""))</f>
        <v/>
      </c>
    </row>
    <row r="197" spans="1:9" x14ac:dyDescent="0.25">
      <c r="A197" s="16" t="str">
        <f>IF($I197="","",Journal!$B193)</f>
        <v/>
      </c>
      <c r="B197" s="10" t="str">
        <f>IF($I197="","",Journal!$A193)</f>
        <v/>
      </c>
      <c r="C197" s="10" t="str">
        <f>IF($I197="","",Journal!$C193)</f>
        <v/>
      </c>
      <c r="D197" s="10" t="str">
        <f>IF($I197="","",Journal!$D193)</f>
        <v/>
      </c>
      <c r="E197" s="10" t="str">
        <f>IF($I197="","",IF(Journal!$E193=$B$2,Journal!$G193,Journal!$E193))</f>
        <v/>
      </c>
      <c r="F197" s="17" t="str">
        <f>IF($I197="","",IF(Journal!$E193=$B$2,Journal!$I193,""))</f>
        <v/>
      </c>
      <c r="G197" s="17" t="str">
        <f>IF($I197="","",IF(Journal!$G193=$B$2,Journal!$I193,""))</f>
        <v/>
      </c>
      <c r="H197" s="17" t="str">
        <f>IF($I197="","",IF($B$6="Soll",SUM($F$10:F197)-SUM($G$10:G197),SUM($G$10:G197)-SUM($F$10:F197)))</f>
        <v/>
      </c>
      <c r="I197" t="str">
        <f>IF($B$2="","",IF(OR(Journal!$E193=$B$2,Journal!$G193=$B$2),ROW()-9,""))</f>
        <v/>
      </c>
    </row>
    <row r="198" spans="1:9" x14ac:dyDescent="0.25">
      <c r="A198" s="16" t="str">
        <f>IF($I198="","",Journal!$B194)</f>
        <v/>
      </c>
      <c r="B198" s="10" t="str">
        <f>IF($I198="","",Journal!$A194)</f>
        <v/>
      </c>
      <c r="C198" s="10" t="str">
        <f>IF($I198="","",Journal!$C194)</f>
        <v/>
      </c>
      <c r="D198" s="10" t="str">
        <f>IF($I198="","",Journal!$D194)</f>
        <v/>
      </c>
      <c r="E198" s="10" t="str">
        <f>IF($I198="","",IF(Journal!$E194=$B$2,Journal!$G194,Journal!$E194))</f>
        <v/>
      </c>
      <c r="F198" s="17" t="str">
        <f>IF($I198="","",IF(Journal!$E194=$B$2,Journal!$I194,""))</f>
        <v/>
      </c>
      <c r="G198" s="17" t="str">
        <f>IF($I198="","",IF(Journal!$G194=$B$2,Journal!$I194,""))</f>
        <v/>
      </c>
      <c r="H198" s="17" t="str">
        <f>IF($I198="","",IF($B$6="Soll",SUM($F$10:F198)-SUM($G$10:G198),SUM($G$10:G198)-SUM($F$10:F198)))</f>
        <v/>
      </c>
      <c r="I198" t="str">
        <f>IF($B$2="","",IF(OR(Journal!$E194=$B$2,Journal!$G194=$B$2),ROW()-9,""))</f>
        <v/>
      </c>
    </row>
    <row r="199" spans="1:9" x14ac:dyDescent="0.25">
      <c r="A199" s="16" t="str">
        <f>IF($I199="","",Journal!$B195)</f>
        <v/>
      </c>
      <c r="B199" s="10" t="str">
        <f>IF($I199="","",Journal!$A195)</f>
        <v/>
      </c>
      <c r="C199" s="10" t="str">
        <f>IF($I199="","",Journal!$C195)</f>
        <v/>
      </c>
      <c r="D199" s="10" t="str">
        <f>IF($I199="","",Journal!$D195)</f>
        <v/>
      </c>
      <c r="E199" s="10" t="str">
        <f>IF($I199="","",IF(Journal!$E195=$B$2,Journal!$G195,Journal!$E195))</f>
        <v/>
      </c>
      <c r="F199" s="17" t="str">
        <f>IF($I199="","",IF(Journal!$E195=$B$2,Journal!$I195,""))</f>
        <v/>
      </c>
      <c r="G199" s="17" t="str">
        <f>IF($I199="","",IF(Journal!$G195=$B$2,Journal!$I195,""))</f>
        <v/>
      </c>
      <c r="H199" s="17" t="str">
        <f>IF($I199="","",IF($B$6="Soll",SUM($F$10:F199)-SUM($G$10:G199),SUM($G$10:G199)-SUM($F$10:F199)))</f>
        <v/>
      </c>
      <c r="I199" t="str">
        <f>IF($B$2="","",IF(OR(Journal!$E195=$B$2,Journal!$G195=$B$2),ROW()-9,""))</f>
        <v/>
      </c>
    </row>
    <row r="200" spans="1:9" x14ac:dyDescent="0.25">
      <c r="A200" s="16" t="str">
        <f>IF($I200="","",Journal!$B196)</f>
        <v/>
      </c>
      <c r="B200" s="10" t="str">
        <f>IF($I200="","",Journal!$A196)</f>
        <v/>
      </c>
      <c r="C200" s="10" t="str">
        <f>IF($I200="","",Journal!$C196)</f>
        <v/>
      </c>
      <c r="D200" s="10" t="str">
        <f>IF($I200="","",Journal!$D196)</f>
        <v/>
      </c>
      <c r="E200" s="10" t="str">
        <f>IF($I200="","",IF(Journal!$E196=$B$2,Journal!$G196,Journal!$E196))</f>
        <v/>
      </c>
      <c r="F200" s="17" t="str">
        <f>IF($I200="","",IF(Journal!$E196=$B$2,Journal!$I196,""))</f>
        <v/>
      </c>
      <c r="G200" s="17" t="str">
        <f>IF($I200="","",IF(Journal!$G196=$B$2,Journal!$I196,""))</f>
        <v/>
      </c>
      <c r="H200" s="17" t="str">
        <f>IF($I200="","",IF($B$6="Soll",SUM($F$10:F200)-SUM($G$10:G200),SUM($G$10:G200)-SUM($F$10:F200)))</f>
        <v/>
      </c>
      <c r="I200" t="str">
        <f>IF($B$2="","",IF(OR(Journal!$E196=$B$2,Journal!$G196=$B$2),ROW()-9,""))</f>
        <v/>
      </c>
    </row>
    <row r="201" spans="1:9" x14ac:dyDescent="0.25">
      <c r="A201" s="16" t="str">
        <f>IF($I201="","",Journal!$B197)</f>
        <v/>
      </c>
      <c r="B201" s="10" t="str">
        <f>IF($I201="","",Journal!$A197)</f>
        <v/>
      </c>
      <c r="C201" s="10" t="str">
        <f>IF($I201="","",Journal!$C197)</f>
        <v/>
      </c>
      <c r="D201" s="10" t="str">
        <f>IF($I201="","",Journal!$D197)</f>
        <v/>
      </c>
      <c r="E201" s="10" t="str">
        <f>IF($I201="","",IF(Journal!$E197=$B$2,Journal!$G197,Journal!$E197))</f>
        <v/>
      </c>
      <c r="F201" s="17" t="str">
        <f>IF($I201="","",IF(Journal!$E197=$B$2,Journal!$I197,""))</f>
        <v/>
      </c>
      <c r="G201" s="17" t="str">
        <f>IF($I201="","",IF(Journal!$G197=$B$2,Journal!$I197,""))</f>
        <v/>
      </c>
      <c r="H201" s="17" t="str">
        <f>IF($I201="","",IF($B$6="Soll",SUM($F$10:F201)-SUM($G$10:G201),SUM($G$10:G201)-SUM($F$10:F201)))</f>
        <v/>
      </c>
      <c r="I201" t="str">
        <f>IF($B$2="","",IF(OR(Journal!$E197=$B$2,Journal!$G197=$B$2),ROW()-9,""))</f>
        <v/>
      </c>
    </row>
    <row r="202" spans="1:9" x14ac:dyDescent="0.25">
      <c r="A202" s="16" t="str">
        <f>IF($I202="","",Journal!$B198)</f>
        <v/>
      </c>
      <c r="B202" s="10" t="str">
        <f>IF($I202="","",Journal!$A198)</f>
        <v/>
      </c>
      <c r="C202" s="10" t="str">
        <f>IF($I202="","",Journal!$C198)</f>
        <v/>
      </c>
      <c r="D202" s="10" t="str">
        <f>IF($I202="","",Journal!$D198)</f>
        <v/>
      </c>
      <c r="E202" s="10" t="str">
        <f>IF($I202="","",IF(Journal!$E198=$B$2,Journal!$G198,Journal!$E198))</f>
        <v/>
      </c>
      <c r="F202" s="17" t="str">
        <f>IF($I202="","",IF(Journal!$E198=$B$2,Journal!$I198,""))</f>
        <v/>
      </c>
      <c r="G202" s="17" t="str">
        <f>IF($I202="","",IF(Journal!$G198=$B$2,Journal!$I198,""))</f>
        <v/>
      </c>
      <c r="H202" s="17" t="str">
        <f>IF($I202="","",IF($B$6="Soll",SUM($F$10:F202)-SUM($G$10:G202),SUM($G$10:G202)-SUM($F$10:F202)))</f>
        <v/>
      </c>
      <c r="I202" t="str">
        <f>IF($B$2="","",IF(OR(Journal!$E198=$B$2,Journal!$G198=$B$2),ROW()-9,""))</f>
        <v/>
      </c>
    </row>
    <row r="203" spans="1:9" x14ac:dyDescent="0.25">
      <c r="A203" s="16" t="str">
        <f>IF($I203="","",Journal!$B199)</f>
        <v/>
      </c>
      <c r="B203" s="10" t="str">
        <f>IF($I203="","",Journal!$A199)</f>
        <v/>
      </c>
      <c r="C203" s="10" t="str">
        <f>IF($I203="","",Journal!$C199)</f>
        <v/>
      </c>
      <c r="D203" s="10" t="str">
        <f>IF($I203="","",Journal!$D199)</f>
        <v/>
      </c>
      <c r="E203" s="10" t="str">
        <f>IF($I203="","",IF(Journal!$E199=$B$2,Journal!$G199,Journal!$E199))</f>
        <v/>
      </c>
      <c r="F203" s="17" t="str">
        <f>IF($I203="","",IF(Journal!$E199=$B$2,Journal!$I199,""))</f>
        <v/>
      </c>
      <c r="G203" s="17" t="str">
        <f>IF($I203="","",IF(Journal!$G199=$B$2,Journal!$I199,""))</f>
        <v/>
      </c>
      <c r="H203" s="17" t="str">
        <f>IF($I203="","",IF($B$6="Soll",SUM($F$10:F203)-SUM($G$10:G203),SUM($G$10:G203)-SUM($F$10:F203)))</f>
        <v/>
      </c>
      <c r="I203" t="str">
        <f>IF($B$2="","",IF(OR(Journal!$E199=$B$2,Journal!$G199=$B$2),ROW()-9,""))</f>
        <v/>
      </c>
    </row>
    <row r="204" spans="1:9" x14ac:dyDescent="0.25">
      <c r="A204" s="16" t="str">
        <f>IF($I204="","",Journal!$B200)</f>
        <v/>
      </c>
      <c r="B204" s="10" t="str">
        <f>IF($I204="","",Journal!$A200)</f>
        <v/>
      </c>
      <c r="C204" s="10" t="str">
        <f>IF($I204="","",Journal!$C200)</f>
        <v/>
      </c>
      <c r="D204" s="10" t="str">
        <f>IF($I204="","",Journal!$D200)</f>
        <v/>
      </c>
      <c r="E204" s="10" t="str">
        <f>IF($I204="","",IF(Journal!$E200=$B$2,Journal!$G200,Journal!$E200))</f>
        <v/>
      </c>
      <c r="F204" s="17" t="str">
        <f>IF($I204="","",IF(Journal!$E200=$B$2,Journal!$I200,""))</f>
        <v/>
      </c>
      <c r="G204" s="17" t="str">
        <f>IF($I204="","",IF(Journal!$G200=$B$2,Journal!$I200,""))</f>
        <v/>
      </c>
      <c r="H204" s="17" t="str">
        <f>IF($I204="","",IF($B$6="Soll",SUM($F$10:F204)-SUM($G$10:G204),SUM($G$10:G204)-SUM($F$10:F204)))</f>
        <v/>
      </c>
      <c r="I204" t="str">
        <f>IF($B$2="","",IF(OR(Journal!$E200=$B$2,Journal!$G200=$B$2),ROW()-9,""))</f>
        <v/>
      </c>
    </row>
    <row r="205" spans="1:9" x14ac:dyDescent="0.25">
      <c r="A205" s="16" t="str">
        <f>IF($I205="","",Journal!$B201)</f>
        <v/>
      </c>
      <c r="B205" s="10" t="str">
        <f>IF($I205="","",Journal!$A201)</f>
        <v/>
      </c>
      <c r="C205" s="10" t="str">
        <f>IF($I205="","",Journal!$C201)</f>
        <v/>
      </c>
      <c r="D205" s="10" t="str">
        <f>IF($I205="","",Journal!$D201)</f>
        <v/>
      </c>
      <c r="E205" s="10" t="str">
        <f>IF($I205="","",IF(Journal!$E201=$B$2,Journal!$G201,Journal!$E201))</f>
        <v/>
      </c>
      <c r="F205" s="17" t="str">
        <f>IF($I205="","",IF(Journal!$E201=$B$2,Journal!$I201,""))</f>
        <v/>
      </c>
      <c r="G205" s="17" t="str">
        <f>IF($I205="","",IF(Journal!$G201=$B$2,Journal!$I201,""))</f>
        <v/>
      </c>
      <c r="H205" s="17" t="str">
        <f>IF($I205="","",IF($B$6="Soll",SUM($F$10:F205)-SUM($G$10:G205),SUM($G$10:G205)-SUM($F$10:F205)))</f>
        <v/>
      </c>
      <c r="I205" t="str">
        <f>IF($B$2="","",IF(OR(Journal!$E201=$B$2,Journal!$G201=$B$2),ROW()-9,""))</f>
        <v/>
      </c>
    </row>
    <row r="206" spans="1:9" x14ac:dyDescent="0.25">
      <c r="A206" s="16" t="str">
        <f>IF($I206="","",Journal!$B202)</f>
        <v/>
      </c>
      <c r="B206" s="10" t="str">
        <f>IF($I206="","",Journal!$A202)</f>
        <v/>
      </c>
      <c r="C206" s="10" t="str">
        <f>IF($I206="","",Journal!$C202)</f>
        <v/>
      </c>
      <c r="D206" s="10" t="str">
        <f>IF($I206="","",Journal!$D202)</f>
        <v/>
      </c>
      <c r="E206" s="10" t="str">
        <f>IF($I206="","",IF(Journal!$E202=$B$2,Journal!$G202,Journal!$E202))</f>
        <v/>
      </c>
      <c r="F206" s="17" t="str">
        <f>IF($I206="","",IF(Journal!$E202=$B$2,Journal!$I202,""))</f>
        <v/>
      </c>
      <c r="G206" s="17" t="str">
        <f>IF($I206="","",IF(Journal!$G202=$B$2,Journal!$I202,""))</f>
        <v/>
      </c>
      <c r="H206" s="17" t="str">
        <f>IF($I206="","",IF($B$6="Soll",SUM($F$10:F206)-SUM($G$10:G206),SUM($G$10:G206)-SUM($F$10:F206)))</f>
        <v/>
      </c>
      <c r="I206" t="str">
        <f>IF($B$2="","",IF(OR(Journal!$E202=$B$2,Journal!$G202=$B$2),ROW()-9,""))</f>
        <v/>
      </c>
    </row>
    <row r="207" spans="1:9" x14ac:dyDescent="0.25">
      <c r="A207" s="16" t="str">
        <f>IF($I207="","",Journal!$B203)</f>
        <v/>
      </c>
      <c r="B207" s="10" t="str">
        <f>IF($I207="","",Journal!$A203)</f>
        <v/>
      </c>
      <c r="C207" s="10" t="str">
        <f>IF($I207="","",Journal!$C203)</f>
        <v/>
      </c>
      <c r="D207" s="10" t="str">
        <f>IF($I207="","",Journal!$D203)</f>
        <v/>
      </c>
      <c r="E207" s="10" t="str">
        <f>IF($I207="","",IF(Journal!$E203=$B$2,Journal!$G203,Journal!$E203))</f>
        <v/>
      </c>
      <c r="F207" s="17" t="str">
        <f>IF($I207="","",IF(Journal!$E203=$B$2,Journal!$I203,""))</f>
        <v/>
      </c>
      <c r="G207" s="17" t="str">
        <f>IF($I207="","",IF(Journal!$G203=$B$2,Journal!$I203,""))</f>
        <v/>
      </c>
      <c r="H207" s="17" t="str">
        <f>IF($I207="","",IF($B$6="Soll",SUM($F$10:F207)-SUM($G$10:G207),SUM($G$10:G207)-SUM($F$10:F207)))</f>
        <v/>
      </c>
      <c r="I207" t="str">
        <f>IF($B$2="","",IF(OR(Journal!$E203=$B$2,Journal!$G203=$B$2),ROW()-9,""))</f>
        <v/>
      </c>
    </row>
    <row r="208" spans="1:9" x14ac:dyDescent="0.25">
      <c r="A208" s="16" t="str">
        <f>IF($I208="","",Journal!$B204)</f>
        <v/>
      </c>
      <c r="B208" s="10" t="str">
        <f>IF($I208="","",Journal!$A204)</f>
        <v/>
      </c>
      <c r="C208" s="10" t="str">
        <f>IF($I208="","",Journal!$C204)</f>
        <v/>
      </c>
      <c r="D208" s="10" t="str">
        <f>IF($I208="","",Journal!$D204)</f>
        <v/>
      </c>
      <c r="E208" s="10" t="str">
        <f>IF($I208="","",IF(Journal!$E204=$B$2,Journal!$G204,Journal!$E204))</f>
        <v/>
      </c>
      <c r="F208" s="17" t="str">
        <f>IF($I208="","",IF(Journal!$E204=$B$2,Journal!$I204,""))</f>
        <v/>
      </c>
      <c r="G208" s="17" t="str">
        <f>IF($I208="","",IF(Journal!$G204=$B$2,Journal!$I204,""))</f>
        <v/>
      </c>
      <c r="H208" s="17" t="str">
        <f>IF($I208="","",IF($B$6="Soll",SUM($F$10:F208)-SUM($G$10:G208),SUM($G$10:G208)-SUM($F$10:F208)))</f>
        <v/>
      </c>
      <c r="I208" t="str">
        <f>IF($B$2="","",IF(OR(Journal!$E204=$B$2,Journal!$G204=$B$2),ROW()-9,""))</f>
        <v/>
      </c>
    </row>
    <row r="209" spans="1:9" x14ac:dyDescent="0.25">
      <c r="A209" s="16" t="str">
        <f>IF($I209="","",Journal!$B205)</f>
        <v/>
      </c>
      <c r="B209" s="10" t="str">
        <f>IF($I209="","",Journal!$A205)</f>
        <v/>
      </c>
      <c r="C209" s="10" t="str">
        <f>IF($I209="","",Journal!$C205)</f>
        <v/>
      </c>
      <c r="D209" s="10" t="str">
        <f>IF($I209="","",Journal!$D205)</f>
        <v/>
      </c>
      <c r="E209" s="10" t="str">
        <f>IF($I209="","",IF(Journal!$E205=$B$2,Journal!$G205,Journal!$E205))</f>
        <v/>
      </c>
      <c r="F209" s="17" t="str">
        <f>IF($I209="","",IF(Journal!$E205=$B$2,Journal!$I205,""))</f>
        <v/>
      </c>
      <c r="G209" s="17" t="str">
        <f>IF($I209="","",IF(Journal!$G205=$B$2,Journal!$I205,""))</f>
        <v/>
      </c>
      <c r="H209" s="17" t="str">
        <f>IF($I209="","",IF($B$6="Soll",SUM($F$10:F209)-SUM($G$10:G209),SUM($G$10:G209)-SUM($F$10:F209)))</f>
        <v/>
      </c>
      <c r="I209" t="str">
        <f>IF($B$2="","",IF(OR(Journal!$E205=$B$2,Journal!$G205=$B$2),ROW()-9,""))</f>
        <v/>
      </c>
    </row>
    <row r="210" spans="1:9" x14ac:dyDescent="0.25">
      <c r="A210" s="16" t="str">
        <f>IF($I210="","",Journal!$B206)</f>
        <v/>
      </c>
      <c r="B210" s="10" t="str">
        <f>IF($I210="","",Journal!$A206)</f>
        <v/>
      </c>
      <c r="C210" s="10" t="str">
        <f>IF($I210="","",Journal!$C206)</f>
        <v/>
      </c>
      <c r="D210" s="10" t="str">
        <f>IF($I210="","",Journal!$D206)</f>
        <v/>
      </c>
      <c r="E210" s="10" t="str">
        <f>IF($I210="","",IF(Journal!$E206=$B$2,Journal!$G206,Journal!$E206))</f>
        <v/>
      </c>
      <c r="F210" s="17" t="str">
        <f>IF($I210="","",IF(Journal!$E206=$B$2,Journal!$I206,""))</f>
        <v/>
      </c>
      <c r="G210" s="17" t="str">
        <f>IF($I210="","",IF(Journal!$G206=$B$2,Journal!$I206,""))</f>
        <v/>
      </c>
      <c r="H210" s="17" t="str">
        <f>IF($I210="","",IF($B$6="Soll",SUM($F$10:F210)-SUM($G$10:G210),SUM($G$10:G210)-SUM($F$10:F210)))</f>
        <v/>
      </c>
      <c r="I210" t="str">
        <f>IF($B$2="","",IF(OR(Journal!$E206=$B$2,Journal!$G206=$B$2),ROW()-9,""))</f>
        <v/>
      </c>
    </row>
    <row r="211" spans="1:9" x14ac:dyDescent="0.25">
      <c r="A211" s="16" t="str">
        <f>IF($I211="","",Journal!$B207)</f>
        <v/>
      </c>
      <c r="B211" s="10" t="str">
        <f>IF($I211="","",Journal!$A207)</f>
        <v/>
      </c>
      <c r="C211" s="10" t="str">
        <f>IF($I211="","",Journal!$C207)</f>
        <v/>
      </c>
      <c r="D211" s="10" t="str">
        <f>IF($I211="","",Journal!$D207)</f>
        <v/>
      </c>
      <c r="E211" s="10" t="str">
        <f>IF($I211="","",IF(Journal!$E207=$B$2,Journal!$G207,Journal!$E207))</f>
        <v/>
      </c>
      <c r="F211" s="17" t="str">
        <f>IF($I211="","",IF(Journal!$E207=$B$2,Journal!$I207,""))</f>
        <v/>
      </c>
      <c r="G211" s="17" t="str">
        <f>IF($I211="","",IF(Journal!$G207=$B$2,Journal!$I207,""))</f>
        <v/>
      </c>
      <c r="H211" s="17" t="str">
        <f>IF($I211="","",IF($B$6="Soll",SUM($F$10:F211)-SUM($G$10:G211),SUM($G$10:G211)-SUM($F$10:F211)))</f>
        <v/>
      </c>
      <c r="I211" t="str">
        <f>IF($B$2="","",IF(OR(Journal!$E207=$B$2,Journal!$G207=$B$2),ROW()-9,""))</f>
        <v/>
      </c>
    </row>
    <row r="212" spans="1:9" x14ac:dyDescent="0.25">
      <c r="A212" s="16" t="str">
        <f>IF($I212="","",Journal!$B208)</f>
        <v/>
      </c>
      <c r="B212" s="10" t="str">
        <f>IF($I212="","",Journal!$A208)</f>
        <v/>
      </c>
      <c r="C212" s="10" t="str">
        <f>IF($I212="","",Journal!$C208)</f>
        <v/>
      </c>
      <c r="D212" s="10" t="str">
        <f>IF($I212="","",Journal!$D208)</f>
        <v/>
      </c>
      <c r="E212" s="10" t="str">
        <f>IF($I212="","",IF(Journal!$E208=$B$2,Journal!$G208,Journal!$E208))</f>
        <v/>
      </c>
      <c r="F212" s="17" t="str">
        <f>IF($I212="","",IF(Journal!$E208=$B$2,Journal!$I208,""))</f>
        <v/>
      </c>
      <c r="G212" s="17" t="str">
        <f>IF($I212="","",IF(Journal!$G208=$B$2,Journal!$I208,""))</f>
        <v/>
      </c>
      <c r="H212" s="17" t="str">
        <f>IF($I212="","",IF($B$6="Soll",SUM($F$10:F212)-SUM($G$10:G212),SUM($G$10:G212)-SUM($F$10:F212)))</f>
        <v/>
      </c>
      <c r="I212" t="str">
        <f>IF($B$2="","",IF(OR(Journal!$E208=$B$2,Journal!$G208=$B$2),ROW()-9,""))</f>
        <v/>
      </c>
    </row>
    <row r="213" spans="1:9" x14ac:dyDescent="0.25">
      <c r="A213" s="16" t="str">
        <f>IF($I213="","",Journal!$B209)</f>
        <v/>
      </c>
      <c r="B213" s="10" t="str">
        <f>IF($I213="","",Journal!$A209)</f>
        <v/>
      </c>
      <c r="C213" s="10" t="str">
        <f>IF($I213="","",Journal!$C209)</f>
        <v/>
      </c>
      <c r="D213" s="10" t="str">
        <f>IF($I213="","",Journal!$D209)</f>
        <v/>
      </c>
      <c r="E213" s="10" t="str">
        <f>IF($I213="","",IF(Journal!$E209=$B$2,Journal!$G209,Journal!$E209))</f>
        <v/>
      </c>
      <c r="F213" s="17" t="str">
        <f>IF($I213="","",IF(Journal!$E209=$B$2,Journal!$I209,""))</f>
        <v/>
      </c>
      <c r="G213" s="17" t="str">
        <f>IF($I213="","",IF(Journal!$G209=$B$2,Journal!$I209,""))</f>
        <v/>
      </c>
      <c r="H213" s="17" t="str">
        <f>IF($I213="","",IF($B$6="Soll",SUM($F$10:F213)-SUM($G$10:G213),SUM($G$10:G213)-SUM($F$10:F213)))</f>
        <v/>
      </c>
      <c r="I213" t="str">
        <f>IF($B$2="","",IF(OR(Journal!$E209=$B$2,Journal!$G209=$B$2),ROW()-9,""))</f>
        <v/>
      </c>
    </row>
    <row r="214" spans="1:9" x14ac:dyDescent="0.25">
      <c r="A214" s="16" t="str">
        <f>IF($I214="","",Journal!$B210)</f>
        <v/>
      </c>
      <c r="B214" s="10" t="str">
        <f>IF($I214="","",Journal!$A210)</f>
        <v/>
      </c>
      <c r="C214" s="10" t="str">
        <f>IF($I214="","",Journal!$C210)</f>
        <v/>
      </c>
      <c r="D214" s="10" t="str">
        <f>IF($I214="","",Journal!$D210)</f>
        <v/>
      </c>
      <c r="E214" s="10" t="str">
        <f>IF($I214="","",IF(Journal!$E210=$B$2,Journal!$G210,Journal!$E210))</f>
        <v/>
      </c>
      <c r="F214" s="17" t="str">
        <f>IF($I214="","",IF(Journal!$E210=$B$2,Journal!$I210,""))</f>
        <v/>
      </c>
      <c r="G214" s="17" t="str">
        <f>IF($I214="","",IF(Journal!$G210=$B$2,Journal!$I210,""))</f>
        <v/>
      </c>
      <c r="H214" s="17" t="str">
        <f>IF($I214="","",IF($B$6="Soll",SUM($F$10:F214)-SUM($G$10:G214),SUM($G$10:G214)-SUM($F$10:F214)))</f>
        <v/>
      </c>
      <c r="I214" t="str">
        <f>IF($B$2="","",IF(OR(Journal!$E210=$B$2,Journal!$G210=$B$2),ROW()-9,""))</f>
        <v/>
      </c>
    </row>
    <row r="215" spans="1:9" x14ac:dyDescent="0.25">
      <c r="A215" s="16" t="str">
        <f>IF($I215="","",Journal!$B211)</f>
        <v/>
      </c>
      <c r="B215" s="10" t="str">
        <f>IF($I215="","",Journal!$A211)</f>
        <v/>
      </c>
      <c r="C215" s="10" t="str">
        <f>IF($I215="","",Journal!$C211)</f>
        <v/>
      </c>
      <c r="D215" s="10" t="str">
        <f>IF($I215="","",Journal!$D211)</f>
        <v/>
      </c>
      <c r="E215" s="10" t="str">
        <f>IF($I215="","",IF(Journal!$E211=$B$2,Journal!$G211,Journal!$E211))</f>
        <v/>
      </c>
      <c r="F215" s="17" t="str">
        <f>IF($I215="","",IF(Journal!$E211=$B$2,Journal!$I211,""))</f>
        <v/>
      </c>
      <c r="G215" s="17" t="str">
        <f>IF($I215="","",IF(Journal!$G211=$B$2,Journal!$I211,""))</f>
        <v/>
      </c>
      <c r="H215" s="17" t="str">
        <f>IF($I215="","",IF($B$6="Soll",SUM($F$10:F215)-SUM($G$10:G215),SUM($G$10:G215)-SUM($F$10:F215)))</f>
        <v/>
      </c>
      <c r="I215" t="str">
        <f>IF($B$2="","",IF(OR(Journal!$E211=$B$2,Journal!$G211=$B$2),ROW()-9,""))</f>
        <v/>
      </c>
    </row>
    <row r="216" spans="1:9" x14ac:dyDescent="0.25">
      <c r="A216" s="16" t="str">
        <f>IF($I216="","",Journal!$B212)</f>
        <v/>
      </c>
      <c r="B216" s="10" t="str">
        <f>IF($I216="","",Journal!$A212)</f>
        <v/>
      </c>
      <c r="C216" s="10" t="str">
        <f>IF($I216="","",Journal!$C212)</f>
        <v/>
      </c>
      <c r="D216" s="10" t="str">
        <f>IF($I216="","",Journal!$D212)</f>
        <v/>
      </c>
      <c r="E216" s="10" t="str">
        <f>IF($I216="","",IF(Journal!$E212=$B$2,Journal!$G212,Journal!$E212))</f>
        <v/>
      </c>
      <c r="F216" s="17" t="str">
        <f>IF($I216="","",IF(Journal!$E212=$B$2,Journal!$I212,""))</f>
        <v/>
      </c>
      <c r="G216" s="17" t="str">
        <f>IF($I216="","",IF(Journal!$G212=$B$2,Journal!$I212,""))</f>
        <v/>
      </c>
      <c r="H216" s="17" t="str">
        <f>IF($I216="","",IF($B$6="Soll",SUM($F$10:F216)-SUM($G$10:G216),SUM($G$10:G216)-SUM($F$10:F216)))</f>
        <v/>
      </c>
      <c r="I216" t="str">
        <f>IF($B$2="","",IF(OR(Journal!$E212=$B$2,Journal!$G212=$B$2),ROW()-9,""))</f>
        <v/>
      </c>
    </row>
    <row r="217" spans="1:9" x14ac:dyDescent="0.25">
      <c r="A217" s="16" t="str">
        <f>IF($I217="","",Journal!$B213)</f>
        <v/>
      </c>
      <c r="B217" s="10" t="str">
        <f>IF($I217="","",Journal!$A213)</f>
        <v/>
      </c>
      <c r="C217" s="10" t="str">
        <f>IF($I217="","",Journal!$C213)</f>
        <v/>
      </c>
      <c r="D217" s="10" t="str">
        <f>IF($I217="","",Journal!$D213)</f>
        <v/>
      </c>
      <c r="E217" s="10" t="str">
        <f>IF($I217="","",IF(Journal!$E213=$B$2,Journal!$G213,Journal!$E213))</f>
        <v/>
      </c>
      <c r="F217" s="17" t="str">
        <f>IF($I217="","",IF(Journal!$E213=$B$2,Journal!$I213,""))</f>
        <v/>
      </c>
      <c r="G217" s="17" t="str">
        <f>IF($I217="","",IF(Journal!$G213=$B$2,Journal!$I213,""))</f>
        <v/>
      </c>
      <c r="H217" s="17" t="str">
        <f>IF($I217="","",IF($B$6="Soll",SUM($F$10:F217)-SUM($G$10:G217),SUM($G$10:G217)-SUM($F$10:F217)))</f>
        <v/>
      </c>
      <c r="I217" t="str">
        <f>IF($B$2="","",IF(OR(Journal!$E213=$B$2,Journal!$G213=$B$2),ROW()-9,""))</f>
        <v/>
      </c>
    </row>
    <row r="218" spans="1:9" x14ac:dyDescent="0.25">
      <c r="A218" s="16" t="str">
        <f>IF($I218="","",Journal!$B214)</f>
        <v/>
      </c>
      <c r="B218" s="10" t="str">
        <f>IF($I218="","",Journal!$A214)</f>
        <v/>
      </c>
      <c r="C218" s="10" t="str">
        <f>IF($I218="","",Journal!$C214)</f>
        <v/>
      </c>
      <c r="D218" s="10" t="str">
        <f>IF($I218="","",Journal!$D214)</f>
        <v/>
      </c>
      <c r="E218" s="10" t="str">
        <f>IF($I218="","",IF(Journal!$E214=$B$2,Journal!$G214,Journal!$E214))</f>
        <v/>
      </c>
      <c r="F218" s="17" t="str">
        <f>IF($I218="","",IF(Journal!$E214=$B$2,Journal!$I214,""))</f>
        <v/>
      </c>
      <c r="G218" s="17" t="str">
        <f>IF($I218="","",IF(Journal!$G214=$B$2,Journal!$I214,""))</f>
        <v/>
      </c>
      <c r="H218" s="17" t="str">
        <f>IF($I218="","",IF($B$6="Soll",SUM($F$10:F218)-SUM($G$10:G218),SUM($G$10:G218)-SUM($F$10:F218)))</f>
        <v/>
      </c>
      <c r="I218" t="str">
        <f>IF($B$2="","",IF(OR(Journal!$E214=$B$2,Journal!$G214=$B$2),ROW()-9,""))</f>
        <v/>
      </c>
    </row>
    <row r="219" spans="1:9" x14ac:dyDescent="0.25">
      <c r="A219" s="16" t="str">
        <f>IF($I219="","",Journal!$B215)</f>
        <v/>
      </c>
      <c r="B219" s="10" t="str">
        <f>IF($I219="","",Journal!$A215)</f>
        <v/>
      </c>
      <c r="C219" s="10" t="str">
        <f>IF($I219="","",Journal!$C215)</f>
        <v/>
      </c>
      <c r="D219" s="10" t="str">
        <f>IF($I219="","",Journal!$D215)</f>
        <v/>
      </c>
      <c r="E219" s="10" t="str">
        <f>IF($I219="","",IF(Journal!$E215=$B$2,Journal!$G215,Journal!$E215))</f>
        <v/>
      </c>
      <c r="F219" s="17" t="str">
        <f>IF($I219="","",IF(Journal!$E215=$B$2,Journal!$I215,""))</f>
        <v/>
      </c>
      <c r="G219" s="17" t="str">
        <f>IF($I219="","",IF(Journal!$G215=$B$2,Journal!$I215,""))</f>
        <v/>
      </c>
      <c r="H219" s="17" t="str">
        <f>IF($I219="","",IF($B$6="Soll",SUM($F$10:F219)-SUM($G$10:G219),SUM($G$10:G219)-SUM($F$10:F219)))</f>
        <v/>
      </c>
      <c r="I219" t="str">
        <f>IF($B$2="","",IF(OR(Journal!$E215=$B$2,Journal!$G215=$B$2),ROW()-9,""))</f>
        <v/>
      </c>
    </row>
    <row r="220" spans="1:9" x14ac:dyDescent="0.25">
      <c r="A220" s="16" t="str">
        <f>IF($I220="","",Journal!$B216)</f>
        <v/>
      </c>
      <c r="B220" s="10" t="str">
        <f>IF($I220="","",Journal!$A216)</f>
        <v/>
      </c>
      <c r="C220" s="10" t="str">
        <f>IF($I220="","",Journal!$C216)</f>
        <v/>
      </c>
      <c r="D220" s="10" t="str">
        <f>IF($I220="","",Journal!$D216)</f>
        <v/>
      </c>
      <c r="E220" s="10" t="str">
        <f>IF($I220="","",IF(Journal!$E216=$B$2,Journal!$G216,Journal!$E216))</f>
        <v/>
      </c>
      <c r="F220" s="17" t="str">
        <f>IF($I220="","",IF(Journal!$E216=$B$2,Journal!$I216,""))</f>
        <v/>
      </c>
      <c r="G220" s="17" t="str">
        <f>IF($I220="","",IF(Journal!$G216=$B$2,Journal!$I216,""))</f>
        <v/>
      </c>
      <c r="H220" s="17" t="str">
        <f>IF($I220="","",IF($B$6="Soll",SUM($F$10:F220)-SUM($G$10:G220),SUM($G$10:G220)-SUM($F$10:F220)))</f>
        <v/>
      </c>
      <c r="I220" t="str">
        <f>IF($B$2="","",IF(OR(Journal!$E216=$B$2,Journal!$G216=$B$2),ROW()-9,""))</f>
        <v/>
      </c>
    </row>
    <row r="221" spans="1:9" x14ac:dyDescent="0.25">
      <c r="A221" s="16" t="str">
        <f>IF($I221="","",Journal!$B217)</f>
        <v/>
      </c>
      <c r="B221" s="10" t="str">
        <f>IF($I221="","",Journal!$A217)</f>
        <v/>
      </c>
      <c r="C221" s="10" t="str">
        <f>IF($I221="","",Journal!$C217)</f>
        <v/>
      </c>
      <c r="D221" s="10" t="str">
        <f>IF($I221="","",Journal!$D217)</f>
        <v/>
      </c>
      <c r="E221" s="10" t="str">
        <f>IF($I221="","",IF(Journal!$E217=$B$2,Journal!$G217,Journal!$E217))</f>
        <v/>
      </c>
      <c r="F221" s="17" t="str">
        <f>IF($I221="","",IF(Journal!$E217=$B$2,Journal!$I217,""))</f>
        <v/>
      </c>
      <c r="G221" s="17" t="str">
        <f>IF($I221="","",IF(Journal!$G217=$B$2,Journal!$I217,""))</f>
        <v/>
      </c>
      <c r="H221" s="17" t="str">
        <f>IF($I221="","",IF($B$6="Soll",SUM($F$10:F221)-SUM($G$10:G221),SUM($G$10:G221)-SUM($F$10:F221)))</f>
        <v/>
      </c>
      <c r="I221" t="str">
        <f>IF($B$2="","",IF(OR(Journal!$E217=$B$2,Journal!$G217=$B$2),ROW()-9,""))</f>
        <v/>
      </c>
    </row>
    <row r="222" spans="1:9" x14ac:dyDescent="0.25">
      <c r="A222" s="16" t="str">
        <f>IF($I222="","",Journal!$B218)</f>
        <v/>
      </c>
      <c r="B222" s="10" t="str">
        <f>IF($I222="","",Journal!$A218)</f>
        <v/>
      </c>
      <c r="C222" s="10" t="str">
        <f>IF($I222="","",Journal!$C218)</f>
        <v/>
      </c>
      <c r="D222" s="10" t="str">
        <f>IF($I222="","",Journal!$D218)</f>
        <v/>
      </c>
      <c r="E222" s="10" t="str">
        <f>IF($I222="","",IF(Journal!$E218=$B$2,Journal!$G218,Journal!$E218))</f>
        <v/>
      </c>
      <c r="F222" s="17" t="str">
        <f>IF($I222="","",IF(Journal!$E218=$B$2,Journal!$I218,""))</f>
        <v/>
      </c>
      <c r="G222" s="17" t="str">
        <f>IF($I222="","",IF(Journal!$G218=$B$2,Journal!$I218,""))</f>
        <v/>
      </c>
      <c r="H222" s="17" t="str">
        <f>IF($I222="","",IF($B$6="Soll",SUM($F$10:F222)-SUM($G$10:G222),SUM($G$10:G222)-SUM($F$10:F222)))</f>
        <v/>
      </c>
      <c r="I222" t="str">
        <f>IF($B$2="","",IF(OR(Journal!$E218=$B$2,Journal!$G218=$B$2),ROW()-9,""))</f>
        <v/>
      </c>
    </row>
    <row r="223" spans="1:9" x14ac:dyDescent="0.25">
      <c r="A223" s="16" t="str">
        <f>IF($I223="","",Journal!$B219)</f>
        <v/>
      </c>
      <c r="B223" s="10" t="str">
        <f>IF($I223="","",Journal!$A219)</f>
        <v/>
      </c>
      <c r="C223" s="10" t="str">
        <f>IF($I223="","",Journal!$C219)</f>
        <v/>
      </c>
      <c r="D223" s="10" t="str">
        <f>IF($I223="","",Journal!$D219)</f>
        <v/>
      </c>
      <c r="E223" s="10" t="str">
        <f>IF($I223="","",IF(Journal!$E219=$B$2,Journal!$G219,Journal!$E219))</f>
        <v/>
      </c>
      <c r="F223" s="17" t="str">
        <f>IF($I223="","",IF(Journal!$E219=$B$2,Journal!$I219,""))</f>
        <v/>
      </c>
      <c r="G223" s="17" t="str">
        <f>IF($I223="","",IF(Journal!$G219=$B$2,Journal!$I219,""))</f>
        <v/>
      </c>
      <c r="H223" s="17" t="str">
        <f>IF($I223="","",IF($B$6="Soll",SUM($F$10:F223)-SUM($G$10:G223),SUM($G$10:G223)-SUM($F$10:F223)))</f>
        <v/>
      </c>
      <c r="I223" t="str">
        <f>IF($B$2="","",IF(OR(Journal!$E219=$B$2,Journal!$G219=$B$2),ROW()-9,""))</f>
        <v/>
      </c>
    </row>
    <row r="224" spans="1:9" x14ac:dyDescent="0.25">
      <c r="A224" s="16" t="str">
        <f>IF($I224="","",Journal!$B220)</f>
        <v/>
      </c>
      <c r="B224" s="10" t="str">
        <f>IF($I224="","",Journal!$A220)</f>
        <v/>
      </c>
      <c r="C224" s="10" t="str">
        <f>IF($I224="","",Journal!$C220)</f>
        <v/>
      </c>
      <c r="D224" s="10" t="str">
        <f>IF($I224="","",Journal!$D220)</f>
        <v/>
      </c>
      <c r="E224" s="10" t="str">
        <f>IF($I224="","",IF(Journal!$E220=$B$2,Journal!$G220,Journal!$E220))</f>
        <v/>
      </c>
      <c r="F224" s="17" t="str">
        <f>IF($I224="","",IF(Journal!$E220=$B$2,Journal!$I220,""))</f>
        <v/>
      </c>
      <c r="G224" s="17" t="str">
        <f>IF($I224="","",IF(Journal!$G220=$B$2,Journal!$I220,""))</f>
        <v/>
      </c>
      <c r="H224" s="17" t="str">
        <f>IF($I224="","",IF($B$6="Soll",SUM($F$10:F224)-SUM($G$10:G224),SUM($G$10:G224)-SUM($F$10:F224)))</f>
        <v/>
      </c>
      <c r="I224" t="str">
        <f>IF($B$2="","",IF(OR(Journal!$E220=$B$2,Journal!$G220=$B$2),ROW()-9,""))</f>
        <v/>
      </c>
    </row>
    <row r="225" spans="1:9" x14ac:dyDescent="0.25">
      <c r="A225" s="16" t="str">
        <f>IF($I225="","",Journal!$B221)</f>
        <v/>
      </c>
      <c r="B225" s="10" t="str">
        <f>IF($I225="","",Journal!$A221)</f>
        <v/>
      </c>
      <c r="C225" s="10" t="str">
        <f>IF($I225="","",Journal!$C221)</f>
        <v/>
      </c>
      <c r="D225" s="10" t="str">
        <f>IF($I225="","",Journal!$D221)</f>
        <v/>
      </c>
      <c r="E225" s="10" t="str">
        <f>IF($I225="","",IF(Journal!$E221=$B$2,Journal!$G221,Journal!$E221))</f>
        <v/>
      </c>
      <c r="F225" s="17" t="str">
        <f>IF($I225="","",IF(Journal!$E221=$B$2,Journal!$I221,""))</f>
        <v/>
      </c>
      <c r="G225" s="17" t="str">
        <f>IF($I225="","",IF(Journal!$G221=$B$2,Journal!$I221,""))</f>
        <v/>
      </c>
      <c r="H225" s="17" t="str">
        <f>IF($I225="","",IF($B$6="Soll",SUM($F$10:F225)-SUM($G$10:G225),SUM($G$10:G225)-SUM($F$10:F225)))</f>
        <v/>
      </c>
      <c r="I225" t="str">
        <f>IF($B$2="","",IF(OR(Journal!$E221=$B$2,Journal!$G221=$B$2),ROW()-9,""))</f>
        <v/>
      </c>
    </row>
    <row r="226" spans="1:9" x14ac:dyDescent="0.25">
      <c r="A226" s="16" t="str">
        <f>IF($I226="","",Journal!$B222)</f>
        <v/>
      </c>
      <c r="B226" s="10" t="str">
        <f>IF($I226="","",Journal!$A222)</f>
        <v/>
      </c>
      <c r="C226" s="10" t="str">
        <f>IF($I226="","",Journal!$C222)</f>
        <v/>
      </c>
      <c r="D226" s="10" t="str">
        <f>IF($I226="","",Journal!$D222)</f>
        <v/>
      </c>
      <c r="E226" s="10" t="str">
        <f>IF($I226="","",IF(Journal!$E222=$B$2,Journal!$G222,Journal!$E222))</f>
        <v/>
      </c>
      <c r="F226" s="17" t="str">
        <f>IF($I226="","",IF(Journal!$E222=$B$2,Journal!$I222,""))</f>
        <v/>
      </c>
      <c r="G226" s="17" t="str">
        <f>IF($I226="","",IF(Journal!$G222=$B$2,Journal!$I222,""))</f>
        <v/>
      </c>
      <c r="H226" s="17" t="str">
        <f>IF($I226="","",IF($B$6="Soll",SUM($F$10:F226)-SUM($G$10:G226),SUM($G$10:G226)-SUM($F$10:F226)))</f>
        <v/>
      </c>
      <c r="I226" t="str">
        <f>IF($B$2="","",IF(OR(Journal!$E222=$B$2,Journal!$G222=$B$2),ROW()-9,""))</f>
        <v/>
      </c>
    </row>
    <row r="227" spans="1:9" x14ac:dyDescent="0.25">
      <c r="A227" s="16" t="str">
        <f>IF($I227="","",Journal!$B223)</f>
        <v/>
      </c>
      <c r="B227" s="10" t="str">
        <f>IF($I227="","",Journal!$A223)</f>
        <v/>
      </c>
      <c r="C227" s="10" t="str">
        <f>IF($I227="","",Journal!$C223)</f>
        <v/>
      </c>
      <c r="D227" s="10" t="str">
        <f>IF($I227="","",Journal!$D223)</f>
        <v/>
      </c>
      <c r="E227" s="10" t="str">
        <f>IF($I227="","",IF(Journal!$E223=$B$2,Journal!$G223,Journal!$E223))</f>
        <v/>
      </c>
      <c r="F227" s="17" t="str">
        <f>IF($I227="","",IF(Journal!$E223=$B$2,Journal!$I223,""))</f>
        <v/>
      </c>
      <c r="G227" s="17" t="str">
        <f>IF($I227="","",IF(Journal!$G223=$B$2,Journal!$I223,""))</f>
        <v/>
      </c>
      <c r="H227" s="17" t="str">
        <f>IF($I227="","",IF($B$6="Soll",SUM($F$10:F227)-SUM($G$10:G227),SUM($G$10:G227)-SUM($F$10:F227)))</f>
        <v/>
      </c>
      <c r="I227" t="str">
        <f>IF($B$2="","",IF(OR(Journal!$E223=$B$2,Journal!$G223=$B$2),ROW()-9,""))</f>
        <v/>
      </c>
    </row>
    <row r="228" spans="1:9" x14ac:dyDescent="0.25">
      <c r="A228" s="16" t="str">
        <f>IF($I228="","",Journal!$B224)</f>
        <v/>
      </c>
      <c r="B228" s="10" t="str">
        <f>IF($I228="","",Journal!$A224)</f>
        <v/>
      </c>
      <c r="C228" s="10" t="str">
        <f>IF($I228="","",Journal!$C224)</f>
        <v/>
      </c>
      <c r="D228" s="10" t="str">
        <f>IF($I228="","",Journal!$D224)</f>
        <v/>
      </c>
      <c r="E228" s="10" t="str">
        <f>IF($I228="","",IF(Journal!$E224=$B$2,Journal!$G224,Journal!$E224))</f>
        <v/>
      </c>
      <c r="F228" s="17" t="str">
        <f>IF($I228="","",IF(Journal!$E224=$B$2,Journal!$I224,""))</f>
        <v/>
      </c>
      <c r="G228" s="17" t="str">
        <f>IF($I228="","",IF(Journal!$G224=$B$2,Journal!$I224,""))</f>
        <v/>
      </c>
      <c r="H228" s="17" t="str">
        <f>IF($I228="","",IF($B$6="Soll",SUM($F$10:F228)-SUM($G$10:G228),SUM($G$10:G228)-SUM($F$10:F228)))</f>
        <v/>
      </c>
      <c r="I228" t="str">
        <f>IF($B$2="","",IF(OR(Journal!$E224=$B$2,Journal!$G224=$B$2),ROW()-9,""))</f>
        <v/>
      </c>
    </row>
    <row r="229" spans="1:9" x14ac:dyDescent="0.25">
      <c r="A229" s="16" t="str">
        <f>IF($I229="","",Journal!$B225)</f>
        <v/>
      </c>
      <c r="B229" s="10" t="str">
        <f>IF($I229="","",Journal!$A225)</f>
        <v/>
      </c>
      <c r="C229" s="10" t="str">
        <f>IF($I229="","",Journal!$C225)</f>
        <v/>
      </c>
      <c r="D229" s="10" t="str">
        <f>IF($I229="","",Journal!$D225)</f>
        <v/>
      </c>
      <c r="E229" s="10" t="str">
        <f>IF($I229="","",IF(Journal!$E225=$B$2,Journal!$G225,Journal!$E225))</f>
        <v/>
      </c>
      <c r="F229" s="17" t="str">
        <f>IF($I229="","",IF(Journal!$E225=$B$2,Journal!$I225,""))</f>
        <v/>
      </c>
      <c r="G229" s="17" t="str">
        <f>IF($I229="","",IF(Journal!$G225=$B$2,Journal!$I225,""))</f>
        <v/>
      </c>
      <c r="H229" s="17" t="str">
        <f>IF($I229="","",IF($B$6="Soll",SUM($F$10:F229)-SUM($G$10:G229),SUM($G$10:G229)-SUM($F$10:F229)))</f>
        <v/>
      </c>
      <c r="I229" t="str">
        <f>IF($B$2="","",IF(OR(Journal!$E225=$B$2,Journal!$G225=$B$2),ROW()-9,""))</f>
        <v/>
      </c>
    </row>
    <row r="230" spans="1:9" x14ac:dyDescent="0.25">
      <c r="A230" s="16" t="str">
        <f>IF($I230="","",Journal!$B226)</f>
        <v/>
      </c>
      <c r="B230" s="10" t="str">
        <f>IF($I230="","",Journal!$A226)</f>
        <v/>
      </c>
      <c r="C230" s="10" t="str">
        <f>IF($I230="","",Journal!$C226)</f>
        <v/>
      </c>
      <c r="D230" s="10" t="str">
        <f>IF($I230="","",Journal!$D226)</f>
        <v/>
      </c>
      <c r="E230" s="10" t="str">
        <f>IF($I230="","",IF(Journal!$E226=$B$2,Journal!$G226,Journal!$E226))</f>
        <v/>
      </c>
      <c r="F230" s="17" t="str">
        <f>IF($I230="","",IF(Journal!$E226=$B$2,Journal!$I226,""))</f>
        <v/>
      </c>
      <c r="G230" s="17" t="str">
        <f>IF($I230="","",IF(Journal!$G226=$B$2,Journal!$I226,""))</f>
        <v/>
      </c>
      <c r="H230" s="17" t="str">
        <f>IF($I230="","",IF($B$6="Soll",SUM($F$10:F230)-SUM($G$10:G230),SUM($G$10:G230)-SUM($F$10:F230)))</f>
        <v/>
      </c>
      <c r="I230" t="str">
        <f>IF($B$2="","",IF(OR(Journal!$E226=$B$2,Journal!$G226=$B$2),ROW()-9,""))</f>
        <v/>
      </c>
    </row>
    <row r="231" spans="1:9" x14ac:dyDescent="0.25">
      <c r="A231" s="16" t="str">
        <f>IF($I231="","",Journal!$B227)</f>
        <v/>
      </c>
      <c r="B231" s="10" t="str">
        <f>IF($I231="","",Journal!$A227)</f>
        <v/>
      </c>
      <c r="C231" s="10" t="str">
        <f>IF($I231="","",Journal!$C227)</f>
        <v/>
      </c>
      <c r="D231" s="10" t="str">
        <f>IF($I231="","",Journal!$D227)</f>
        <v/>
      </c>
      <c r="E231" s="10" t="str">
        <f>IF($I231="","",IF(Journal!$E227=$B$2,Journal!$G227,Journal!$E227))</f>
        <v/>
      </c>
      <c r="F231" s="17" t="str">
        <f>IF($I231="","",IF(Journal!$E227=$B$2,Journal!$I227,""))</f>
        <v/>
      </c>
      <c r="G231" s="17" t="str">
        <f>IF($I231="","",IF(Journal!$G227=$B$2,Journal!$I227,""))</f>
        <v/>
      </c>
      <c r="H231" s="17" t="str">
        <f>IF($I231="","",IF($B$6="Soll",SUM($F$10:F231)-SUM($G$10:G231),SUM($G$10:G231)-SUM($F$10:F231)))</f>
        <v/>
      </c>
      <c r="I231" t="str">
        <f>IF($B$2="","",IF(OR(Journal!$E227=$B$2,Journal!$G227=$B$2),ROW()-9,""))</f>
        <v/>
      </c>
    </row>
    <row r="232" spans="1:9" x14ac:dyDescent="0.25">
      <c r="A232" s="16" t="str">
        <f>IF($I232="","",Journal!$B228)</f>
        <v/>
      </c>
      <c r="B232" s="10" t="str">
        <f>IF($I232="","",Journal!$A228)</f>
        <v/>
      </c>
      <c r="C232" s="10" t="str">
        <f>IF($I232="","",Journal!$C228)</f>
        <v/>
      </c>
      <c r="D232" s="10" t="str">
        <f>IF($I232="","",Journal!$D228)</f>
        <v/>
      </c>
      <c r="E232" s="10" t="str">
        <f>IF($I232="","",IF(Journal!$E228=$B$2,Journal!$G228,Journal!$E228))</f>
        <v/>
      </c>
      <c r="F232" s="17" t="str">
        <f>IF($I232="","",IF(Journal!$E228=$B$2,Journal!$I228,""))</f>
        <v/>
      </c>
      <c r="G232" s="17" t="str">
        <f>IF($I232="","",IF(Journal!$G228=$B$2,Journal!$I228,""))</f>
        <v/>
      </c>
      <c r="H232" s="17" t="str">
        <f>IF($I232="","",IF($B$6="Soll",SUM($F$10:F232)-SUM($G$10:G232),SUM($G$10:G232)-SUM($F$10:F232)))</f>
        <v/>
      </c>
      <c r="I232" t="str">
        <f>IF($B$2="","",IF(OR(Journal!$E228=$B$2,Journal!$G228=$B$2),ROW()-9,""))</f>
        <v/>
      </c>
    </row>
    <row r="233" spans="1:9" x14ac:dyDescent="0.25">
      <c r="A233" s="16" t="str">
        <f>IF($I233="","",Journal!$B229)</f>
        <v/>
      </c>
      <c r="B233" s="10" t="str">
        <f>IF($I233="","",Journal!$A229)</f>
        <v/>
      </c>
      <c r="C233" s="10" t="str">
        <f>IF($I233="","",Journal!$C229)</f>
        <v/>
      </c>
      <c r="D233" s="10" t="str">
        <f>IF($I233="","",Journal!$D229)</f>
        <v/>
      </c>
      <c r="E233" s="10" t="str">
        <f>IF($I233="","",IF(Journal!$E229=$B$2,Journal!$G229,Journal!$E229))</f>
        <v/>
      </c>
      <c r="F233" s="17" t="str">
        <f>IF($I233="","",IF(Journal!$E229=$B$2,Journal!$I229,""))</f>
        <v/>
      </c>
      <c r="G233" s="17" t="str">
        <f>IF($I233="","",IF(Journal!$G229=$B$2,Journal!$I229,""))</f>
        <v/>
      </c>
      <c r="H233" s="17" t="str">
        <f>IF($I233="","",IF($B$6="Soll",SUM($F$10:F233)-SUM($G$10:G233),SUM($G$10:G233)-SUM($F$10:F233)))</f>
        <v/>
      </c>
      <c r="I233" t="str">
        <f>IF($B$2="","",IF(OR(Journal!$E229=$B$2,Journal!$G229=$B$2),ROW()-9,""))</f>
        <v/>
      </c>
    </row>
    <row r="234" spans="1:9" x14ac:dyDescent="0.25">
      <c r="A234" s="16" t="str">
        <f>IF($I234="","",Journal!$B230)</f>
        <v/>
      </c>
      <c r="B234" s="10" t="str">
        <f>IF($I234="","",Journal!$A230)</f>
        <v/>
      </c>
      <c r="C234" s="10" t="str">
        <f>IF($I234="","",Journal!$C230)</f>
        <v/>
      </c>
      <c r="D234" s="10" t="str">
        <f>IF($I234="","",Journal!$D230)</f>
        <v/>
      </c>
      <c r="E234" s="10" t="str">
        <f>IF($I234="","",IF(Journal!$E230=$B$2,Journal!$G230,Journal!$E230))</f>
        <v/>
      </c>
      <c r="F234" s="17" t="str">
        <f>IF($I234="","",IF(Journal!$E230=$B$2,Journal!$I230,""))</f>
        <v/>
      </c>
      <c r="G234" s="17" t="str">
        <f>IF($I234="","",IF(Journal!$G230=$B$2,Journal!$I230,""))</f>
        <v/>
      </c>
      <c r="H234" s="17" t="str">
        <f>IF($I234="","",IF($B$6="Soll",SUM($F$10:F234)-SUM($G$10:G234),SUM($G$10:G234)-SUM($F$10:F234)))</f>
        <v/>
      </c>
      <c r="I234" t="str">
        <f>IF($B$2="","",IF(OR(Journal!$E230=$B$2,Journal!$G230=$B$2),ROW()-9,""))</f>
        <v/>
      </c>
    </row>
    <row r="235" spans="1:9" x14ac:dyDescent="0.25">
      <c r="A235" s="16" t="str">
        <f>IF($I235="","",Journal!$B231)</f>
        <v/>
      </c>
      <c r="B235" s="10" t="str">
        <f>IF($I235="","",Journal!$A231)</f>
        <v/>
      </c>
      <c r="C235" s="10" t="str">
        <f>IF($I235="","",Journal!$C231)</f>
        <v/>
      </c>
      <c r="D235" s="10" t="str">
        <f>IF($I235="","",Journal!$D231)</f>
        <v/>
      </c>
      <c r="E235" s="10" t="str">
        <f>IF($I235="","",IF(Journal!$E231=$B$2,Journal!$G231,Journal!$E231))</f>
        <v/>
      </c>
      <c r="F235" s="17" t="str">
        <f>IF($I235="","",IF(Journal!$E231=$B$2,Journal!$I231,""))</f>
        <v/>
      </c>
      <c r="G235" s="17" t="str">
        <f>IF($I235="","",IF(Journal!$G231=$B$2,Journal!$I231,""))</f>
        <v/>
      </c>
      <c r="H235" s="17" t="str">
        <f>IF($I235="","",IF($B$6="Soll",SUM($F$10:F235)-SUM($G$10:G235),SUM($G$10:G235)-SUM($F$10:F235)))</f>
        <v/>
      </c>
      <c r="I235" t="str">
        <f>IF($B$2="","",IF(OR(Journal!$E231=$B$2,Journal!$G231=$B$2),ROW()-9,""))</f>
        <v/>
      </c>
    </row>
    <row r="236" spans="1:9" x14ac:dyDescent="0.25">
      <c r="A236" s="16" t="str">
        <f>IF($I236="","",Journal!$B232)</f>
        <v/>
      </c>
      <c r="B236" s="10" t="str">
        <f>IF($I236="","",Journal!$A232)</f>
        <v/>
      </c>
      <c r="C236" s="10" t="str">
        <f>IF($I236="","",Journal!$C232)</f>
        <v/>
      </c>
      <c r="D236" s="10" t="str">
        <f>IF($I236="","",Journal!$D232)</f>
        <v/>
      </c>
      <c r="E236" s="10" t="str">
        <f>IF($I236="","",IF(Journal!$E232=$B$2,Journal!$G232,Journal!$E232))</f>
        <v/>
      </c>
      <c r="F236" s="17" t="str">
        <f>IF($I236="","",IF(Journal!$E232=$B$2,Journal!$I232,""))</f>
        <v/>
      </c>
      <c r="G236" s="17" t="str">
        <f>IF($I236="","",IF(Journal!$G232=$B$2,Journal!$I232,""))</f>
        <v/>
      </c>
      <c r="H236" s="17" t="str">
        <f>IF($I236="","",IF($B$6="Soll",SUM($F$10:F236)-SUM($G$10:G236),SUM($G$10:G236)-SUM($F$10:F236)))</f>
        <v/>
      </c>
      <c r="I236" t="str">
        <f>IF($B$2="","",IF(OR(Journal!$E232=$B$2,Journal!$G232=$B$2),ROW()-9,""))</f>
        <v/>
      </c>
    </row>
    <row r="237" spans="1:9" x14ac:dyDescent="0.25">
      <c r="A237" s="16" t="str">
        <f>IF($I237="","",Journal!$B233)</f>
        <v/>
      </c>
      <c r="B237" s="10" t="str">
        <f>IF($I237="","",Journal!$A233)</f>
        <v/>
      </c>
      <c r="C237" s="10" t="str">
        <f>IF($I237="","",Journal!$C233)</f>
        <v/>
      </c>
      <c r="D237" s="10" t="str">
        <f>IF($I237="","",Journal!$D233)</f>
        <v/>
      </c>
      <c r="E237" s="10" t="str">
        <f>IF($I237="","",IF(Journal!$E233=$B$2,Journal!$G233,Journal!$E233))</f>
        <v/>
      </c>
      <c r="F237" s="17" t="str">
        <f>IF($I237="","",IF(Journal!$E233=$B$2,Journal!$I233,""))</f>
        <v/>
      </c>
      <c r="G237" s="17" t="str">
        <f>IF($I237="","",IF(Journal!$G233=$B$2,Journal!$I233,""))</f>
        <v/>
      </c>
      <c r="H237" s="17" t="str">
        <f>IF($I237="","",IF($B$6="Soll",SUM($F$10:F237)-SUM($G$10:G237),SUM($G$10:G237)-SUM($F$10:F237)))</f>
        <v/>
      </c>
      <c r="I237" t="str">
        <f>IF($B$2="","",IF(OR(Journal!$E233=$B$2,Journal!$G233=$B$2),ROW()-9,""))</f>
        <v/>
      </c>
    </row>
    <row r="238" spans="1:9" x14ac:dyDescent="0.25">
      <c r="A238" s="16" t="str">
        <f>IF($I238="","",Journal!$B234)</f>
        <v/>
      </c>
      <c r="B238" s="10" t="str">
        <f>IF($I238="","",Journal!$A234)</f>
        <v/>
      </c>
      <c r="C238" s="10" t="str">
        <f>IF($I238="","",Journal!$C234)</f>
        <v/>
      </c>
      <c r="D238" s="10" t="str">
        <f>IF($I238="","",Journal!$D234)</f>
        <v/>
      </c>
      <c r="E238" s="10" t="str">
        <f>IF($I238="","",IF(Journal!$E234=$B$2,Journal!$G234,Journal!$E234))</f>
        <v/>
      </c>
      <c r="F238" s="17" t="str">
        <f>IF($I238="","",IF(Journal!$E234=$B$2,Journal!$I234,""))</f>
        <v/>
      </c>
      <c r="G238" s="17" t="str">
        <f>IF($I238="","",IF(Journal!$G234=$B$2,Journal!$I234,""))</f>
        <v/>
      </c>
      <c r="H238" s="17" t="str">
        <f>IF($I238="","",IF($B$6="Soll",SUM($F$10:F238)-SUM($G$10:G238),SUM($G$10:G238)-SUM($F$10:F238)))</f>
        <v/>
      </c>
      <c r="I238" t="str">
        <f>IF($B$2="","",IF(OR(Journal!$E234=$B$2,Journal!$G234=$B$2),ROW()-9,""))</f>
        <v/>
      </c>
    </row>
    <row r="239" spans="1:9" x14ac:dyDescent="0.25">
      <c r="A239" s="16" t="str">
        <f>IF($I239="","",Journal!$B235)</f>
        <v/>
      </c>
      <c r="B239" s="10" t="str">
        <f>IF($I239="","",Journal!$A235)</f>
        <v/>
      </c>
      <c r="C239" s="10" t="str">
        <f>IF($I239="","",Journal!$C235)</f>
        <v/>
      </c>
      <c r="D239" s="10" t="str">
        <f>IF($I239="","",Journal!$D235)</f>
        <v/>
      </c>
      <c r="E239" s="10" t="str">
        <f>IF($I239="","",IF(Journal!$E235=$B$2,Journal!$G235,Journal!$E235))</f>
        <v/>
      </c>
      <c r="F239" s="17" t="str">
        <f>IF($I239="","",IF(Journal!$E235=$B$2,Journal!$I235,""))</f>
        <v/>
      </c>
      <c r="G239" s="17" t="str">
        <f>IF($I239="","",IF(Journal!$G235=$B$2,Journal!$I235,""))</f>
        <v/>
      </c>
      <c r="H239" s="17" t="str">
        <f>IF($I239="","",IF($B$6="Soll",SUM($F$10:F239)-SUM($G$10:G239),SUM($G$10:G239)-SUM($F$10:F239)))</f>
        <v/>
      </c>
      <c r="I239" t="str">
        <f>IF($B$2="","",IF(OR(Journal!$E235=$B$2,Journal!$G235=$B$2),ROW()-9,""))</f>
        <v/>
      </c>
    </row>
    <row r="240" spans="1:9" x14ac:dyDescent="0.25">
      <c r="A240" s="16" t="str">
        <f>IF($I240="","",Journal!$B236)</f>
        <v/>
      </c>
      <c r="B240" s="10" t="str">
        <f>IF($I240="","",Journal!$A236)</f>
        <v/>
      </c>
      <c r="C240" s="10" t="str">
        <f>IF($I240="","",Journal!$C236)</f>
        <v/>
      </c>
      <c r="D240" s="10" t="str">
        <f>IF($I240="","",Journal!$D236)</f>
        <v/>
      </c>
      <c r="E240" s="10" t="str">
        <f>IF($I240="","",IF(Journal!$E236=$B$2,Journal!$G236,Journal!$E236))</f>
        <v/>
      </c>
      <c r="F240" s="17" t="str">
        <f>IF($I240="","",IF(Journal!$E236=$B$2,Journal!$I236,""))</f>
        <v/>
      </c>
      <c r="G240" s="17" t="str">
        <f>IF($I240="","",IF(Journal!$G236=$B$2,Journal!$I236,""))</f>
        <v/>
      </c>
      <c r="H240" s="17" t="str">
        <f>IF($I240="","",IF($B$6="Soll",SUM($F$10:F240)-SUM($G$10:G240),SUM($G$10:G240)-SUM($F$10:F240)))</f>
        <v/>
      </c>
      <c r="I240" t="str">
        <f>IF($B$2="","",IF(OR(Journal!$E236=$B$2,Journal!$G236=$B$2),ROW()-9,""))</f>
        <v/>
      </c>
    </row>
    <row r="241" spans="1:9" x14ac:dyDescent="0.25">
      <c r="A241" s="16" t="str">
        <f>IF($I241="","",Journal!$B237)</f>
        <v/>
      </c>
      <c r="B241" s="10" t="str">
        <f>IF($I241="","",Journal!$A237)</f>
        <v/>
      </c>
      <c r="C241" s="10" t="str">
        <f>IF($I241="","",Journal!$C237)</f>
        <v/>
      </c>
      <c r="D241" s="10" t="str">
        <f>IF($I241="","",Journal!$D237)</f>
        <v/>
      </c>
      <c r="E241" s="10" t="str">
        <f>IF($I241="","",IF(Journal!$E237=$B$2,Journal!$G237,Journal!$E237))</f>
        <v/>
      </c>
      <c r="F241" s="17" t="str">
        <f>IF($I241="","",IF(Journal!$E237=$B$2,Journal!$I237,""))</f>
        <v/>
      </c>
      <c r="G241" s="17" t="str">
        <f>IF($I241="","",IF(Journal!$G237=$B$2,Journal!$I237,""))</f>
        <v/>
      </c>
      <c r="H241" s="17" t="str">
        <f>IF($I241="","",IF($B$6="Soll",SUM($F$10:F241)-SUM($G$10:G241),SUM($G$10:G241)-SUM($F$10:F241)))</f>
        <v/>
      </c>
      <c r="I241" t="str">
        <f>IF($B$2="","",IF(OR(Journal!$E237=$B$2,Journal!$G237=$B$2),ROW()-9,""))</f>
        <v/>
      </c>
    </row>
    <row r="242" spans="1:9" x14ac:dyDescent="0.25">
      <c r="A242" s="16" t="str">
        <f>IF($I242="","",Journal!$B238)</f>
        <v/>
      </c>
      <c r="B242" s="10" t="str">
        <f>IF($I242="","",Journal!$A238)</f>
        <v/>
      </c>
      <c r="C242" s="10" t="str">
        <f>IF($I242="","",Journal!$C238)</f>
        <v/>
      </c>
      <c r="D242" s="10" t="str">
        <f>IF($I242="","",Journal!$D238)</f>
        <v/>
      </c>
      <c r="E242" s="10" t="str">
        <f>IF($I242="","",IF(Journal!$E238=$B$2,Journal!$G238,Journal!$E238))</f>
        <v/>
      </c>
      <c r="F242" s="17" t="str">
        <f>IF($I242="","",IF(Journal!$E238=$B$2,Journal!$I238,""))</f>
        <v/>
      </c>
      <c r="G242" s="17" t="str">
        <f>IF($I242="","",IF(Journal!$G238=$B$2,Journal!$I238,""))</f>
        <v/>
      </c>
      <c r="H242" s="17" t="str">
        <f>IF($I242="","",IF($B$6="Soll",SUM($F$10:F242)-SUM($G$10:G242),SUM($G$10:G242)-SUM($F$10:F242)))</f>
        <v/>
      </c>
      <c r="I242" t="str">
        <f>IF($B$2="","",IF(OR(Journal!$E238=$B$2,Journal!$G238=$B$2),ROW()-9,""))</f>
        <v/>
      </c>
    </row>
    <row r="243" spans="1:9" x14ac:dyDescent="0.25">
      <c r="A243" s="16" t="str">
        <f>IF($I243="","",Journal!$B239)</f>
        <v/>
      </c>
      <c r="B243" s="10" t="str">
        <f>IF($I243="","",Journal!$A239)</f>
        <v/>
      </c>
      <c r="C243" s="10" t="str">
        <f>IF($I243="","",Journal!$C239)</f>
        <v/>
      </c>
      <c r="D243" s="10" t="str">
        <f>IF($I243="","",Journal!$D239)</f>
        <v/>
      </c>
      <c r="E243" s="10" t="str">
        <f>IF($I243="","",IF(Journal!$E239=$B$2,Journal!$G239,Journal!$E239))</f>
        <v/>
      </c>
      <c r="F243" s="17" t="str">
        <f>IF($I243="","",IF(Journal!$E239=$B$2,Journal!$I239,""))</f>
        <v/>
      </c>
      <c r="G243" s="17" t="str">
        <f>IF($I243="","",IF(Journal!$G239=$B$2,Journal!$I239,""))</f>
        <v/>
      </c>
      <c r="H243" s="17" t="str">
        <f>IF($I243="","",IF($B$6="Soll",SUM($F$10:F243)-SUM($G$10:G243),SUM($G$10:G243)-SUM($F$10:F243)))</f>
        <v/>
      </c>
      <c r="I243" t="str">
        <f>IF($B$2="","",IF(OR(Journal!$E239=$B$2,Journal!$G239=$B$2),ROW()-9,""))</f>
        <v/>
      </c>
    </row>
    <row r="244" spans="1:9" x14ac:dyDescent="0.25">
      <c r="A244" s="16" t="str">
        <f>IF($I244="","",Journal!$B240)</f>
        <v/>
      </c>
      <c r="B244" s="10" t="str">
        <f>IF($I244="","",Journal!$A240)</f>
        <v/>
      </c>
      <c r="C244" s="10" t="str">
        <f>IF($I244="","",Journal!$C240)</f>
        <v/>
      </c>
      <c r="D244" s="10" t="str">
        <f>IF($I244="","",Journal!$D240)</f>
        <v/>
      </c>
      <c r="E244" s="10" t="str">
        <f>IF($I244="","",IF(Journal!$E240=$B$2,Journal!$G240,Journal!$E240))</f>
        <v/>
      </c>
      <c r="F244" s="17" t="str">
        <f>IF($I244="","",IF(Journal!$E240=$B$2,Journal!$I240,""))</f>
        <v/>
      </c>
      <c r="G244" s="17" t="str">
        <f>IF($I244="","",IF(Journal!$G240=$B$2,Journal!$I240,""))</f>
        <v/>
      </c>
      <c r="H244" s="17" t="str">
        <f>IF($I244="","",IF($B$6="Soll",SUM($F$10:F244)-SUM($G$10:G244),SUM($G$10:G244)-SUM($F$10:F244)))</f>
        <v/>
      </c>
      <c r="I244" t="str">
        <f>IF($B$2="","",IF(OR(Journal!$E240=$B$2,Journal!$G240=$B$2),ROW()-9,""))</f>
        <v/>
      </c>
    </row>
    <row r="245" spans="1:9" x14ac:dyDescent="0.25">
      <c r="A245" s="16" t="str">
        <f>IF($I245="","",Journal!$B241)</f>
        <v/>
      </c>
      <c r="B245" s="10" t="str">
        <f>IF($I245="","",Journal!$A241)</f>
        <v/>
      </c>
      <c r="C245" s="10" t="str">
        <f>IF($I245="","",Journal!$C241)</f>
        <v/>
      </c>
      <c r="D245" s="10" t="str">
        <f>IF($I245="","",Journal!$D241)</f>
        <v/>
      </c>
      <c r="E245" s="10" t="str">
        <f>IF($I245="","",IF(Journal!$E241=$B$2,Journal!$G241,Journal!$E241))</f>
        <v/>
      </c>
      <c r="F245" s="17" t="str">
        <f>IF($I245="","",IF(Journal!$E241=$B$2,Journal!$I241,""))</f>
        <v/>
      </c>
      <c r="G245" s="17" t="str">
        <f>IF($I245="","",IF(Journal!$G241=$B$2,Journal!$I241,""))</f>
        <v/>
      </c>
      <c r="H245" s="17" t="str">
        <f>IF($I245="","",IF($B$6="Soll",SUM($F$10:F245)-SUM($G$10:G245),SUM($G$10:G245)-SUM($F$10:F245)))</f>
        <v/>
      </c>
      <c r="I245" t="str">
        <f>IF($B$2="","",IF(OR(Journal!$E241=$B$2,Journal!$G241=$B$2),ROW()-9,""))</f>
        <v/>
      </c>
    </row>
    <row r="246" spans="1:9" x14ac:dyDescent="0.25">
      <c r="A246" s="16" t="str">
        <f>IF($I246="","",Journal!$B242)</f>
        <v/>
      </c>
      <c r="B246" s="10" t="str">
        <f>IF($I246="","",Journal!$A242)</f>
        <v/>
      </c>
      <c r="C246" s="10" t="str">
        <f>IF($I246="","",Journal!$C242)</f>
        <v/>
      </c>
      <c r="D246" s="10" t="str">
        <f>IF($I246="","",Journal!$D242)</f>
        <v/>
      </c>
      <c r="E246" s="10" t="str">
        <f>IF($I246="","",IF(Journal!$E242=$B$2,Journal!$G242,Journal!$E242))</f>
        <v/>
      </c>
      <c r="F246" s="17" t="str">
        <f>IF($I246="","",IF(Journal!$E242=$B$2,Journal!$I242,""))</f>
        <v/>
      </c>
      <c r="G246" s="17" t="str">
        <f>IF($I246="","",IF(Journal!$G242=$B$2,Journal!$I242,""))</f>
        <v/>
      </c>
      <c r="H246" s="17" t="str">
        <f>IF($I246="","",IF($B$6="Soll",SUM($F$10:F246)-SUM($G$10:G246),SUM($G$10:G246)-SUM($F$10:F246)))</f>
        <v/>
      </c>
      <c r="I246" t="str">
        <f>IF($B$2="","",IF(OR(Journal!$E242=$B$2,Journal!$G242=$B$2),ROW()-9,""))</f>
        <v/>
      </c>
    </row>
    <row r="247" spans="1:9" x14ac:dyDescent="0.25">
      <c r="A247" s="16" t="str">
        <f>IF($I247="","",Journal!$B243)</f>
        <v/>
      </c>
      <c r="B247" s="10" t="str">
        <f>IF($I247="","",Journal!$A243)</f>
        <v/>
      </c>
      <c r="C247" s="10" t="str">
        <f>IF($I247="","",Journal!$C243)</f>
        <v/>
      </c>
      <c r="D247" s="10" t="str">
        <f>IF($I247="","",Journal!$D243)</f>
        <v/>
      </c>
      <c r="E247" s="10" t="str">
        <f>IF($I247="","",IF(Journal!$E243=$B$2,Journal!$G243,Journal!$E243))</f>
        <v/>
      </c>
      <c r="F247" s="17" t="str">
        <f>IF($I247="","",IF(Journal!$E243=$B$2,Journal!$I243,""))</f>
        <v/>
      </c>
      <c r="G247" s="17" t="str">
        <f>IF($I247="","",IF(Journal!$G243=$B$2,Journal!$I243,""))</f>
        <v/>
      </c>
      <c r="H247" s="17" t="str">
        <f>IF($I247="","",IF($B$6="Soll",SUM($F$10:F247)-SUM($G$10:G247),SUM($G$10:G247)-SUM($F$10:F247)))</f>
        <v/>
      </c>
      <c r="I247" t="str">
        <f>IF($B$2="","",IF(OR(Journal!$E243=$B$2,Journal!$G243=$B$2),ROW()-9,""))</f>
        <v/>
      </c>
    </row>
    <row r="248" spans="1:9" x14ac:dyDescent="0.25">
      <c r="A248" s="16" t="str">
        <f>IF($I248="","",Journal!$B244)</f>
        <v/>
      </c>
      <c r="B248" s="10" t="str">
        <f>IF($I248="","",Journal!$A244)</f>
        <v/>
      </c>
      <c r="C248" s="10" t="str">
        <f>IF($I248="","",Journal!$C244)</f>
        <v/>
      </c>
      <c r="D248" s="10" t="str">
        <f>IF($I248="","",Journal!$D244)</f>
        <v/>
      </c>
      <c r="E248" s="10" t="str">
        <f>IF($I248="","",IF(Journal!$E244=$B$2,Journal!$G244,Journal!$E244))</f>
        <v/>
      </c>
      <c r="F248" s="17" t="str">
        <f>IF($I248="","",IF(Journal!$E244=$B$2,Journal!$I244,""))</f>
        <v/>
      </c>
      <c r="G248" s="17" t="str">
        <f>IF($I248="","",IF(Journal!$G244=$B$2,Journal!$I244,""))</f>
        <v/>
      </c>
      <c r="H248" s="17" t="str">
        <f>IF($I248="","",IF($B$6="Soll",SUM($F$10:F248)-SUM($G$10:G248),SUM($G$10:G248)-SUM($F$10:F248)))</f>
        <v/>
      </c>
      <c r="I248" t="str">
        <f>IF($B$2="","",IF(OR(Journal!$E244=$B$2,Journal!$G244=$B$2),ROW()-9,""))</f>
        <v/>
      </c>
    </row>
    <row r="249" spans="1:9" x14ac:dyDescent="0.25">
      <c r="A249" s="16" t="str">
        <f>IF($I249="","",Journal!$B245)</f>
        <v/>
      </c>
      <c r="B249" s="10" t="str">
        <f>IF($I249="","",Journal!$A245)</f>
        <v/>
      </c>
      <c r="C249" s="10" t="str">
        <f>IF($I249="","",Journal!$C245)</f>
        <v/>
      </c>
      <c r="D249" s="10" t="str">
        <f>IF($I249="","",Journal!$D245)</f>
        <v/>
      </c>
      <c r="E249" s="10" t="str">
        <f>IF($I249="","",IF(Journal!$E245=$B$2,Journal!$G245,Journal!$E245))</f>
        <v/>
      </c>
      <c r="F249" s="17" t="str">
        <f>IF($I249="","",IF(Journal!$E245=$B$2,Journal!$I245,""))</f>
        <v/>
      </c>
      <c r="G249" s="17" t="str">
        <f>IF($I249="","",IF(Journal!$G245=$B$2,Journal!$I245,""))</f>
        <v/>
      </c>
      <c r="H249" s="17" t="str">
        <f>IF($I249="","",IF($B$6="Soll",SUM($F$10:F249)-SUM($G$10:G249),SUM($G$10:G249)-SUM($F$10:F249)))</f>
        <v/>
      </c>
      <c r="I249" t="str">
        <f>IF($B$2="","",IF(OR(Journal!$E245=$B$2,Journal!$G245=$B$2),ROW()-9,""))</f>
        <v/>
      </c>
    </row>
    <row r="250" spans="1:9" x14ac:dyDescent="0.25">
      <c r="A250" s="16" t="str">
        <f>IF($I250="","",Journal!$B246)</f>
        <v/>
      </c>
      <c r="B250" s="10" t="str">
        <f>IF($I250="","",Journal!$A246)</f>
        <v/>
      </c>
      <c r="C250" s="10" t="str">
        <f>IF($I250="","",Journal!$C246)</f>
        <v/>
      </c>
      <c r="D250" s="10" t="str">
        <f>IF($I250="","",Journal!$D246)</f>
        <v/>
      </c>
      <c r="E250" s="10" t="str">
        <f>IF($I250="","",IF(Journal!$E246=$B$2,Journal!$G246,Journal!$E246))</f>
        <v/>
      </c>
      <c r="F250" s="17" t="str">
        <f>IF($I250="","",IF(Journal!$E246=$B$2,Journal!$I246,""))</f>
        <v/>
      </c>
      <c r="G250" s="17" t="str">
        <f>IF($I250="","",IF(Journal!$G246=$B$2,Journal!$I246,""))</f>
        <v/>
      </c>
      <c r="H250" s="17" t="str">
        <f>IF($I250="","",IF($B$6="Soll",SUM($F$10:F250)-SUM($G$10:G250),SUM($G$10:G250)-SUM($F$10:F250)))</f>
        <v/>
      </c>
      <c r="I250" t="str">
        <f>IF($B$2="","",IF(OR(Journal!$E246=$B$2,Journal!$G246=$B$2),ROW()-9,""))</f>
        <v/>
      </c>
    </row>
    <row r="251" spans="1:9" x14ac:dyDescent="0.25">
      <c r="A251" s="16" t="str">
        <f>IF($I251="","",Journal!$B247)</f>
        <v/>
      </c>
      <c r="B251" s="10" t="str">
        <f>IF($I251="","",Journal!$A247)</f>
        <v/>
      </c>
      <c r="C251" s="10" t="str">
        <f>IF($I251="","",Journal!$C247)</f>
        <v/>
      </c>
      <c r="D251" s="10" t="str">
        <f>IF($I251="","",Journal!$D247)</f>
        <v/>
      </c>
      <c r="E251" s="10" t="str">
        <f>IF($I251="","",IF(Journal!$E247=$B$2,Journal!$G247,Journal!$E247))</f>
        <v/>
      </c>
      <c r="F251" s="17" t="str">
        <f>IF($I251="","",IF(Journal!$E247=$B$2,Journal!$I247,""))</f>
        <v/>
      </c>
      <c r="G251" s="17" t="str">
        <f>IF($I251="","",IF(Journal!$G247=$B$2,Journal!$I247,""))</f>
        <v/>
      </c>
      <c r="H251" s="17" t="str">
        <f>IF($I251="","",IF($B$6="Soll",SUM($F$10:F251)-SUM($G$10:G251),SUM($G$10:G251)-SUM($F$10:F251)))</f>
        <v/>
      </c>
      <c r="I251" t="str">
        <f>IF($B$2="","",IF(OR(Journal!$E247=$B$2,Journal!$G247=$B$2),ROW()-9,""))</f>
        <v/>
      </c>
    </row>
    <row r="252" spans="1:9" x14ac:dyDescent="0.25">
      <c r="A252" s="16" t="str">
        <f>IF($I252="","",Journal!$B248)</f>
        <v/>
      </c>
      <c r="B252" s="10" t="str">
        <f>IF($I252="","",Journal!$A248)</f>
        <v/>
      </c>
      <c r="C252" s="10" t="str">
        <f>IF($I252="","",Journal!$C248)</f>
        <v/>
      </c>
      <c r="D252" s="10" t="str">
        <f>IF($I252="","",Journal!$D248)</f>
        <v/>
      </c>
      <c r="E252" s="10" t="str">
        <f>IF($I252="","",IF(Journal!$E248=$B$2,Journal!$G248,Journal!$E248))</f>
        <v/>
      </c>
      <c r="F252" s="17" t="str">
        <f>IF($I252="","",IF(Journal!$E248=$B$2,Journal!$I248,""))</f>
        <v/>
      </c>
      <c r="G252" s="17" t="str">
        <f>IF($I252="","",IF(Journal!$G248=$B$2,Journal!$I248,""))</f>
        <v/>
      </c>
      <c r="H252" s="17" t="str">
        <f>IF($I252="","",IF($B$6="Soll",SUM($F$10:F252)-SUM($G$10:G252),SUM($G$10:G252)-SUM($F$10:F252)))</f>
        <v/>
      </c>
      <c r="I252" t="str">
        <f>IF($B$2="","",IF(OR(Journal!$E248=$B$2,Journal!$G248=$B$2),ROW()-9,""))</f>
        <v/>
      </c>
    </row>
    <row r="253" spans="1:9" x14ac:dyDescent="0.25">
      <c r="A253" s="16" t="str">
        <f>IF($I253="","",Journal!$B249)</f>
        <v/>
      </c>
      <c r="B253" s="10" t="str">
        <f>IF($I253="","",Journal!$A249)</f>
        <v/>
      </c>
      <c r="C253" s="10" t="str">
        <f>IF($I253="","",Journal!$C249)</f>
        <v/>
      </c>
      <c r="D253" s="10" t="str">
        <f>IF($I253="","",Journal!$D249)</f>
        <v/>
      </c>
      <c r="E253" s="10" t="str">
        <f>IF($I253="","",IF(Journal!$E249=$B$2,Journal!$G249,Journal!$E249))</f>
        <v/>
      </c>
      <c r="F253" s="17" t="str">
        <f>IF($I253="","",IF(Journal!$E249=$B$2,Journal!$I249,""))</f>
        <v/>
      </c>
      <c r="G253" s="17" t="str">
        <f>IF($I253="","",IF(Journal!$G249=$B$2,Journal!$I249,""))</f>
        <v/>
      </c>
      <c r="H253" s="17" t="str">
        <f>IF($I253="","",IF($B$6="Soll",SUM($F$10:F253)-SUM($G$10:G253),SUM($G$10:G253)-SUM($F$10:F253)))</f>
        <v/>
      </c>
      <c r="I253" t="str">
        <f>IF($B$2="","",IF(OR(Journal!$E249=$B$2,Journal!$G249=$B$2),ROW()-9,""))</f>
        <v/>
      </c>
    </row>
    <row r="254" spans="1:9" x14ac:dyDescent="0.25">
      <c r="A254" s="16" t="str">
        <f>IF($I254="","",Journal!$B250)</f>
        <v/>
      </c>
      <c r="B254" s="10" t="str">
        <f>IF($I254="","",Journal!$A250)</f>
        <v/>
      </c>
      <c r="C254" s="10" t="str">
        <f>IF($I254="","",Journal!$C250)</f>
        <v/>
      </c>
      <c r="D254" s="10" t="str">
        <f>IF($I254="","",Journal!$D250)</f>
        <v/>
      </c>
      <c r="E254" s="10" t="str">
        <f>IF($I254="","",IF(Journal!$E250=$B$2,Journal!$G250,Journal!$E250))</f>
        <v/>
      </c>
      <c r="F254" s="17" t="str">
        <f>IF($I254="","",IF(Journal!$E250=$B$2,Journal!$I250,""))</f>
        <v/>
      </c>
      <c r="G254" s="17" t="str">
        <f>IF($I254="","",IF(Journal!$G250=$B$2,Journal!$I250,""))</f>
        <v/>
      </c>
      <c r="H254" s="17" t="str">
        <f>IF($I254="","",IF($B$6="Soll",SUM($F$10:F254)-SUM($G$10:G254),SUM($G$10:G254)-SUM($F$10:F254)))</f>
        <v/>
      </c>
      <c r="I254" t="str">
        <f>IF($B$2="","",IF(OR(Journal!$E250=$B$2,Journal!$G250=$B$2),ROW()-9,""))</f>
        <v/>
      </c>
    </row>
    <row r="255" spans="1:9" x14ac:dyDescent="0.25">
      <c r="A255" s="16" t="str">
        <f>IF($I255="","",Journal!$B251)</f>
        <v/>
      </c>
      <c r="B255" s="10" t="str">
        <f>IF($I255="","",Journal!$A251)</f>
        <v/>
      </c>
      <c r="C255" s="10" t="str">
        <f>IF($I255="","",Journal!$C251)</f>
        <v/>
      </c>
      <c r="D255" s="10" t="str">
        <f>IF($I255="","",Journal!$D251)</f>
        <v/>
      </c>
      <c r="E255" s="10" t="str">
        <f>IF($I255="","",IF(Journal!$E251=$B$2,Journal!$G251,Journal!$E251))</f>
        <v/>
      </c>
      <c r="F255" s="17" t="str">
        <f>IF($I255="","",IF(Journal!$E251=$B$2,Journal!$I251,""))</f>
        <v/>
      </c>
      <c r="G255" s="17" t="str">
        <f>IF($I255="","",IF(Journal!$G251=$B$2,Journal!$I251,""))</f>
        <v/>
      </c>
      <c r="H255" s="17" t="str">
        <f>IF($I255="","",IF($B$6="Soll",SUM($F$10:F255)-SUM($G$10:G255),SUM($G$10:G255)-SUM($F$10:F255)))</f>
        <v/>
      </c>
      <c r="I255" t="str">
        <f>IF($B$2="","",IF(OR(Journal!$E251=$B$2,Journal!$G251=$B$2),ROW()-9,""))</f>
        <v/>
      </c>
    </row>
    <row r="256" spans="1:9" x14ac:dyDescent="0.25">
      <c r="A256" s="16" t="str">
        <f>IF($I256="","",Journal!$B252)</f>
        <v/>
      </c>
      <c r="B256" s="10" t="str">
        <f>IF($I256="","",Journal!$A252)</f>
        <v/>
      </c>
      <c r="C256" s="10" t="str">
        <f>IF($I256="","",Journal!$C252)</f>
        <v/>
      </c>
      <c r="D256" s="10" t="str">
        <f>IF($I256="","",Journal!$D252)</f>
        <v/>
      </c>
      <c r="E256" s="10" t="str">
        <f>IF($I256="","",IF(Journal!$E252=$B$2,Journal!$G252,Journal!$E252))</f>
        <v/>
      </c>
      <c r="F256" s="17" t="str">
        <f>IF($I256="","",IF(Journal!$E252=$B$2,Journal!$I252,""))</f>
        <v/>
      </c>
      <c r="G256" s="17" t="str">
        <f>IF($I256="","",IF(Journal!$G252=$B$2,Journal!$I252,""))</f>
        <v/>
      </c>
      <c r="H256" s="17" t="str">
        <f>IF($I256="","",IF($B$6="Soll",SUM($F$10:F256)-SUM($G$10:G256),SUM($G$10:G256)-SUM($F$10:F256)))</f>
        <v/>
      </c>
      <c r="I256" t="str">
        <f>IF($B$2="","",IF(OR(Journal!$E252=$B$2,Journal!$G252=$B$2),ROW()-9,""))</f>
        <v/>
      </c>
    </row>
    <row r="257" spans="1:9" x14ac:dyDescent="0.25">
      <c r="A257" s="16" t="str">
        <f>IF($I257="","",Journal!$B253)</f>
        <v/>
      </c>
      <c r="B257" s="10" t="str">
        <f>IF($I257="","",Journal!$A253)</f>
        <v/>
      </c>
      <c r="C257" s="10" t="str">
        <f>IF($I257="","",Journal!$C253)</f>
        <v/>
      </c>
      <c r="D257" s="10" t="str">
        <f>IF($I257="","",Journal!$D253)</f>
        <v/>
      </c>
      <c r="E257" s="10" t="str">
        <f>IF($I257="","",IF(Journal!$E253=$B$2,Journal!$G253,Journal!$E253))</f>
        <v/>
      </c>
      <c r="F257" s="17" t="str">
        <f>IF($I257="","",IF(Journal!$E253=$B$2,Journal!$I253,""))</f>
        <v/>
      </c>
      <c r="G257" s="17" t="str">
        <f>IF($I257="","",IF(Journal!$G253=$B$2,Journal!$I253,""))</f>
        <v/>
      </c>
      <c r="H257" s="17" t="str">
        <f>IF($I257="","",IF($B$6="Soll",SUM($F$10:F257)-SUM($G$10:G257),SUM($G$10:G257)-SUM($F$10:F257)))</f>
        <v/>
      </c>
      <c r="I257" t="str">
        <f>IF($B$2="","",IF(OR(Journal!$E253=$B$2,Journal!$G253=$B$2),ROW()-9,""))</f>
        <v/>
      </c>
    </row>
    <row r="258" spans="1:9" x14ac:dyDescent="0.25">
      <c r="A258" s="16" t="str">
        <f>IF($I258="","",Journal!$B254)</f>
        <v/>
      </c>
      <c r="B258" s="10" t="str">
        <f>IF($I258="","",Journal!$A254)</f>
        <v/>
      </c>
      <c r="C258" s="10" t="str">
        <f>IF($I258="","",Journal!$C254)</f>
        <v/>
      </c>
      <c r="D258" s="10" t="str">
        <f>IF($I258="","",Journal!$D254)</f>
        <v/>
      </c>
      <c r="E258" s="10" t="str">
        <f>IF($I258="","",IF(Journal!$E254=$B$2,Journal!$G254,Journal!$E254))</f>
        <v/>
      </c>
      <c r="F258" s="17" t="str">
        <f>IF($I258="","",IF(Journal!$E254=$B$2,Journal!$I254,""))</f>
        <v/>
      </c>
      <c r="G258" s="17" t="str">
        <f>IF($I258="","",IF(Journal!$G254=$B$2,Journal!$I254,""))</f>
        <v/>
      </c>
      <c r="H258" s="17" t="str">
        <f>IF($I258="","",IF($B$6="Soll",SUM($F$10:F258)-SUM($G$10:G258),SUM($G$10:G258)-SUM($F$10:F258)))</f>
        <v/>
      </c>
      <c r="I258" t="str">
        <f>IF($B$2="","",IF(OR(Journal!$E254=$B$2,Journal!$G254=$B$2),ROW()-9,""))</f>
        <v/>
      </c>
    </row>
    <row r="259" spans="1:9" x14ac:dyDescent="0.25">
      <c r="A259" s="16" t="str">
        <f>IF($I259="","",Journal!$B255)</f>
        <v/>
      </c>
      <c r="B259" s="10" t="str">
        <f>IF($I259="","",Journal!$A255)</f>
        <v/>
      </c>
      <c r="C259" s="10" t="str">
        <f>IF($I259="","",Journal!$C255)</f>
        <v/>
      </c>
      <c r="D259" s="10" t="str">
        <f>IF($I259="","",Journal!$D255)</f>
        <v/>
      </c>
      <c r="E259" s="10" t="str">
        <f>IF($I259="","",IF(Journal!$E255=$B$2,Journal!$G255,Journal!$E255))</f>
        <v/>
      </c>
      <c r="F259" s="17" t="str">
        <f>IF($I259="","",IF(Journal!$E255=$B$2,Journal!$I255,""))</f>
        <v/>
      </c>
      <c r="G259" s="17" t="str">
        <f>IF($I259="","",IF(Journal!$G255=$B$2,Journal!$I255,""))</f>
        <v/>
      </c>
      <c r="H259" s="17" t="str">
        <f>IF($I259="","",IF($B$6="Soll",SUM($F$10:F259)-SUM($G$10:G259),SUM($G$10:G259)-SUM($F$10:F259)))</f>
        <v/>
      </c>
      <c r="I259" t="str">
        <f>IF($B$2="","",IF(OR(Journal!$E255=$B$2,Journal!$G255=$B$2),ROW()-9,""))</f>
        <v/>
      </c>
    </row>
    <row r="260" spans="1:9" x14ac:dyDescent="0.25">
      <c r="A260" s="16" t="str">
        <f>IF($I260="","",Journal!$B256)</f>
        <v/>
      </c>
      <c r="B260" s="10" t="str">
        <f>IF($I260="","",Journal!$A256)</f>
        <v/>
      </c>
      <c r="C260" s="10" t="str">
        <f>IF($I260="","",Journal!$C256)</f>
        <v/>
      </c>
      <c r="D260" s="10" t="str">
        <f>IF($I260="","",Journal!$D256)</f>
        <v/>
      </c>
      <c r="E260" s="10" t="str">
        <f>IF($I260="","",IF(Journal!$E256=$B$2,Journal!$G256,Journal!$E256))</f>
        <v/>
      </c>
      <c r="F260" s="17" t="str">
        <f>IF($I260="","",IF(Journal!$E256=$B$2,Journal!$I256,""))</f>
        <v/>
      </c>
      <c r="G260" s="17" t="str">
        <f>IF($I260="","",IF(Journal!$G256=$B$2,Journal!$I256,""))</f>
        <v/>
      </c>
      <c r="H260" s="17" t="str">
        <f>IF($I260="","",IF($B$6="Soll",SUM($F$10:F260)-SUM($G$10:G260),SUM($G$10:G260)-SUM($F$10:F260)))</f>
        <v/>
      </c>
      <c r="I260" t="str">
        <f>IF($B$2="","",IF(OR(Journal!$E256=$B$2,Journal!$G256=$B$2),ROW()-9,""))</f>
        <v/>
      </c>
    </row>
    <row r="261" spans="1:9" x14ac:dyDescent="0.25">
      <c r="A261" s="16" t="str">
        <f>IF($I261="","",Journal!$B257)</f>
        <v/>
      </c>
      <c r="B261" s="10" t="str">
        <f>IF($I261="","",Journal!$A257)</f>
        <v/>
      </c>
      <c r="C261" s="10" t="str">
        <f>IF($I261="","",Journal!$C257)</f>
        <v/>
      </c>
      <c r="D261" s="10" t="str">
        <f>IF($I261="","",Journal!$D257)</f>
        <v/>
      </c>
      <c r="E261" s="10" t="str">
        <f>IF($I261="","",IF(Journal!$E257=$B$2,Journal!$G257,Journal!$E257))</f>
        <v/>
      </c>
      <c r="F261" s="17" t="str">
        <f>IF($I261="","",IF(Journal!$E257=$B$2,Journal!$I257,""))</f>
        <v/>
      </c>
      <c r="G261" s="17" t="str">
        <f>IF($I261="","",IF(Journal!$G257=$B$2,Journal!$I257,""))</f>
        <v/>
      </c>
      <c r="H261" s="17" t="str">
        <f>IF($I261="","",IF($B$6="Soll",SUM($F$10:F261)-SUM($G$10:G261),SUM($G$10:G261)-SUM($F$10:F261)))</f>
        <v/>
      </c>
      <c r="I261" t="str">
        <f>IF($B$2="","",IF(OR(Journal!$E257=$B$2,Journal!$G257=$B$2),ROW()-9,""))</f>
        <v/>
      </c>
    </row>
    <row r="262" spans="1:9" x14ac:dyDescent="0.25">
      <c r="A262" s="16" t="str">
        <f>IF($I262="","",Journal!$B258)</f>
        <v/>
      </c>
      <c r="B262" s="10" t="str">
        <f>IF($I262="","",Journal!$A258)</f>
        <v/>
      </c>
      <c r="C262" s="10" t="str">
        <f>IF($I262="","",Journal!$C258)</f>
        <v/>
      </c>
      <c r="D262" s="10" t="str">
        <f>IF($I262="","",Journal!$D258)</f>
        <v/>
      </c>
      <c r="E262" s="10" t="str">
        <f>IF($I262="","",IF(Journal!$E258=$B$2,Journal!$G258,Journal!$E258))</f>
        <v/>
      </c>
      <c r="F262" s="17" t="str">
        <f>IF($I262="","",IF(Journal!$E258=$B$2,Journal!$I258,""))</f>
        <v/>
      </c>
      <c r="G262" s="17" t="str">
        <f>IF($I262="","",IF(Journal!$G258=$B$2,Journal!$I258,""))</f>
        <v/>
      </c>
      <c r="H262" s="17" t="str">
        <f>IF($I262="","",IF($B$6="Soll",SUM($F$10:F262)-SUM($G$10:G262),SUM($G$10:G262)-SUM($F$10:F262)))</f>
        <v/>
      </c>
      <c r="I262" t="str">
        <f>IF($B$2="","",IF(OR(Journal!$E258=$B$2,Journal!$G258=$B$2),ROW()-9,""))</f>
        <v/>
      </c>
    </row>
    <row r="263" spans="1:9" x14ac:dyDescent="0.25">
      <c r="A263" s="16" t="str">
        <f>IF($I263="","",Journal!$B259)</f>
        <v/>
      </c>
      <c r="B263" s="10" t="str">
        <f>IF($I263="","",Journal!$A259)</f>
        <v/>
      </c>
      <c r="C263" s="10" t="str">
        <f>IF($I263="","",Journal!$C259)</f>
        <v/>
      </c>
      <c r="D263" s="10" t="str">
        <f>IF($I263="","",Journal!$D259)</f>
        <v/>
      </c>
      <c r="E263" s="10" t="str">
        <f>IF($I263="","",IF(Journal!$E259=$B$2,Journal!$G259,Journal!$E259))</f>
        <v/>
      </c>
      <c r="F263" s="17" t="str">
        <f>IF($I263="","",IF(Journal!$E259=$B$2,Journal!$I259,""))</f>
        <v/>
      </c>
      <c r="G263" s="17" t="str">
        <f>IF($I263="","",IF(Journal!$G259=$B$2,Journal!$I259,""))</f>
        <v/>
      </c>
      <c r="H263" s="17" t="str">
        <f>IF($I263="","",IF($B$6="Soll",SUM($F$10:F263)-SUM($G$10:G263),SUM($G$10:G263)-SUM($F$10:F263)))</f>
        <v/>
      </c>
      <c r="I263" t="str">
        <f>IF($B$2="","",IF(OR(Journal!$E259=$B$2,Journal!$G259=$B$2),ROW()-9,""))</f>
        <v/>
      </c>
    </row>
    <row r="264" spans="1:9" x14ac:dyDescent="0.25">
      <c r="A264" s="16" t="str">
        <f>IF($I264="","",Journal!$B260)</f>
        <v/>
      </c>
      <c r="B264" s="10" t="str">
        <f>IF($I264="","",Journal!$A260)</f>
        <v/>
      </c>
      <c r="C264" s="10" t="str">
        <f>IF($I264="","",Journal!$C260)</f>
        <v/>
      </c>
      <c r="D264" s="10" t="str">
        <f>IF($I264="","",Journal!$D260)</f>
        <v/>
      </c>
      <c r="E264" s="10" t="str">
        <f>IF($I264="","",IF(Journal!$E260=$B$2,Journal!$G260,Journal!$E260))</f>
        <v/>
      </c>
      <c r="F264" s="17" t="str">
        <f>IF($I264="","",IF(Journal!$E260=$B$2,Journal!$I260,""))</f>
        <v/>
      </c>
      <c r="G264" s="17" t="str">
        <f>IF($I264="","",IF(Journal!$G260=$B$2,Journal!$I260,""))</f>
        <v/>
      </c>
      <c r="H264" s="17" t="str">
        <f>IF($I264="","",IF($B$6="Soll",SUM($F$10:F264)-SUM($G$10:G264),SUM($G$10:G264)-SUM($F$10:F264)))</f>
        <v/>
      </c>
      <c r="I264" t="str">
        <f>IF($B$2="","",IF(OR(Journal!$E260=$B$2,Journal!$G260=$B$2),ROW()-9,""))</f>
        <v/>
      </c>
    </row>
    <row r="265" spans="1:9" x14ac:dyDescent="0.25">
      <c r="A265" s="16" t="str">
        <f>IF($I265="","",Journal!$B261)</f>
        <v/>
      </c>
      <c r="B265" s="10" t="str">
        <f>IF($I265="","",Journal!$A261)</f>
        <v/>
      </c>
      <c r="C265" s="10" t="str">
        <f>IF($I265="","",Journal!$C261)</f>
        <v/>
      </c>
      <c r="D265" s="10" t="str">
        <f>IF($I265="","",Journal!$D261)</f>
        <v/>
      </c>
      <c r="E265" s="10" t="str">
        <f>IF($I265="","",IF(Journal!$E261=$B$2,Journal!$G261,Journal!$E261))</f>
        <v/>
      </c>
      <c r="F265" s="17" t="str">
        <f>IF($I265="","",IF(Journal!$E261=$B$2,Journal!$I261,""))</f>
        <v/>
      </c>
      <c r="G265" s="17" t="str">
        <f>IF($I265="","",IF(Journal!$G261=$B$2,Journal!$I261,""))</f>
        <v/>
      </c>
      <c r="H265" s="17" t="str">
        <f>IF($I265="","",IF($B$6="Soll",SUM($F$10:F265)-SUM($G$10:G265),SUM($G$10:G265)-SUM($F$10:F265)))</f>
        <v/>
      </c>
      <c r="I265" t="str">
        <f>IF($B$2="","",IF(OR(Journal!$E261=$B$2,Journal!$G261=$B$2),ROW()-9,""))</f>
        <v/>
      </c>
    </row>
    <row r="266" spans="1:9" x14ac:dyDescent="0.25">
      <c r="A266" s="16" t="str">
        <f>IF($I266="","",Journal!$B262)</f>
        <v/>
      </c>
      <c r="B266" s="10" t="str">
        <f>IF($I266="","",Journal!$A262)</f>
        <v/>
      </c>
      <c r="C266" s="10" t="str">
        <f>IF($I266="","",Journal!$C262)</f>
        <v/>
      </c>
      <c r="D266" s="10" t="str">
        <f>IF($I266="","",Journal!$D262)</f>
        <v/>
      </c>
      <c r="E266" s="10" t="str">
        <f>IF($I266="","",IF(Journal!$E262=$B$2,Journal!$G262,Journal!$E262))</f>
        <v/>
      </c>
      <c r="F266" s="17" t="str">
        <f>IF($I266="","",IF(Journal!$E262=$B$2,Journal!$I262,""))</f>
        <v/>
      </c>
      <c r="G266" s="17" t="str">
        <f>IF($I266="","",IF(Journal!$G262=$B$2,Journal!$I262,""))</f>
        <v/>
      </c>
      <c r="H266" s="17" t="str">
        <f>IF($I266="","",IF($B$6="Soll",SUM($F$10:F266)-SUM($G$10:G266),SUM($G$10:G266)-SUM($F$10:F266)))</f>
        <v/>
      </c>
      <c r="I266" t="str">
        <f>IF($B$2="","",IF(OR(Journal!$E262=$B$2,Journal!$G262=$B$2),ROW()-9,""))</f>
        <v/>
      </c>
    </row>
    <row r="267" spans="1:9" x14ac:dyDescent="0.25">
      <c r="A267" s="16" t="str">
        <f>IF($I267="","",Journal!$B263)</f>
        <v/>
      </c>
      <c r="B267" s="10" t="str">
        <f>IF($I267="","",Journal!$A263)</f>
        <v/>
      </c>
      <c r="C267" s="10" t="str">
        <f>IF($I267="","",Journal!$C263)</f>
        <v/>
      </c>
      <c r="D267" s="10" t="str">
        <f>IF($I267="","",Journal!$D263)</f>
        <v/>
      </c>
      <c r="E267" s="10" t="str">
        <f>IF($I267="","",IF(Journal!$E263=$B$2,Journal!$G263,Journal!$E263))</f>
        <v/>
      </c>
      <c r="F267" s="17" t="str">
        <f>IF($I267="","",IF(Journal!$E263=$B$2,Journal!$I263,""))</f>
        <v/>
      </c>
      <c r="G267" s="17" t="str">
        <f>IF($I267="","",IF(Journal!$G263=$B$2,Journal!$I263,""))</f>
        <v/>
      </c>
      <c r="H267" s="17" t="str">
        <f>IF($I267="","",IF($B$6="Soll",SUM($F$10:F267)-SUM($G$10:G267),SUM($G$10:G267)-SUM($F$10:F267)))</f>
        <v/>
      </c>
      <c r="I267" t="str">
        <f>IF($B$2="","",IF(OR(Journal!$E263=$B$2,Journal!$G263=$B$2),ROW()-9,""))</f>
        <v/>
      </c>
    </row>
    <row r="268" spans="1:9" x14ac:dyDescent="0.25">
      <c r="A268" s="16" t="str">
        <f>IF($I268="","",Journal!$B264)</f>
        <v/>
      </c>
      <c r="B268" s="10" t="str">
        <f>IF($I268="","",Journal!$A264)</f>
        <v/>
      </c>
      <c r="C268" s="10" t="str">
        <f>IF($I268="","",Journal!$C264)</f>
        <v/>
      </c>
      <c r="D268" s="10" t="str">
        <f>IF($I268="","",Journal!$D264)</f>
        <v/>
      </c>
      <c r="E268" s="10" t="str">
        <f>IF($I268="","",IF(Journal!$E264=$B$2,Journal!$G264,Journal!$E264))</f>
        <v/>
      </c>
      <c r="F268" s="17" t="str">
        <f>IF($I268="","",IF(Journal!$E264=$B$2,Journal!$I264,""))</f>
        <v/>
      </c>
      <c r="G268" s="17" t="str">
        <f>IF($I268="","",IF(Journal!$G264=$B$2,Journal!$I264,""))</f>
        <v/>
      </c>
      <c r="H268" s="17" t="str">
        <f>IF($I268="","",IF($B$6="Soll",SUM($F$10:F268)-SUM($G$10:G268),SUM($G$10:G268)-SUM($F$10:F268)))</f>
        <v/>
      </c>
      <c r="I268" t="str">
        <f>IF($B$2="","",IF(OR(Journal!$E264=$B$2,Journal!$G264=$B$2),ROW()-9,""))</f>
        <v/>
      </c>
    </row>
    <row r="269" spans="1:9" x14ac:dyDescent="0.25">
      <c r="A269" s="16" t="str">
        <f>IF($I269="","",Journal!$B265)</f>
        <v/>
      </c>
      <c r="B269" s="10" t="str">
        <f>IF($I269="","",Journal!$A265)</f>
        <v/>
      </c>
      <c r="C269" s="10" t="str">
        <f>IF($I269="","",Journal!$C265)</f>
        <v/>
      </c>
      <c r="D269" s="10" t="str">
        <f>IF($I269="","",Journal!$D265)</f>
        <v/>
      </c>
      <c r="E269" s="10" t="str">
        <f>IF($I269="","",IF(Journal!$E265=$B$2,Journal!$G265,Journal!$E265))</f>
        <v/>
      </c>
      <c r="F269" s="17" t="str">
        <f>IF($I269="","",IF(Journal!$E265=$B$2,Journal!$I265,""))</f>
        <v/>
      </c>
      <c r="G269" s="17" t="str">
        <f>IF($I269="","",IF(Journal!$G265=$B$2,Journal!$I265,""))</f>
        <v/>
      </c>
      <c r="H269" s="17" t="str">
        <f>IF($I269="","",IF($B$6="Soll",SUM($F$10:F269)-SUM($G$10:G269),SUM($G$10:G269)-SUM($F$10:F269)))</f>
        <v/>
      </c>
      <c r="I269" t="str">
        <f>IF($B$2="","",IF(OR(Journal!$E265=$B$2,Journal!$G265=$B$2),ROW()-9,""))</f>
        <v/>
      </c>
    </row>
    <row r="270" spans="1:9" x14ac:dyDescent="0.25">
      <c r="A270" s="16" t="str">
        <f>IF($I270="","",Journal!$B266)</f>
        <v/>
      </c>
      <c r="B270" s="10" t="str">
        <f>IF($I270="","",Journal!$A266)</f>
        <v/>
      </c>
      <c r="C270" s="10" t="str">
        <f>IF($I270="","",Journal!$C266)</f>
        <v/>
      </c>
      <c r="D270" s="10" t="str">
        <f>IF($I270="","",Journal!$D266)</f>
        <v/>
      </c>
      <c r="E270" s="10" t="str">
        <f>IF($I270="","",IF(Journal!$E266=$B$2,Journal!$G266,Journal!$E266))</f>
        <v/>
      </c>
      <c r="F270" s="17" t="str">
        <f>IF($I270="","",IF(Journal!$E266=$B$2,Journal!$I266,""))</f>
        <v/>
      </c>
      <c r="G270" s="17" t="str">
        <f>IF($I270="","",IF(Journal!$G266=$B$2,Journal!$I266,""))</f>
        <v/>
      </c>
      <c r="H270" s="17" t="str">
        <f>IF($I270="","",IF($B$6="Soll",SUM($F$10:F270)-SUM($G$10:G270),SUM($G$10:G270)-SUM($F$10:F270)))</f>
        <v/>
      </c>
      <c r="I270" t="str">
        <f>IF($B$2="","",IF(OR(Journal!$E266=$B$2,Journal!$G266=$B$2),ROW()-9,""))</f>
        <v/>
      </c>
    </row>
    <row r="271" spans="1:9" x14ac:dyDescent="0.25">
      <c r="A271" s="16" t="str">
        <f>IF($I271="","",Journal!$B267)</f>
        <v/>
      </c>
      <c r="B271" s="10" t="str">
        <f>IF($I271="","",Journal!$A267)</f>
        <v/>
      </c>
      <c r="C271" s="10" t="str">
        <f>IF($I271="","",Journal!$C267)</f>
        <v/>
      </c>
      <c r="D271" s="10" t="str">
        <f>IF($I271="","",Journal!$D267)</f>
        <v/>
      </c>
      <c r="E271" s="10" t="str">
        <f>IF($I271="","",IF(Journal!$E267=$B$2,Journal!$G267,Journal!$E267))</f>
        <v/>
      </c>
      <c r="F271" s="17" t="str">
        <f>IF($I271="","",IF(Journal!$E267=$B$2,Journal!$I267,""))</f>
        <v/>
      </c>
      <c r="G271" s="17" t="str">
        <f>IF($I271="","",IF(Journal!$G267=$B$2,Journal!$I267,""))</f>
        <v/>
      </c>
      <c r="H271" s="17" t="str">
        <f>IF($I271="","",IF($B$6="Soll",SUM($F$10:F271)-SUM($G$10:G271),SUM($G$10:G271)-SUM($F$10:F271)))</f>
        <v/>
      </c>
      <c r="I271" t="str">
        <f>IF($B$2="","",IF(OR(Journal!$E267=$B$2,Journal!$G267=$B$2),ROW()-9,""))</f>
        <v/>
      </c>
    </row>
    <row r="272" spans="1:9" x14ac:dyDescent="0.25">
      <c r="A272" s="16" t="str">
        <f>IF($I272="","",Journal!$B268)</f>
        <v/>
      </c>
      <c r="B272" s="10" t="str">
        <f>IF($I272="","",Journal!$A268)</f>
        <v/>
      </c>
      <c r="C272" s="10" t="str">
        <f>IF($I272="","",Journal!$C268)</f>
        <v/>
      </c>
      <c r="D272" s="10" t="str">
        <f>IF($I272="","",Journal!$D268)</f>
        <v/>
      </c>
      <c r="E272" s="10" t="str">
        <f>IF($I272="","",IF(Journal!$E268=$B$2,Journal!$G268,Journal!$E268))</f>
        <v/>
      </c>
      <c r="F272" s="17" t="str">
        <f>IF($I272="","",IF(Journal!$E268=$B$2,Journal!$I268,""))</f>
        <v/>
      </c>
      <c r="G272" s="17" t="str">
        <f>IF($I272="","",IF(Journal!$G268=$B$2,Journal!$I268,""))</f>
        <v/>
      </c>
      <c r="H272" s="17" t="str">
        <f>IF($I272="","",IF($B$6="Soll",SUM($F$10:F272)-SUM($G$10:G272),SUM($G$10:G272)-SUM($F$10:F272)))</f>
        <v/>
      </c>
      <c r="I272" t="str">
        <f>IF($B$2="","",IF(OR(Journal!$E268=$B$2,Journal!$G268=$B$2),ROW()-9,""))</f>
        <v/>
      </c>
    </row>
    <row r="273" spans="1:9" x14ac:dyDescent="0.25">
      <c r="A273" s="16" t="str">
        <f>IF($I273="","",Journal!$B269)</f>
        <v/>
      </c>
      <c r="B273" s="10" t="str">
        <f>IF($I273="","",Journal!$A269)</f>
        <v/>
      </c>
      <c r="C273" s="10" t="str">
        <f>IF($I273="","",Journal!$C269)</f>
        <v/>
      </c>
      <c r="D273" s="10" t="str">
        <f>IF($I273="","",Journal!$D269)</f>
        <v/>
      </c>
      <c r="E273" s="10" t="str">
        <f>IF($I273="","",IF(Journal!$E269=$B$2,Journal!$G269,Journal!$E269))</f>
        <v/>
      </c>
      <c r="F273" s="17" t="str">
        <f>IF($I273="","",IF(Journal!$E269=$B$2,Journal!$I269,""))</f>
        <v/>
      </c>
      <c r="G273" s="17" t="str">
        <f>IF($I273="","",IF(Journal!$G269=$B$2,Journal!$I269,""))</f>
        <v/>
      </c>
      <c r="H273" s="17" t="str">
        <f>IF($I273="","",IF($B$6="Soll",SUM($F$10:F273)-SUM($G$10:G273),SUM($G$10:G273)-SUM($F$10:F273)))</f>
        <v/>
      </c>
      <c r="I273" t="str">
        <f>IF($B$2="","",IF(OR(Journal!$E269=$B$2,Journal!$G269=$B$2),ROW()-9,""))</f>
        <v/>
      </c>
    </row>
    <row r="274" spans="1:9" x14ac:dyDescent="0.25">
      <c r="A274" s="16" t="str">
        <f>IF($I274="","",Journal!$B270)</f>
        <v/>
      </c>
      <c r="B274" s="10" t="str">
        <f>IF($I274="","",Journal!$A270)</f>
        <v/>
      </c>
      <c r="C274" s="10" t="str">
        <f>IF($I274="","",Journal!$C270)</f>
        <v/>
      </c>
      <c r="D274" s="10" t="str">
        <f>IF($I274="","",Journal!$D270)</f>
        <v/>
      </c>
      <c r="E274" s="10" t="str">
        <f>IF($I274="","",IF(Journal!$E270=$B$2,Journal!$G270,Journal!$E270))</f>
        <v/>
      </c>
      <c r="F274" s="17" t="str">
        <f>IF($I274="","",IF(Journal!$E270=$B$2,Journal!$I270,""))</f>
        <v/>
      </c>
      <c r="G274" s="17" t="str">
        <f>IF($I274="","",IF(Journal!$G270=$B$2,Journal!$I270,""))</f>
        <v/>
      </c>
      <c r="H274" s="17" t="str">
        <f>IF($I274="","",IF($B$6="Soll",SUM($F$10:F274)-SUM($G$10:G274),SUM($G$10:G274)-SUM($F$10:F274)))</f>
        <v/>
      </c>
      <c r="I274" t="str">
        <f>IF($B$2="","",IF(OR(Journal!$E270=$B$2,Journal!$G270=$B$2),ROW()-9,""))</f>
        <v/>
      </c>
    </row>
    <row r="275" spans="1:9" x14ac:dyDescent="0.25">
      <c r="A275" s="16" t="str">
        <f>IF($I275="","",Journal!$B271)</f>
        <v/>
      </c>
      <c r="B275" s="10" t="str">
        <f>IF($I275="","",Journal!$A271)</f>
        <v/>
      </c>
      <c r="C275" s="10" t="str">
        <f>IF($I275="","",Journal!$C271)</f>
        <v/>
      </c>
      <c r="D275" s="10" t="str">
        <f>IF($I275="","",Journal!$D271)</f>
        <v/>
      </c>
      <c r="E275" s="10" t="str">
        <f>IF($I275="","",IF(Journal!$E271=$B$2,Journal!$G271,Journal!$E271))</f>
        <v/>
      </c>
      <c r="F275" s="17" t="str">
        <f>IF($I275="","",IF(Journal!$E271=$B$2,Journal!$I271,""))</f>
        <v/>
      </c>
      <c r="G275" s="17" t="str">
        <f>IF($I275="","",IF(Journal!$G271=$B$2,Journal!$I271,""))</f>
        <v/>
      </c>
      <c r="H275" s="17" t="str">
        <f>IF($I275="","",IF($B$6="Soll",SUM($F$10:F275)-SUM($G$10:G275),SUM($G$10:G275)-SUM($F$10:F275)))</f>
        <v/>
      </c>
      <c r="I275" t="str">
        <f>IF($B$2="","",IF(OR(Journal!$E271=$B$2,Journal!$G271=$B$2),ROW()-9,""))</f>
        <v/>
      </c>
    </row>
    <row r="276" spans="1:9" x14ac:dyDescent="0.25">
      <c r="A276" s="16" t="str">
        <f>IF($I276="","",Journal!$B272)</f>
        <v/>
      </c>
      <c r="B276" s="10" t="str">
        <f>IF($I276="","",Journal!$A272)</f>
        <v/>
      </c>
      <c r="C276" s="10" t="str">
        <f>IF($I276="","",Journal!$C272)</f>
        <v/>
      </c>
      <c r="D276" s="10" t="str">
        <f>IF($I276="","",Journal!$D272)</f>
        <v/>
      </c>
      <c r="E276" s="10" t="str">
        <f>IF($I276="","",IF(Journal!$E272=$B$2,Journal!$G272,Journal!$E272))</f>
        <v/>
      </c>
      <c r="F276" s="17" t="str">
        <f>IF($I276="","",IF(Journal!$E272=$B$2,Journal!$I272,""))</f>
        <v/>
      </c>
      <c r="G276" s="17" t="str">
        <f>IF($I276="","",IF(Journal!$G272=$B$2,Journal!$I272,""))</f>
        <v/>
      </c>
      <c r="H276" s="17" t="str">
        <f>IF($I276="","",IF($B$6="Soll",SUM($F$10:F276)-SUM($G$10:G276),SUM($G$10:G276)-SUM($F$10:F276)))</f>
        <v/>
      </c>
      <c r="I276" t="str">
        <f>IF($B$2="","",IF(OR(Journal!$E272=$B$2,Journal!$G272=$B$2),ROW()-9,""))</f>
        <v/>
      </c>
    </row>
    <row r="277" spans="1:9" x14ac:dyDescent="0.25">
      <c r="A277" s="16" t="str">
        <f>IF($I277="","",Journal!$B273)</f>
        <v/>
      </c>
      <c r="B277" s="10" t="str">
        <f>IF($I277="","",Journal!$A273)</f>
        <v/>
      </c>
      <c r="C277" s="10" t="str">
        <f>IF($I277="","",Journal!$C273)</f>
        <v/>
      </c>
      <c r="D277" s="10" t="str">
        <f>IF($I277="","",Journal!$D273)</f>
        <v/>
      </c>
      <c r="E277" s="10" t="str">
        <f>IF($I277="","",IF(Journal!$E273=$B$2,Journal!$G273,Journal!$E273))</f>
        <v/>
      </c>
      <c r="F277" s="17" t="str">
        <f>IF($I277="","",IF(Journal!$E273=$B$2,Journal!$I273,""))</f>
        <v/>
      </c>
      <c r="G277" s="17" t="str">
        <f>IF($I277="","",IF(Journal!$G273=$B$2,Journal!$I273,""))</f>
        <v/>
      </c>
      <c r="H277" s="17" t="str">
        <f>IF($I277="","",IF($B$6="Soll",SUM($F$10:F277)-SUM($G$10:G277),SUM($G$10:G277)-SUM($F$10:F277)))</f>
        <v/>
      </c>
      <c r="I277" t="str">
        <f>IF($B$2="","",IF(OR(Journal!$E273=$B$2,Journal!$G273=$B$2),ROW()-9,""))</f>
        <v/>
      </c>
    </row>
    <row r="278" spans="1:9" x14ac:dyDescent="0.25">
      <c r="A278" s="16" t="str">
        <f>IF($I278="","",Journal!$B274)</f>
        <v/>
      </c>
      <c r="B278" s="10" t="str">
        <f>IF($I278="","",Journal!$A274)</f>
        <v/>
      </c>
      <c r="C278" s="10" t="str">
        <f>IF($I278="","",Journal!$C274)</f>
        <v/>
      </c>
      <c r="D278" s="10" t="str">
        <f>IF($I278="","",Journal!$D274)</f>
        <v/>
      </c>
      <c r="E278" s="10" t="str">
        <f>IF($I278="","",IF(Journal!$E274=$B$2,Journal!$G274,Journal!$E274))</f>
        <v/>
      </c>
      <c r="F278" s="17" t="str">
        <f>IF($I278="","",IF(Journal!$E274=$B$2,Journal!$I274,""))</f>
        <v/>
      </c>
      <c r="G278" s="17" t="str">
        <f>IF($I278="","",IF(Journal!$G274=$B$2,Journal!$I274,""))</f>
        <v/>
      </c>
      <c r="H278" s="17" t="str">
        <f>IF($I278="","",IF($B$6="Soll",SUM($F$10:F278)-SUM($G$10:G278),SUM($G$10:G278)-SUM($F$10:F278)))</f>
        <v/>
      </c>
      <c r="I278" t="str">
        <f>IF($B$2="","",IF(OR(Journal!$E274=$B$2,Journal!$G274=$B$2),ROW()-9,""))</f>
        <v/>
      </c>
    </row>
    <row r="279" spans="1:9" x14ac:dyDescent="0.25">
      <c r="A279" s="16" t="str">
        <f>IF($I279="","",Journal!$B275)</f>
        <v/>
      </c>
      <c r="B279" s="10" t="str">
        <f>IF($I279="","",Journal!$A275)</f>
        <v/>
      </c>
      <c r="C279" s="10" t="str">
        <f>IF($I279="","",Journal!$C275)</f>
        <v/>
      </c>
      <c r="D279" s="10" t="str">
        <f>IF($I279="","",Journal!$D275)</f>
        <v/>
      </c>
      <c r="E279" s="10" t="str">
        <f>IF($I279="","",IF(Journal!$E275=$B$2,Journal!$G275,Journal!$E275))</f>
        <v/>
      </c>
      <c r="F279" s="17" t="str">
        <f>IF($I279="","",IF(Journal!$E275=$B$2,Journal!$I275,""))</f>
        <v/>
      </c>
      <c r="G279" s="17" t="str">
        <f>IF($I279="","",IF(Journal!$G275=$B$2,Journal!$I275,""))</f>
        <v/>
      </c>
      <c r="H279" s="17" t="str">
        <f>IF($I279="","",IF($B$6="Soll",SUM($F$10:F279)-SUM($G$10:G279),SUM($G$10:G279)-SUM($F$10:F279)))</f>
        <v/>
      </c>
      <c r="I279" t="str">
        <f>IF($B$2="","",IF(OR(Journal!$E275=$B$2,Journal!$G275=$B$2),ROW()-9,""))</f>
        <v/>
      </c>
    </row>
    <row r="280" spans="1:9" x14ac:dyDescent="0.25">
      <c r="A280" s="16" t="str">
        <f>IF($I280="","",Journal!$B276)</f>
        <v/>
      </c>
      <c r="B280" s="10" t="str">
        <f>IF($I280="","",Journal!$A276)</f>
        <v/>
      </c>
      <c r="C280" s="10" t="str">
        <f>IF($I280="","",Journal!$C276)</f>
        <v/>
      </c>
      <c r="D280" s="10" t="str">
        <f>IF($I280="","",Journal!$D276)</f>
        <v/>
      </c>
      <c r="E280" s="10" t="str">
        <f>IF($I280="","",IF(Journal!$E276=$B$2,Journal!$G276,Journal!$E276))</f>
        <v/>
      </c>
      <c r="F280" s="17" t="str">
        <f>IF($I280="","",IF(Journal!$E276=$B$2,Journal!$I276,""))</f>
        <v/>
      </c>
      <c r="G280" s="17" t="str">
        <f>IF($I280="","",IF(Journal!$G276=$B$2,Journal!$I276,""))</f>
        <v/>
      </c>
      <c r="H280" s="17" t="str">
        <f>IF($I280="","",IF($B$6="Soll",SUM($F$10:F280)-SUM($G$10:G280),SUM($G$10:G280)-SUM($F$10:F280)))</f>
        <v/>
      </c>
      <c r="I280" t="str">
        <f>IF($B$2="","",IF(OR(Journal!$E276=$B$2,Journal!$G276=$B$2),ROW()-9,""))</f>
        <v/>
      </c>
    </row>
    <row r="281" spans="1:9" x14ac:dyDescent="0.25">
      <c r="A281" s="16" t="str">
        <f>IF($I281="","",Journal!$B277)</f>
        <v/>
      </c>
      <c r="B281" s="10" t="str">
        <f>IF($I281="","",Journal!$A277)</f>
        <v/>
      </c>
      <c r="C281" s="10" t="str">
        <f>IF($I281="","",Journal!$C277)</f>
        <v/>
      </c>
      <c r="D281" s="10" t="str">
        <f>IF($I281="","",Journal!$D277)</f>
        <v/>
      </c>
      <c r="E281" s="10" t="str">
        <f>IF($I281="","",IF(Journal!$E277=$B$2,Journal!$G277,Journal!$E277))</f>
        <v/>
      </c>
      <c r="F281" s="17" t="str">
        <f>IF($I281="","",IF(Journal!$E277=$B$2,Journal!$I277,""))</f>
        <v/>
      </c>
      <c r="G281" s="17" t="str">
        <f>IF($I281="","",IF(Journal!$G277=$B$2,Journal!$I277,""))</f>
        <v/>
      </c>
      <c r="H281" s="17" t="str">
        <f>IF($I281="","",IF($B$6="Soll",SUM($F$10:F281)-SUM($G$10:G281),SUM($G$10:G281)-SUM($F$10:F281)))</f>
        <v/>
      </c>
      <c r="I281" t="str">
        <f>IF($B$2="","",IF(OR(Journal!$E277=$B$2,Journal!$G277=$B$2),ROW()-9,""))</f>
        <v/>
      </c>
    </row>
    <row r="282" spans="1:9" x14ac:dyDescent="0.25">
      <c r="A282" s="16" t="str">
        <f>IF($I282="","",Journal!$B278)</f>
        <v/>
      </c>
      <c r="B282" s="10" t="str">
        <f>IF($I282="","",Journal!$A278)</f>
        <v/>
      </c>
      <c r="C282" s="10" t="str">
        <f>IF($I282="","",Journal!$C278)</f>
        <v/>
      </c>
      <c r="D282" s="10" t="str">
        <f>IF($I282="","",Journal!$D278)</f>
        <v/>
      </c>
      <c r="E282" s="10" t="str">
        <f>IF($I282="","",IF(Journal!$E278=$B$2,Journal!$G278,Journal!$E278))</f>
        <v/>
      </c>
      <c r="F282" s="17" t="str">
        <f>IF($I282="","",IF(Journal!$E278=$B$2,Journal!$I278,""))</f>
        <v/>
      </c>
      <c r="G282" s="17" t="str">
        <f>IF($I282="","",IF(Journal!$G278=$B$2,Journal!$I278,""))</f>
        <v/>
      </c>
      <c r="H282" s="17" t="str">
        <f>IF($I282="","",IF($B$6="Soll",SUM($F$10:F282)-SUM($G$10:G282),SUM($G$10:G282)-SUM($F$10:F282)))</f>
        <v/>
      </c>
      <c r="I282" t="str">
        <f>IF($B$2="","",IF(OR(Journal!$E278=$B$2,Journal!$G278=$B$2),ROW()-9,""))</f>
        <v/>
      </c>
    </row>
    <row r="283" spans="1:9" x14ac:dyDescent="0.25">
      <c r="A283" s="16" t="str">
        <f>IF($I283="","",Journal!$B279)</f>
        <v/>
      </c>
      <c r="B283" s="10" t="str">
        <f>IF($I283="","",Journal!$A279)</f>
        <v/>
      </c>
      <c r="C283" s="10" t="str">
        <f>IF($I283="","",Journal!$C279)</f>
        <v/>
      </c>
      <c r="D283" s="10" t="str">
        <f>IF($I283="","",Journal!$D279)</f>
        <v/>
      </c>
      <c r="E283" s="10" t="str">
        <f>IF($I283="","",IF(Journal!$E279=$B$2,Journal!$G279,Journal!$E279))</f>
        <v/>
      </c>
      <c r="F283" s="17" t="str">
        <f>IF($I283="","",IF(Journal!$E279=$B$2,Journal!$I279,""))</f>
        <v/>
      </c>
      <c r="G283" s="17" t="str">
        <f>IF($I283="","",IF(Journal!$G279=$B$2,Journal!$I279,""))</f>
        <v/>
      </c>
      <c r="H283" s="17" t="str">
        <f>IF($I283="","",IF($B$6="Soll",SUM($F$10:F283)-SUM($G$10:G283),SUM($G$10:G283)-SUM($F$10:F283)))</f>
        <v/>
      </c>
      <c r="I283" t="str">
        <f>IF($B$2="","",IF(OR(Journal!$E279=$B$2,Journal!$G279=$B$2),ROW()-9,""))</f>
        <v/>
      </c>
    </row>
    <row r="284" spans="1:9" x14ac:dyDescent="0.25">
      <c r="A284" s="16" t="str">
        <f>IF($I284="","",Journal!$B280)</f>
        <v/>
      </c>
      <c r="B284" s="10" t="str">
        <f>IF($I284="","",Journal!$A280)</f>
        <v/>
      </c>
      <c r="C284" s="10" t="str">
        <f>IF($I284="","",Journal!$C280)</f>
        <v/>
      </c>
      <c r="D284" s="10" t="str">
        <f>IF($I284="","",Journal!$D280)</f>
        <v/>
      </c>
      <c r="E284" s="10" t="str">
        <f>IF($I284="","",IF(Journal!$E280=$B$2,Journal!$G280,Journal!$E280))</f>
        <v/>
      </c>
      <c r="F284" s="17" t="str">
        <f>IF($I284="","",IF(Journal!$E280=$B$2,Journal!$I280,""))</f>
        <v/>
      </c>
      <c r="G284" s="17" t="str">
        <f>IF($I284="","",IF(Journal!$G280=$B$2,Journal!$I280,""))</f>
        <v/>
      </c>
      <c r="H284" s="17" t="str">
        <f>IF($I284="","",IF($B$6="Soll",SUM($F$10:F284)-SUM($G$10:G284),SUM($G$10:G284)-SUM($F$10:F284)))</f>
        <v/>
      </c>
      <c r="I284" t="str">
        <f>IF($B$2="","",IF(OR(Journal!$E280=$B$2,Journal!$G280=$B$2),ROW()-9,""))</f>
        <v/>
      </c>
    </row>
    <row r="285" spans="1:9" x14ac:dyDescent="0.25">
      <c r="A285" s="16" t="str">
        <f>IF($I285="","",Journal!$B281)</f>
        <v/>
      </c>
      <c r="B285" s="10" t="str">
        <f>IF($I285="","",Journal!$A281)</f>
        <v/>
      </c>
      <c r="C285" s="10" t="str">
        <f>IF($I285="","",Journal!$C281)</f>
        <v/>
      </c>
      <c r="D285" s="10" t="str">
        <f>IF($I285="","",Journal!$D281)</f>
        <v/>
      </c>
      <c r="E285" s="10" t="str">
        <f>IF($I285="","",IF(Journal!$E281=$B$2,Journal!$G281,Journal!$E281))</f>
        <v/>
      </c>
      <c r="F285" s="17" t="str">
        <f>IF($I285="","",IF(Journal!$E281=$B$2,Journal!$I281,""))</f>
        <v/>
      </c>
      <c r="G285" s="17" t="str">
        <f>IF($I285="","",IF(Journal!$G281=$B$2,Journal!$I281,""))</f>
        <v/>
      </c>
      <c r="H285" s="17" t="str">
        <f>IF($I285="","",IF($B$6="Soll",SUM($F$10:F285)-SUM($G$10:G285),SUM($G$10:G285)-SUM($F$10:F285)))</f>
        <v/>
      </c>
      <c r="I285" t="str">
        <f>IF($B$2="","",IF(OR(Journal!$E281=$B$2,Journal!$G281=$B$2),ROW()-9,""))</f>
        <v/>
      </c>
    </row>
    <row r="286" spans="1:9" x14ac:dyDescent="0.25">
      <c r="A286" s="16" t="str">
        <f>IF($I286="","",Journal!$B282)</f>
        <v/>
      </c>
      <c r="B286" s="10" t="str">
        <f>IF($I286="","",Journal!$A282)</f>
        <v/>
      </c>
      <c r="C286" s="10" t="str">
        <f>IF($I286="","",Journal!$C282)</f>
        <v/>
      </c>
      <c r="D286" s="10" t="str">
        <f>IF($I286="","",Journal!$D282)</f>
        <v/>
      </c>
      <c r="E286" s="10" t="str">
        <f>IF($I286="","",IF(Journal!$E282=$B$2,Journal!$G282,Journal!$E282))</f>
        <v/>
      </c>
      <c r="F286" s="17" t="str">
        <f>IF($I286="","",IF(Journal!$E282=$B$2,Journal!$I282,""))</f>
        <v/>
      </c>
      <c r="G286" s="17" t="str">
        <f>IF($I286="","",IF(Journal!$G282=$B$2,Journal!$I282,""))</f>
        <v/>
      </c>
      <c r="H286" s="17" t="str">
        <f>IF($I286="","",IF($B$6="Soll",SUM($F$10:F286)-SUM($G$10:G286),SUM($G$10:G286)-SUM($F$10:F286)))</f>
        <v/>
      </c>
      <c r="I286" t="str">
        <f>IF($B$2="","",IF(OR(Journal!$E282=$B$2,Journal!$G282=$B$2),ROW()-9,""))</f>
        <v/>
      </c>
    </row>
    <row r="287" spans="1:9" x14ac:dyDescent="0.25">
      <c r="A287" s="16" t="str">
        <f>IF($I287="","",Journal!$B283)</f>
        <v/>
      </c>
      <c r="B287" s="10" t="str">
        <f>IF($I287="","",Journal!$A283)</f>
        <v/>
      </c>
      <c r="C287" s="10" t="str">
        <f>IF($I287="","",Journal!$C283)</f>
        <v/>
      </c>
      <c r="D287" s="10" t="str">
        <f>IF($I287="","",Journal!$D283)</f>
        <v/>
      </c>
      <c r="E287" s="10" t="str">
        <f>IF($I287="","",IF(Journal!$E283=$B$2,Journal!$G283,Journal!$E283))</f>
        <v/>
      </c>
      <c r="F287" s="17" t="str">
        <f>IF($I287="","",IF(Journal!$E283=$B$2,Journal!$I283,""))</f>
        <v/>
      </c>
      <c r="G287" s="17" t="str">
        <f>IF($I287="","",IF(Journal!$G283=$B$2,Journal!$I283,""))</f>
        <v/>
      </c>
      <c r="H287" s="17" t="str">
        <f>IF($I287="","",IF($B$6="Soll",SUM($F$10:F287)-SUM($G$10:G287),SUM($G$10:G287)-SUM($F$10:F287)))</f>
        <v/>
      </c>
      <c r="I287" t="str">
        <f>IF($B$2="","",IF(OR(Journal!$E283=$B$2,Journal!$G283=$B$2),ROW()-9,""))</f>
        <v/>
      </c>
    </row>
    <row r="288" spans="1:9" x14ac:dyDescent="0.25">
      <c r="A288" s="16" t="str">
        <f>IF($I288="","",Journal!$B284)</f>
        <v/>
      </c>
      <c r="B288" s="10" t="str">
        <f>IF($I288="","",Journal!$A284)</f>
        <v/>
      </c>
      <c r="C288" s="10" t="str">
        <f>IF($I288="","",Journal!$C284)</f>
        <v/>
      </c>
      <c r="D288" s="10" t="str">
        <f>IF($I288="","",Journal!$D284)</f>
        <v/>
      </c>
      <c r="E288" s="10" t="str">
        <f>IF($I288="","",IF(Journal!$E284=$B$2,Journal!$G284,Journal!$E284))</f>
        <v/>
      </c>
      <c r="F288" s="17" t="str">
        <f>IF($I288="","",IF(Journal!$E284=$B$2,Journal!$I284,""))</f>
        <v/>
      </c>
      <c r="G288" s="17" t="str">
        <f>IF($I288="","",IF(Journal!$G284=$B$2,Journal!$I284,""))</f>
        <v/>
      </c>
      <c r="H288" s="17" t="str">
        <f>IF($I288="","",IF($B$6="Soll",SUM($F$10:F288)-SUM($G$10:G288),SUM($G$10:G288)-SUM($F$10:F288)))</f>
        <v/>
      </c>
      <c r="I288" t="str">
        <f>IF($B$2="","",IF(OR(Journal!$E284=$B$2,Journal!$G284=$B$2),ROW()-9,""))</f>
        <v/>
      </c>
    </row>
    <row r="289" spans="1:9" x14ac:dyDescent="0.25">
      <c r="A289" s="16" t="str">
        <f>IF($I289="","",Journal!$B285)</f>
        <v/>
      </c>
      <c r="B289" s="10" t="str">
        <f>IF($I289="","",Journal!$A285)</f>
        <v/>
      </c>
      <c r="C289" s="10" t="str">
        <f>IF($I289="","",Journal!$C285)</f>
        <v/>
      </c>
      <c r="D289" s="10" t="str">
        <f>IF($I289="","",Journal!$D285)</f>
        <v/>
      </c>
      <c r="E289" s="10" t="str">
        <f>IF($I289="","",IF(Journal!$E285=$B$2,Journal!$G285,Journal!$E285))</f>
        <v/>
      </c>
      <c r="F289" s="17" t="str">
        <f>IF($I289="","",IF(Journal!$E285=$B$2,Journal!$I285,""))</f>
        <v/>
      </c>
      <c r="G289" s="17" t="str">
        <f>IF($I289="","",IF(Journal!$G285=$B$2,Journal!$I285,""))</f>
        <v/>
      </c>
      <c r="H289" s="17" t="str">
        <f>IF($I289="","",IF($B$6="Soll",SUM($F$10:F289)-SUM($G$10:G289),SUM($G$10:G289)-SUM($F$10:F289)))</f>
        <v/>
      </c>
      <c r="I289" t="str">
        <f>IF($B$2="","",IF(OR(Journal!$E285=$B$2,Journal!$G285=$B$2),ROW()-9,""))</f>
        <v/>
      </c>
    </row>
    <row r="290" spans="1:9" x14ac:dyDescent="0.25">
      <c r="A290" s="16" t="str">
        <f>IF($I290="","",Journal!$B286)</f>
        <v/>
      </c>
      <c r="B290" s="10" t="str">
        <f>IF($I290="","",Journal!$A286)</f>
        <v/>
      </c>
      <c r="C290" s="10" t="str">
        <f>IF($I290="","",Journal!$C286)</f>
        <v/>
      </c>
      <c r="D290" s="10" t="str">
        <f>IF($I290="","",Journal!$D286)</f>
        <v/>
      </c>
      <c r="E290" s="10" t="str">
        <f>IF($I290="","",IF(Journal!$E286=$B$2,Journal!$G286,Journal!$E286))</f>
        <v/>
      </c>
      <c r="F290" s="17" t="str">
        <f>IF($I290="","",IF(Journal!$E286=$B$2,Journal!$I286,""))</f>
        <v/>
      </c>
      <c r="G290" s="17" t="str">
        <f>IF($I290="","",IF(Journal!$G286=$B$2,Journal!$I286,""))</f>
        <v/>
      </c>
      <c r="H290" s="17" t="str">
        <f>IF($I290="","",IF($B$6="Soll",SUM($F$10:F290)-SUM($G$10:G290),SUM($G$10:G290)-SUM($F$10:F290)))</f>
        <v/>
      </c>
      <c r="I290" t="str">
        <f>IF($B$2="","",IF(OR(Journal!$E286=$B$2,Journal!$G286=$B$2),ROW()-9,""))</f>
        <v/>
      </c>
    </row>
    <row r="291" spans="1:9" x14ac:dyDescent="0.25">
      <c r="A291" s="16" t="str">
        <f>IF($I291="","",Journal!$B287)</f>
        <v/>
      </c>
      <c r="B291" s="10" t="str">
        <f>IF($I291="","",Journal!$A287)</f>
        <v/>
      </c>
      <c r="C291" s="10" t="str">
        <f>IF($I291="","",Journal!$C287)</f>
        <v/>
      </c>
      <c r="D291" s="10" t="str">
        <f>IF($I291="","",Journal!$D287)</f>
        <v/>
      </c>
      <c r="E291" s="10" t="str">
        <f>IF($I291="","",IF(Journal!$E287=$B$2,Journal!$G287,Journal!$E287))</f>
        <v/>
      </c>
      <c r="F291" s="17" t="str">
        <f>IF($I291="","",IF(Journal!$E287=$B$2,Journal!$I287,""))</f>
        <v/>
      </c>
      <c r="G291" s="17" t="str">
        <f>IF($I291="","",IF(Journal!$G287=$B$2,Journal!$I287,""))</f>
        <v/>
      </c>
      <c r="H291" s="17" t="str">
        <f>IF($I291="","",IF($B$6="Soll",SUM($F$10:F291)-SUM($G$10:G291),SUM($G$10:G291)-SUM($F$10:F291)))</f>
        <v/>
      </c>
      <c r="I291" t="str">
        <f>IF($B$2="","",IF(OR(Journal!$E287=$B$2,Journal!$G287=$B$2),ROW()-9,""))</f>
        <v/>
      </c>
    </row>
    <row r="292" spans="1:9" x14ac:dyDescent="0.25">
      <c r="A292" s="16" t="str">
        <f>IF($I292="","",Journal!$B288)</f>
        <v/>
      </c>
      <c r="B292" s="10" t="str">
        <f>IF($I292="","",Journal!$A288)</f>
        <v/>
      </c>
      <c r="C292" s="10" t="str">
        <f>IF($I292="","",Journal!$C288)</f>
        <v/>
      </c>
      <c r="D292" s="10" t="str">
        <f>IF($I292="","",Journal!$D288)</f>
        <v/>
      </c>
      <c r="E292" s="10" t="str">
        <f>IF($I292="","",IF(Journal!$E288=$B$2,Journal!$G288,Journal!$E288))</f>
        <v/>
      </c>
      <c r="F292" s="17" t="str">
        <f>IF($I292="","",IF(Journal!$E288=$B$2,Journal!$I288,""))</f>
        <v/>
      </c>
      <c r="G292" s="17" t="str">
        <f>IF($I292="","",IF(Journal!$G288=$B$2,Journal!$I288,""))</f>
        <v/>
      </c>
      <c r="H292" s="17" t="str">
        <f>IF($I292="","",IF($B$6="Soll",SUM($F$10:F292)-SUM($G$10:G292),SUM($G$10:G292)-SUM($F$10:F292)))</f>
        <v/>
      </c>
      <c r="I292" t="str">
        <f>IF($B$2="","",IF(OR(Journal!$E288=$B$2,Journal!$G288=$B$2),ROW()-9,""))</f>
        <v/>
      </c>
    </row>
    <row r="293" spans="1:9" x14ac:dyDescent="0.25">
      <c r="A293" s="16" t="str">
        <f>IF($I293="","",Journal!$B289)</f>
        <v/>
      </c>
      <c r="B293" s="10" t="str">
        <f>IF($I293="","",Journal!$A289)</f>
        <v/>
      </c>
      <c r="C293" s="10" t="str">
        <f>IF($I293="","",Journal!$C289)</f>
        <v/>
      </c>
      <c r="D293" s="10" t="str">
        <f>IF($I293="","",Journal!$D289)</f>
        <v/>
      </c>
      <c r="E293" s="10" t="str">
        <f>IF($I293="","",IF(Journal!$E289=$B$2,Journal!$G289,Journal!$E289))</f>
        <v/>
      </c>
      <c r="F293" s="17" t="str">
        <f>IF($I293="","",IF(Journal!$E289=$B$2,Journal!$I289,""))</f>
        <v/>
      </c>
      <c r="G293" s="17" t="str">
        <f>IF($I293="","",IF(Journal!$G289=$B$2,Journal!$I289,""))</f>
        <v/>
      </c>
      <c r="H293" s="17" t="str">
        <f>IF($I293="","",IF($B$6="Soll",SUM($F$10:F293)-SUM($G$10:G293),SUM($G$10:G293)-SUM($F$10:F293)))</f>
        <v/>
      </c>
      <c r="I293" t="str">
        <f>IF($B$2="","",IF(OR(Journal!$E289=$B$2,Journal!$G289=$B$2),ROW()-9,""))</f>
        <v/>
      </c>
    </row>
    <row r="294" spans="1:9" x14ac:dyDescent="0.25">
      <c r="A294" s="16" t="str">
        <f>IF($I294="","",Journal!$B290)</f>
        <v/>
      </c>
      <c r="B294" s="10" t="str">
        <f>IF($I294="","",Journal!$A290)</f>
        <v/>
      </c>
      <c r="C294" s="10" t="str">
        <f>IF($I294="","",Journal!$C290)</f>
        <v/>
      </c>
      <c r="D294" s="10" t="str">
        <f>IF($I294="","",Journal!$D290)</f>
        <v/>
      </c>
      <c r="E294" s="10" t="str">
        <f>IF($I294="","",IF(Journal!$E290=$B$2,Journal!$G290,Journal!$E290))</f>
        <v/>
      </c>
      <c r="F294" s="17" t="str">
        <f>IF($I294="","",IF(Journal!$E290=$B$2,Journal!$I290,""))</f>
        <v/>
      </c>
      <c r="G294" s="17" t="str">
        <f>IF($I294="","",IF(Journal!$G290=$B$2,Journal!$I290,""))</f>
        <v/>
      </c>
      <c r="H294" s="17" t="str">
        <f>IF($I294="","",IF($B$6="Soll",SUM($F$10:F294)-SUM($G$10:G294),SUM($G$10:G294)-SUM($F$10:F294)))</f>
        <v/>
      </c>
      <c r="I294" t="str">
        <f>IF($B$2="","",IF(OR(Journal!$E290=$B$2,Journal!$G290=$B$2),ROW()-9,""))</f>
        <v/>
      </c>
    </row>
    <row r="295" spans="1:9" x14ac:dyDescent="0.25">
      <c r="A295" s="16" t="str">
        <f>IF($I295="","",Journal!$B291)</f>
        <v/>
      </c>
      <c r="B295" s="10" t="str">
        <f>IF($I295="","",Journal!$A291)</f>
        <v/>
      </c>
      <c r="C295" s="10" t="str">
        <f>IF($I295="","",Journal!$C291)</f>
        <v/>
      </c>
      <c r="D295" s="10" t="str">
        <f>IF($I295="","",Journal!$D291)</f>
        <v/>
      </c>
      <c r="E295" s="10" t="str">
        <f>IF($I295="","",IF(Journal!$E291=$B$2,Journal!$G291,Journal!$E291))</f>
        <v/>
      </c>
      <c r="F295" s="17" t="str">
        <f>IF($I295="","",IF(Journal!$E291=$B$2,Journal!$I291,""))</f>
        <v/>
      </c>
      <c r="G295" s="17" t="str">
        <f>IF($I295="","",IF(Journal!$G291=$B$2,Journal!$I291,""))</f>
        <v/>
      </c>
      <c r="H295" s="17" t="str">
        <f>IF($I295="","",IF($B$6="Soll",SUM($F$10:F295)-SUM($G$10:G295),SUM($G$10:G295)-SUM($F$10:F295)))</f>
        <v/>
      </c>
      <c r="I295" t="str">
        <f>IF($B$2="","",IF(OR(Journal!$E291=$B$2,Journal!$G291=$B$2),ROW()-9,""))</f>
        <v/>
      </c>
    </row>
    <row r="296" spans="1:9" x14ac:dyDescent="0.25">
      <c r="A296" s="16" t="str">
        <f>IF($I296="","",Journal!$B292)</f>
        <v/>
      </c>
      <c r="B296" s="10" t="str">
        <f>IF($I296="","",Journal!$A292)</f>
        <v/>
      </c>
      <c r="C296" s="10" t="str">
        <f>IF($I296="","",Journal!$C292)</f>
        <v/>
      </c>
      <c r="D296" s="10" t="str">
        <f>IF($I296="","",Journal!$D292)</f>
        <v/>
      </c>
      <c r="E296" s="10" t="str">
        <f>IF($I296="","",IF(Journal!$E292=$B$2,Journal!$G292,Journal!$E292))</f>
        <v/>
      </c>
      <c r="F296" s="17" t="str">
        <f>IF($I296="","",IF(Journal!$E292=$B$2,Journal!$I292,""))</f>
        <v/>
      </c>
      <c r="G296" s="17" t="str">
        <f>IF($I296="","",IF(Journal!$G292=$B$2,Journal!$I292,""))</f>
        <v/>
      </c>
      <c r="H296" s="17" t="str">
        <f>IF($I296="","",IF($B$6="Soll",SUM($F$10:F296)-SUM($G$10:G296),SUM($G$10:G296)-SUM($F$10:F296)))</f>
        <v/>
      </c>
      <c r="I296" t="str">
        <f>IF($B$2="","",IF(OR(Journal!$E292=$B$2,Journal!$G292=$B$2),ROW()-9,""))</f>
        <v/>
      </c>
    </row>
    <row r="297" spans="1:9" x14ac:dyDescent="0.25">
      <c r="A297" s="16" t="str">
        <f>IF($I297="","",Journal!$B293)</f>
        <v/>
      </c>
      <c r="B297" s="10" t="str">
        <f>IF($I297="","",Journal!$A293)</f>
        <v/>
      </c>
      <c r="C297" s="10" t="str">
        <f>IF($I297="","",Journal!$C293)</f>
        <v/>
      </c>
      <c r="D297" s="10" t="str">
        <f>IF($I297="","",Journal!$D293)</f>
        <v/>
      </c>
      <c r="E297" s="10" t="str">
        <f>IF($I297="","",IF(Journal!$E293=$B$2,Journal!$G293,Journal!$E293))</f>
        <v/>
      </c>
      <c r="F297" s="17" t="str">
        <f>IF($I297="","",IF(Journal!$E293=$B$2,Journal!$I293,""))</f>
        <v/>
      </c>
      <c r="G297" s="17" t="str">
        <f>IF($I297="","",IF(Journal!$G293=$B$2,Journal!$I293,""))</f>
        <v/>
      </c>
      <c r="H297" s="17" t="str">
        <f>IF($I297="","",IF($B$6="Soll",SUM($F$10:F297)-SUM($G$10:G297),SUM($G$10:G297)-SUM($F$10:F297)))</f>
        <v/>
      </c>
      <c r="I297" t="str">
        <f>IF($B$2="","",IF(OR(Journal!$E293=$B$2,Journal!$G293=$B$2),ROW()-9,""))</f>
        <v/>
      </c>
    </row>
    <row r="298" spans="1:9" x14ac:dyDescent="0.25">
      <c r="A298" s="16" t="str">
        <f>IF($I298="","",Journal!$B294)</f>
        <v/>
      </c>
      <c r="B298" s="10" t="str">
        <f>IF($I298="","",Journal!$A294)</f>
        <v/>
      </c>
      <c r="C298" s="10" t="str">
        <f>IF($I298="","",Journal!$C294)</f>
        <v/>
      </c>
      <c r="D298" s="10" t="str">
        <f>IF($I298="","",Journal!$D294)</f>
        <v/>
      </c>
      <c r="E298" s="10" t="str">
        <f>IF($I298="","",IF(Journal!$E294=$B$2,Journal!$G294,Journal!$E294))</f>
        <v/>
      </c>
      <c r="F298" s="17" t="str">
        <f>IF($I298="","",IF(Journal!$E294=$B$2,Journal!$I294,""))</f>
        <v/>
      </c>
      <c r="G298" s="17" t="str">
        <f>IF($I298="","",IF(Journal!$G294=$B$2,Journal!$I294,""))</f>
        <v/>
      </c>
      <c r="H298" s="17" t="str">
        <f>IF($I298="","",IF($B$6="Soll",SUM($F$10:F298)-SUM($G$10:G298),SUM($G$10:G298)-SUM($F$10:F298)))</f>
        <v/>
      </c>
      <c r="I298" t="str">
        <f>IF($B$2="","",IF(OR(Journal!$E294=$B$2,Journal!$G294=$B$2),ROW()-9,""))</f>
        <v/>
      </c>
    </row>
    <row r="299" spans="1:9" x14ac:dyDescent="0.25">
      <c r="A299" s="16" t="str">
        <f>IF($I299="","",Journal!$B295)</f>
        <v/>
      </c>
      <c r="B299" s="10" t="str">
        <f>IF($I299="","",Journal!$A295)</f>
        <v/>
      </c>
      <c r="C299" s="10" t="str">
        <f>IF($I299="","",Journal!$C295)</f>
        <v/>
      </c>
      <c r="D299" s="10" t="str">
        <f>IF($I299="","",Journal!$D295)</f>
        <v/>
      </c>
      <c r="E299" s="10" t="str">
        <f>IF($I299="","",IF(Journal!$E295=$B$2,Journal!$G295,Journal!$E295))</f>
        <v/>
      </c>
      <c r="F299" s="17" t="str">
        <f>IF($I299="","",IF(Journal!$E295=$B$2,Journal!$I295,""))</f>
        <v/>
      </c>
      <c r="G299" s="17" t="str">
        <f>IF($I299="","",IF(Journal!$G295=$B$2,Journal!$I295,""))</f>
        <v/>
      </c>
      <c r="H299" s="17" t="str">
        <f>IF($I299="","",IF($B$6="Soll",SUM($F$10:F299)-SUM($G$10:G299),SUM($G$10:G299)-SUM($F$10:F299)))</f>
        <v/>
      </c>
      <c r="I299" t="str">
        <f>IF($B$2="","",IF(OR(Journal!$E295=$B$2,Journal!$G295=$B$2),ROW()-9,""))</f>
        <v/>
      </c>
    </row>
    <row r="300" spans="1:9" x14ac:dyDescent="0.25">
      <c r="A300" s="16" t="str">
        <f>IF($I300="","",Journal!$B296)</f>
        <v/>
      </c>
      <c r="B300" s="10" t="str">
        <f>IF($I300="","",Journal!$A296)</f>
        <v/>
      </c>
      <c r="C300" s="10" t="str">
        <f>IF($I300="","",Journal!$C296)</f>
        <v/>
      </c>
      <c r="D300" s="10" t="str">
        <f>IF($I300="","",Journal!$D296)</f>
        <v/>
      </c>
      <c r="E300" s="10" t="str">
        <f>IF($I300="","",IF(Journal!$E296=$B$2,Journal!$G296,Journal!$E296))</f>
        <v/>
      </c>
      <c r="F300" s="17" t="str">
        <f>IF($I300="","",IF(Journal!$E296=$B$2,Journal!$I296,""))</f>
        <v/>
      </c>
      <c r="G300" s="17" t="str">
        <f>IF($I300="","",IF(Journal!$G296=$B$2,Journal!$I296,""))</f>
        <v/>
      </c>
      <c r="H300" s="17" t="str">
        <f>IF($I300="","",IF($B$6="Soll",SUM($F$10:F300)-SUM($G$10:G300),SUM($G$10:G300)-SUM($F$10:F300)))</f>
        <v/>
      </c>
      <c r="I300" t="str">
        <f>IF($B$2="","",IF(OR(Journal!$E296=$B$2,Journal!$G296=$B$2),ROW()-9,""))</f>
        <v/>
      </c>
    </row>
    <row r="301" spans="1:9" x14ac:dyDescent="0.25">
      <c r="A301" s="16" t="str">
        <f>IF($I301="","",Journal!$B297)</f>
        <v/>
      </c>
      <c r="B301" s="10" t="str">
        <f>IF($I301="","",Journal!$A297)</f>
        <v/>
      </c>
      <c r="C301" s="10" t="str">
        <f>IF($I301="","",Journal!$C297)</f>
        <v/>
      </c>
      <c r="D301" s="10" t="str">
        <f>IF($I301="","",Journal!$D297)</f>
        <v/>
      </c>
      <c r="E301" s="10" t="str">
        <f>IF($I301="","",IF(Journal!$E297=$B$2,Journal!$G297,Journal!$E297))</f>
        <v/>
      </c>
      <c r="F301" s="17" t="str">
        <f>IF($I301="","",IF(Journal!$E297=$B$2,Journal!$I297,""))</f>
        <v/>
      </c>
      <c r="G301" s="17" t="str">
        <f>IF($I301="","",IF(Journal!$G297=$B$2,Journal!$I297,""))</f>
        <v/>
      </c>
      <c r="H301" s="17" t="str">
        <f>IF($I301="","",IF($B$6="Soll",SUM($F$10:F301)-SUM($G$10:G301),SUM($G$10:G301)-SUM($F$10:F301)))</f>
        <v/>
      </c>
      <c r="I301" t="str">
        <f>IF($B$2="","",IF(OR(Journal!$E297=$B$2,Journal!$G297=$B$2),ROW()-9,""))</f>
        <v/>
      </c>
    </row>
    <row r="302" spans="1:9" x14ac:dyDescent="0.25">
      <c r="A302" s="16" t="str">
        <f>IF($I302="","",Journal!$B298)</f>
        <v/>
      </c>
      <c r="B302" s="10" t="str">
        <f>IF($I302="","",Journal!$A298)</f>
        <v/>
      </c>
      <c r="C302" s="10" t="str">
        <f>IF($I302="","",Journal!$C298)</f>
        <v/>
      </c>
      <c r="D302" s="10" t="str">
        <f>IF($I302="","",Journal!$D298)</f>
        <v/>
      </c>
      <c r="E302" s="10" t="str">
        <f>IF($I302="","",IF(Journal!$E298=$B$2,Journal!$G298,Journal!$E298))</f>
        <v/>
      </c>
      <c r="F302" s="17" t="str">
        <f>IF($I302="","",IF(Journal!$E298=$B$2,Journal!$I298,""))</f>
        <v/>
      </c>
      <c r="G302" s="17" t="str">
        <f>IF($I302="","",IF(Journal!$G298=$B$2,Journal!$I298,""))</f>
        <v/>
      </c>
      <c r="H302" s="17" t="str">
        <f>IF($I302="","",IF($B$6="Soll",SUM($F$10:F302)-SUM($G$10:G302),SUM($G$10:G302)-SUM($F$10:F302)))</f>
        <v/>
      </c>
      <c r="I302" t="str">
        <f>IF($B$2="","",IF(OR(Journal!$E298=$B$2,Journal!$G298=$B$2),ROW()-9,""))</f>
        <v/>
      </c>
    </row>
    <row r="303" spans="1:9" x14ac:dyDescent="0.25">
      <c r="A303" s="16" t="str">
        <f>IF($I303="","",Journal!$B299)</f>
        <v/>
      </c>
      <c r="B303" s="10" t="str">
        <f>IF($I303="","",Journal!$A299)</f>
        <v/>
      </c>
      <c r="C303" s="10" t="str">
        <f>IF($I303="","",Journal!$C299)</f>
        <v/>
      </c>
      <c r="D303" s="10" t="str">
        <f>IF($I303="","",Journal!$D299)</f>
        <v/>
      </c>
      <c r="E303" s="10" t="str">
        <f>IF($I303="","",IF(Journal!$E299=$B$2,Journal!$G299,Journal!$E299))</f>
        <v/>
      </c>
      <c r="F303" s="17" t="str">
        <f>IF($I303="","",IF(Journal!$E299=$B$2,Journal!$I299,""))</f>
        <v/>
      </c>
      <c r="G303" s="17" t="str">
        <f>IF($I303="","",IF(Journal!$G299=$B$2,Journal!$I299,""))</f>
        <v/>
      </c>
      <c r="H303" s="17" t="str">
        <f>IF($I303="","",IF($B$6="Soll",SUM($F$10:F303)-SUM($G$10:G303),SUM($G$10:G303)-SUM($F$10:F303)))</f>
        <v/>
      </c>
      <c r="I303" t="str">
        <f>IF($B$2="","",IF(OR(Journal!$E299=$B$2,Journal!$G299=$B$2),ROW()-9,""))</f>
        <v/>
      </c>
    </row>
    <row r="304" spans="1:9" x14ac:dyDescent="0.25">
      <c r="A304" s="16" t="str">
        <f>IF($I304="","",Journal!$B300)</f>
        <v/>
      </c>
      <c r="B304" s="10" t="str">
        <f>IF($I304="","",Journal!$A300)</f>
        <v/>
      </c>
      <c r="C304" s="10" t="str">
        <f>IF($I304="","",Journal!$C300)</f>
        <v/>
      </c>
      <c r="D304" s="10" t="str">
        <f>IF($I304="","",Journal!$D300)</f>
        <v/>
      </c>
      <c r="E304" s="10" t="str">
        <f>IF($I304="","",IF(Journal!$E300=$B$2,Journal!$G300,Journal!$E300))</f>
        <v/>
      </c>
      <c r="F304" s="17" t="str">
        <f>IF($I304="","",IF(Journal!$E300=$B$2,Journal!$I300,""))</f>
        <v/>
      </c>
      <c r="G304" s="17" t="str">
        <f>IF($I304="","",IF(Journal!$G300=$B$2,Journal!$I300,""))</f>
        <v/>
      </c>
      <c r="H304" s="17" t="str">
        <f>IF($I304="","",IF($B$6="Soll",SUM($F$10:F304)-SUM($G$10:G304),SUM($G$10:G304)-SUM($F$10:F304)))</f>
        <v/>
      </c>
      <c r="I304" t="str">
        <f>IF($B$2="","",IF(OR(Journal!$E300=$B$2,Journal!$G300=$B$2),ROW()-9,""))</f>
        <v/>
      </c>
    </row>
    <row r="305" spans="1:9" x14ac:dyDescent="0.25">
      <c r="A305" s="16" t="str">
        <f>IF($I305="","",Journal!$B301)</f>
        <v/>
      </c>
      <c r="B305" s="10" t="str">
        <f>IF($I305="","",Journal!$A301)</f>
        <v/>
      </c>
      <c r="C305" s="10" t="str">
        <f>IF($I305="","",Journal!$C301)</f>
        <v/>
      </c>
      <c r="D305" s="10" t="str">
        <f>IF($I305="","",Journal!$D301)</f>
        <v/>
      </c>
      <c r="E305" s="10" t="str">
        <f>IF($I305="","",IF(Journal!$E301=$B$2,Journal!$G301,Journal!$E301))</f>
        <v/>
      </c>
      <c r="F305" s="17" t="str">
        <f>IF($I305="","",IF(Journal!$E301=$B$2,Journal!$I301,""))</f>
        <v/>
      </c>
      <c r="G305" s="17" t="str">
        <f>IF($I305="","",IF(Journal!$G301=$B$2,Journal!$I301,""))</f>
        <v/>
      </c>
      <c r="H305" s="17" t="str">
        <f>IF($I305="","",IF($B$6="Soll",SUM($F$10:F305)-SUM($G$10:G305),SUM($G$10:G305)-SUM($F$10:F305)))</f>
        <v/>
      </c>
      <c r="I305" t="str">
        <f>IF($B$2="","",IF(OR(Journal!$E301=$B$2,Journal!$G301=$B$2),ROW()-9,""))</f>
        <v/>
      </c>
    </row>
    <row r="306" spans="1:9" x14ac:dyDescent="0.25">
      <c r="A306" s="16" t="str">
        <f>IF($I306="","",Journal!$B302)</f>
        <v/>
      </c>
      <c r="B306" s="10" t="str">
        <f>IF($I306="","",Journal!$A302)</f>
        <v/>
      </c>
      <c r="C306" s="10" t="str">
        <f>IF($I306="","",Journal!$C302)</f>
        <v/>
      </c>
      <c r="D306" s="10" t="str">
        <f>IF($I306="","",Journal!$D302)</f>
        <v/>
      </c>
      <c r="E306" s="10" t="str">
        <f>IF($I306="","",IF(Journal!$E302=$B$2,Journal!$G302,Journal!$E302))</f>
        <v/>
      </c>
      <c r="F306" s="17" t="str">
        <f>IF($I306="","",IF(Journal!$E302=$B$2,Journal!$I302,""))</f>
        <v/>
      </c>
      <c r="G306" s="17" t="str">
        <f>IF($I306="","",IF(Journal!$G302=$B$2,Journal!$I302,""))</f>
        <v/>
      </c>
      <c r="H306" s="17" t="str">
        <f>IF($I306="","",IF($B$6="Soll",SUM($F$10:F306)-SUM($G$10:G306),SUM($G$10:G306)-SUM($F$10:F306)))</f>
        <v/>
      </c>
      <c r="I306" t="str">
        <f>IF($B$2="","",IF(OR(Journal!$E302=$B$2,Journal!$G302=$B$2),ROW()-9,""))</f>
        <v/>
      </c>
    </row>
    <row r="307" spans="1:9" x14ac:dyDescent="0.25">
      <c r="A307" s="16" t="str">
        <f>IF($I307="","",Journal!$B303)</f>
        <v/>
      </c>
      <c r="B307" s="10" t="str">
        <f>IF($I307="","",Journal!$A303)</f>
        <v/>
      </c>
      <c r="C307" s="10" t="str">
        <f>IF($I307="","",Journal!$C303)</f>
        <v/>
      </c>
      <c r="D307" s="10" t="str">
        <f>IF($I307="","",Journal!$D303)</f>
        <v/>
      </c>
      <c r="E307" s="10" t="str">
        <f>IF($I307="","",IF(Journal!$E303=$B$2,Journal!$G303,Journal!$E303))</f>
        <v/>
      </c>
      <c r="F307" s="17" t="str">
        <f>IF($I307="","",IF(Journal!$E303=$B$2,Journal!$I303,""))</f>
        <v/>
      </c>
      <c r="G307" s="17" t="str">
        <f>IF($I307="","",IF(Journal!$G303=$B$2,Journal!$I303,""))</f>
        <v/>
      </c>
      <c r="H307" s="17" t="str">
        <f>IF($I307="","",IF($B$6="Soll",SUM($F$10:F307)-SUM($G$10:G307),SUM($G$10:G307)-SUM($F$10:F307)))</f>
        <v/>
      </c>
      <c r="I307" t="str">
        <f>IF($B$2="","",IF(OR(Journal!$E303=$B$2,Journal!$G303=$B$2),ROW()-9,""))</f>
        <v/>
      </c>
    </row>
    <row r="308" spans="1:9" x14ac:dyDescent="0.25">
      <c r="A308" s="16" t="str">
        <f>IF($I308="","",Journal!$B304)</f>
        <v/>
      </c>
      <c r="B308" s="10" t="str">
        <f>IF($I308="","",Journal!$A304)</f>
        <v/>
      </c>
      <c r="C308" s="10" t="str">
        <f>IF($I308="","",Journal!$C304)</f>
        <v/>
      </c>
      <c r="D308" s="10" t="str">
        <f>IF($I308="","",Journal!$D304)</f>
        <v/>
      </c>
      <c r="E308" s="10" t="str">
        <f>IF($I308="","",IF(Journal!$E304=$B$2,Journal!$G304,Journal!$E304))</f>
        <v/>
      </c>
      <c r="F308" s="17" t="str">
        <f>IF($I308="","",IF(Journal!$E304=$B$2,Journal!$I304,""))</f>
        <v/>
      </c>
      <c r="G308" s="17" t="str">
        <f>IF($I308="","",IF(Journal!$G304=$B$2,Journal!$I304,""))</f>
        <v/>
      </c>
      <c r="H308" s="17" t="str">
        <f>IF($I308="","",IF($B$6="Soll",SUM($F$10:F308)-SUM($G$10:G308),SUM($G$10:G308)-SUM($F$10:F308)))</f>
        <v/>
      </c>
      <c r="I308" t="str">
        <f>IF($B$2="","",IF(OR(Journal!$E304=$B$2,Journal!$G304=$B$2),ROW()-9,""))</f>
        <v/>
      </c>
    </row>
    <row r="309" spans="1:9" x14ac:dyDescent="0.25">
      <c r="A309" s="16" t="str">
        <f>IF($I309="","",Journal!$B305)</f>
        <v/>
      </c>
      <c r="B309" s="10" t="str">
        <f>IF($I309="","",Journal!$A305)</f>
        <v/>
      </c>
      <c r="C309" s="10" t="str">
        <f>IF($I309="","",Journal!$C305)</f>
        <v/>
      </c>
      <c r="D309" s="10" t="str">
        <f>IF($I309="","",Journal!$D305)</f>
        <v/>
      </c>
      <c r="E309" s="10" t="str">
        <f>IF($I309="","",IF(Journal!$E305=$B$2,Journal!$G305,Journal!$E305))</f>
        <v/>
      </c>
      <c r="F309" s="17" t="str">
        <f>IF($I309="","",IF(Journal!$E305=$B$2,Journal!$I305,""))</f>
        <v/>
      </c>
      <c r="G309" s="17" t="str">
        <f>IF($I309="","",IF(Journal!$G305=$B$2,Journal!$I305,""))</f>
        <v/>
      </c>
      <c r="H309" s="17" t="str">
        <f>IF($I309="","",IF($B$6="Soll",SUM($F$10:F309)-SUM($G$10:G309),SUM($G$10:G309)-SUM($F$10:F309)))</f>
        <v/>
      </c>
      <c r="I309" t="str">
        <f>IF($B$2="","",IF(OR(Journal!$E305=$B$2,Journal!$G305=$B$2),ROW()-9,""))</f>
        <v/>
      </c>
    </row>
  </sheetData>
  <mergeCells count="1">
    <mergeCell ref="A1:H1"/>
  </mergeCells>
  <dataValidations count="1">
    <dataValidation type="list" allowBlank="1" sqref="B2" xr:uid="{00000000-0002-0000-0300-000000000000}">
      <formula1>KontenListe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6"/>
  <sheetViews>
    <sheetView showGridLines="0" workbookViewId="0">
      <selection sqref="A1:G1"/>
    </sheetView>
  </sheetViews>
  <sheetFormatPr baseColWidth="10" defaultColWidth="9.140625" defaultRowHeight="15" x14ac:dyDescent="0.25"/>
  <cols>
    <col min="1" max="1" width="26" customWidth="1"/>
    <col min="2" max="2" width="18" customWidth="1"/>
    <col min="3" max="3" width="16" customWidth="1"/>
    <col min="4" max="4" width="10" customWidth="1"/>
    <col min="5" max="7" width="14" customWidth="1"/>
    <col min="8" max="8" width="4" customWidth="1"/>
    <col min="9" max="9" width="20" customWidth="1"/>
    <col min="10" max="10" width="14" customWidth="1"/>
  </cols>
  <sheetData>
    <row r="1" spans="1:10" ht="23.25" x14ac:dyDescent="0.25">
      <c r="A1" s="21" t="s">
        <v>135</v>
      </c>
      <c r="B1" s="22"/>
      <c r="C1" s="22"/>
      <c r="D1" s="22"/>
      <c r="E1" s="22"/>
      <c r="F1" s="22"/>
      <c r="G1" s="22"/>
    </row>
    <row r="2" spans="1:10" x14ac:dyDescent="0.25">
      <c r="A2" s="1" t="s">
        <v>118</v>
      </c>
    </row>
    <row r="4" spans="1:10" ht="15.75" x14ac:dyDescent="0.25">
      <c r="A4" s="23" t="s">
        <v>119</v>
      </c>
      <c r="B4" s="22"/>
      <c r="C4" s="22"/>
      <c r="D4" s="22"/>
      <c r="E4" s="22"/>
      <c r="F4" s="22"/>
      <c r="I4" s="23" t="s">
        <v>26</v>
      </c>
      <c r="J4" s="22"/>
    </row>
    <row r="5" spans="1:10" x14ac:dyDescent="0.25">
      <c r="A5" s="3" t="s">
        <v>120</v>
      </c>
      <c r="B5" s="18">
        <f>COUNTIF(Journal!$K$6:$K$305,"OK")</f>
        <v>11</v>
      </c>
      <c r="I5" s="3" t="s">
        <v>53</v>
      </c>
      <c r="J5" s="19">
        <f>SUMIFS($G$14:$G$36,$B$14:$B$36,"Umsatzerlöse")</f>
        <v>3500</v>
      </c>
    </row>
    <row r="6" spans="1:10" x14ac:dyDescent="0.25">
      <c r="A6" s="3" t="s">
        <v>121</v>
      </c>
      <c r="B6" s="18">
        <f>COUNTIF(Journal!$K$6:$K$305,"Prüfen")</f>
        <v>0</v>
      </c>
      <c r="I6" s="3" t="s">
        <v>56</v>
      </c>
      <c r="J6" s="19">
        <f>SUMIFS($G$14:$G$36,$B$14:$B$36,"Sonstige betriebliche Erträge")</f>
        <v>250</v>
      </c>
    </row>
    <row r="7" spans="1:10" x14ac:dyDescent="0.25">
      <c r="A7" s="3" t="s">
        <v>122</v>
      </c>
      <c r="B7" s="19">
        <f>SUMIFS(Journal!$I$6:$I$305,Journal!$K$6:$K$305,"OK")</f>
        <v>28398</v>
      </c>
      <c r="I7" s="3" t="s">
        <v>123</v>
      </c>
      <c r="J7" s="19">
        <f>J5+J6</f>
        <v>3750</v>
      </c>
    </row>
    <row r="8" spans="1:10" x14ac:dyDescent="0.25">
      <c r="A8" s="3" t="s">
        <v>124</v>
      </c>
      <c r="B8" s="19">
        <f>SUMIFS(Journal!$I$6:$I$305,Journal!$K$6:$K$305,"OK")</f>
        <v>28398</v>
      </c>
      <c r="I8" s="3" t="s">
        <v>125</v>
      </c>
      <c r="J8" s="19">
        <f>SUMIFS($G$14:$G$36,$C$14:$C$36,"Aufwand")</f>
        <v>4148</v>
      </c>
    </row>
    <row r="9" spans="1:10" x14ac:dyDescent="0.25">
      <c r="A9" s="3" t="s">
        <v>126</v>
      </c>
      <c r="B9" s="19">
        <f>B7-B8</f>
        <v>0</v>
      </c>
      <c r="I9" s="3" t="s">
        <v>11</v>
      </c>
      <c r="J9" s="19">
        <f>J7-J8</f>
        <v>-398</v>
      </c>
    </row>
    <row r="10" spans="1:10" x14ac:dyDescent="0.25">
      <c r="A10" s="3" t="s">
        <v>89</v>
      </c>
      <c r="B10" s="18" t="str">
        <f>IF(B6=0,"OK","Prüfen")</f>
        <v>OK</v>
      </c>
    </row>
    <row r="12" spans="1:10" ht="15.75" x14ac:dyDescent="0.25">
      <c r="A12" s="23" t="s">
        <v>127</v>
      </c>
      <c r="B12" s="22"/>
      <c r="C12" s="22"/>
      <c r="D12" s="22"/>
      <c r="E12" s="22"/>
      <c r="F12" s="22"/>
      <c r="G12" s="22"/>
      <c r="I12" s="23" t="s">
        <v>22</v>
      </c>
      <c r="J12" s="22"/>
    </row>
    <row r="13" spans="1:10" x14ac:dyDescent="0.25">
      <c r="A13" s="8" t="s">
        <v>28</v>
      </c>
      <c r="B13" s="8" t="s">
        <v>29</v>
      </c>
      <c r="C13" s="8" t="s">
        <v>30</v>
      </c>
      <c r="D13" s="8" t="s">
        <v>32</v>
      </c>
      <c r="E13" s="8" t="s">
        <v>128</v>
      </c>
      <c r="F13" s="8" t="s">
        <v>129</v>
      </c>
      <c r="G13" s="8" t="s">
        <v>130</v>
      </c>
      <c r="I13" s="3" t="s">
        <v>131</v>
      </c>
      <c r="J13" s="19">
        <f>SUMIFS($G$14:$G$36,$C$14:$C$36,"Aktiva")</f>
        <v>14602</v>
      </c>
    </row>
    <row r="14" spans="1:10" x14ac:dyDescent="0.25">
      <c r="A14" s="18">
        <f>Kontenrahmen!A5</f>
        <v>1000</v>
      </c>
      <c r="B14" s="18" t="str">
        <f>Kontenrahmen!B5</f>
        <v>Kasse</v>
      </c>
      <c r="C14" s="18" t="str">
        <f>Kontenrahmen!C5</f>
        <v>Aktiva</v>
      </c>
      <c r="D14" s="18" t="str">
        <f>Kontenrahmen!E5</f>
        <v>Soll</v>
      </c>
      <c r="E14" s="19">
        <f>SUMIFS(Journal!$I$6:$I$305,Journal!$E$6:$E$305,$A14,Journal!$K$6:$K$305,"OK")</f>
        <v>250</v>
      </c>
      <c r="F14" s="19">
        <f>SUMIFS(Journal!$I$6:$I$305,Journal!$G$6:$G$305,$A14,Journal!$K$6:$K$305,"OK")</f>
        <v>180</v>
      </c>
      <c r="G14" s="19">
        <f t="shared" ref="G14:G36" si="0">IF($D14="Soll",E14-F14,F14-E14)</f>
        <v>70</v>
      </c>
      <c r="I14" s="3" t="s">
        <v>132</v>
      </c>
      <c r="J14" s="19">
        <f>SUMIFS($G$14:$G$36,$C$14:$C$36,"Passiva")</f>
        <v>0</v>
      </c>
    </row>
    <row r="15" spans="1:10" x14ac:dyDescent="0.25">
      <c r="A15" s="18">
        <f>Kontenrahmen!A6</f>
        <v>1020</v>
      </c>
      <c r="B15" s="18" t="str">
        <f>Kontenrahmen!B6</f>
        <v>Bank</v>
      </c>
      <c r="C15" s="18" t="str">
        <f>Kontenrahmen!C6</f>
        <v>Aktiva</v>
      </c>
      <c r="D15" s="18" t="str">
        <f>Kontenrahmen!E6</f>
        <v>Soll</v>
      </c>
      <c r="E15" s="19">
        <f>SUMIFS(Journal!$I$6:$I$305,Journal!$E$6:$E$305,$A15,Journal!$K$6:$K$305,"OK")</f>
        <v>18500</v>
      </c>
      <c r="F15" s="19">
        <f>SUMIFS(Journal!$I$6:$I$305,Journal!$G$6:$G$305,$A15,Journal!$K$6:$K$305,"OK")</f>
        <v>3968</v>
      </c>
      <c r="G15" s="19">
        <f t="shared" si="0"/>
        <v>14532</v>
      </c>
      <c r="I15" s="3" t="s">
        <v>35</v>
      </c>
      <c r="J15" s="19">
        <f>SUMIFS($G$14:$G$36,$C$14:$C$36,"Eigenkapital")</f>
        <v>15000</v>
      </c>
    </row>
    <row r="16" spans="1:10" x14ac:dyDescent="0.25">
      <c r="A16" s="18">
        <f>Kontenrahmen!A7</f>
        <v>1200</v>
      </c>
      <c r="B16" s="18" t="str">
        <f>Kontenrahmen!B7</f>
        <v>Forderungen aus LuL</v>
      </c>
      <c r="C16" s="18" t="str">
        <f>Kontenrahmen!C7</f>
        <v>Aktiva</v>
      </c>
      <c r="D16" s="18" t="str">
        <f>Kontenrahmen!E7</f>
        <v>Soll</v>
      </c>
      <c r="E16" s="19">
        <f>SUMIFS(Journal!$I$6:$I$305,Journal!$E$6:$E$305,$A16,Journal!$K$6:$K$305,"OK")</f>
        <v>3500</v>
      </c>
      <c r="F16" s="19">
        <f>SUMIFS(Journal!$I$6:$I$305,Journal!$G$6:$G$305,$A16,Journal!$K$6:$K$305,"OK")</f>
        <v>3500</v>
      </c>
      <c r="G16" s="19">
        <f t="shared" si="0"/>
        <v>0</v>
      </c>
      <c r="I16" s="3" t="s">
        <v>11</v>
      </c>
      <c r="J16" s="19">
        <f>J9</f>
        <v>-398</v>
      </c>
    </row>
    <row r="17" spans="1:10" x14ac:dyDescent="0.25">
      <c r="A17" s="18">
        <f>Kontenrahmen!A8</f>
        <v>1400</v>
      </c>
      <c r="B17" s="18" t="str">
        <f>Kontenrahmen!B8</f>
        <v>Sonstige Forderungen</v>
      </c>
      <c r="C17" s="18" t="str">
        <f>Kontenrahmen!C8</f>
        <v>Aktiva</v>
      </c>
      <c r="D17" s="18" t="str">
        <f>Kontenrahmen!E8</f>
        <v>Soll</v>
      </c>
      <c r="E17" s="19">
        <f>SUMIFS(Journal!$I$6:$I$305,Journal!$E$6:$E$305,$A17,Journal!$K$6:$K$305,"OK")</f>
        <v>0</v>
      </c>
      <c r="F17" s="19">
        <f>SUMIFS(Journal!$I$6:$I$305,Journal!$G$6:$G$305,$A17,Journal!$K$6:$K$305,"OK")</f>
        <v>0</v>
      </c>
      <c r="G17" s="19">
        <f t="shared" si="0"/>
        <v>0</v>
      </c>
      <c r="I17" s="3" t="s">
        <v>133</v>
      </c>
      <c r="J17" s="19">
        <f>J13-(J14+J15+J16)</f>
        <v>0</v>
      </c>
    </row>
    <row r="18" spans="1:10" x14ac:dyDescent="0.25">
      <c r="A18" s="18">
        <f>Kontenrahmen!A9</f>
        <v>1600</v>
      </c>
      <c r="B18" s="18" t="str">
        <f>Kontenrahmen!B9</f>
        <v>Anlagevermögen</v>
      </c>
      <c r="C18" s="18" t="str">
        <f>Kontenrahmen!C9</f>
        <v>Aktiva</v>
      </c>
      <c r="D18" s="18" t="str">
        <f>Kontenrahmen!E9</f>
        <v>Soll</v>
      </c>
      <c r="E18" s="19">
        <f>SUMIFS(Journal!$I$6:$I$305,Journal!$E$6:$E$305,$A18,Journal!$K$6:$K$305,"OK")</f>
        <v>0</v>
      </c>
      <c r="F18" s="19">
        <f>SUMIFS(Journal!$I$6:$I$305,Journal!$G$6:$G$305,$A18,Journal!$K$6:$K$305,"OK")</f>
        <v>0</v>
      </c>
      <c r="G18" s="19">
        <f t="shared" si="0"/>
        <v>0</v>
      </c>
    </row>
    <row r="19" spans="1:10" x14ac:dyDescent="0.25">
      <c r="A19" s="18">
        <f>Kontenrahmen!A10</f>
        <v>1800</v>
      </c>
      <c r="B19" s="18" t="str">
        <f>Kontenrahmen!B10</f>
        <v>Vorsteuer</v>
      </c>
      <c r="C19" s="18" t="str">
        <f>Kontenrahmen!C10</f>
        <v>Aktiva</v>
      </c>
      <c r="D19" s="18" t="str">
        <f>Kontenrahmen!E10</f>
        <v>Soll</v>
      </c>
      <c r="E19" s="19">
        <f>SUMIFS(Journal!$I$6:$I$305,Journal!$E$6:$E$305,$A19,Journal!$K$6:$K$305,"OK")</f>
        <v>0</v>
      </c>
      <c r="F19" s="19">
        <f>SUMIFS(Journal!$I$6:$I$305,Journal!$G$6:$G$305,$A19,Journal!$K$6:$K$305,"OK")</f>
        <v>0</v>
      </c>
      <c r="G19" s="19">
        <f t="shared" si="0"/>
        <v>0</v>
      </c>
    </row>
    <row r="20" spans="1:10" x14ac:dyDescent="0.25">
      <c r="A20" s="18">
        <f>Kontenrahmen!A11</f>
        <v>3000</v>
      </c>
      <c r="B20" s="18" t="str">
        <f>Kontenrahmen!B11</f>
        <v>Eigenkapital</v>
      </c>
      <c r="C20" s="18" t="str">
        <f>Kontenrahmen!C11</f>
        <v>Eigenkapital</v>
      </c>
      <c r="D20" s="18" t="str">
        <f>Kontenrahmen!E11</f>
        <v>Haben</v>
      </c>
      <c r="E20" s="19">
        <f>SUMIFS(Journal!$I$6:$I$305,Journal!$E$6:$E$305,$A20,Journal!$K$6:$K$305,"OK")</f>
        <v>0</v>
      </c>
      <c r="F20" s="19">
        <f>SUMIFS(Journal!$I$6:$I$305,Journal!$G$6:$G$305,$A20,Journal!$K$6:$K$305,"OK")</f>
        <v>15000</v>
      </c>
      <c r="G20" s="19">
        <f t="shared" si="0"/>
        <v>15000</v>
      </c>
    </row>
    <row r="21" spans="1:10" x14ac:dyDescent="0.25">
      <c r="A21" s="18">
        <f>Kontenrahmen!A12</f>
        <v>3200</v>
      </c>
      <c r="B21" s="18" t="str">
        <f>Kontenrahmen!B12</f>
        <v>Jahresergebnis</v>
      </c>
      <c r="C21" s="18" t="str">
        <f>Kontenrahmen!C12</f>
        <v>Eigenkapital</v>
      </c>
      <c r="D21" s="18" t="str">
        <f>Kontenrahmen!E12</f>
        <v>Haben</v>
      </c>
      <c r="E21" s="19">
        <f>SUMIFS(Journal!$I$6:$I$305,Journal!$E$6:$E$305,$A21,Journal!$K$6:$K$305,"OK")</f>
        <v>0</v>
      </c>
      <c r="F21" s="19">
        <f>SUMIFS(Journal!$I$6:$I$305,Journal!$G$6:$G$305,$A21,Journal!$K$6:$K$305,"OK")</f>
        <v>0</v>
      </c>
      <c r="G21" s="19">
        <f t="shared" si="0"/>
        <v>0</v>
      </c>
    </row>
    <row r="22" spans="1:10" x14ac:dyDescent="0.25">
      <c r="A22" s="18">
        <f>Kontenrahmen!A13</f>
        <v>3300</v>
      </c>
      <c r="B22" s="18" t="str">
        <f>Kontenrahmen!B13</f>
        <v>Verbindlichkeiten aus LuL</v>
      </c>
      <c r="C22" s="18" t="str">
        <f>Kontenrahmen!C13</f>
        <v>Passiva</v>
      </c>
      <c r="D22" s="18" t="str">
        <f>Kontenrahmen!E13</f>
        <v>Haben</v>
      </c>
      <c r="E22" s="19">
        <f>SUMIFS(Journal!$I$6:$I$305,Journal!$E$6:$E$305,$A22,Journal!$K$6:$K$305,"OK")</f>
        <v>2000</v>
      </c>
      <c r="F22" s="19">
        <f>SUMIFS(Journal!$I$6:$I$305,Journal!$G$6:$G$305,$A22,Journal!$K$6:$K$305,"OK")</f>
        <v>2000</v>
      </c>
      <c r="G22" s="19">
        <f t="shared" si="0"/>
        <v>0</v>
      </c>
    </row>
    <row r="23" spans="1:10" x14ac:dyDescent="0.25">
      <c r="A23" s="18">
        <f>Kontenrahmen!A14</f>
        <v>3400</v>
      </c>
      <c r="B23" s="18" t="str">
        <f>Kontenrahmen!B14</f>
        <v>Sonstige Verbindlichkeiten</v>
      </c>
      <c r="C23" s="18" t="str">
        <f>Kontenrahmen!C14</f>
        <v>Passiva</v>
      </c>
      <c r="D23" s="18" t="str">
        <f>Kontenrahmen!E14</f>
        <v>Haben</v>
      </c>
      <c r="E23" s="19">
        <f>SUMIFS(Journal!$I$6:$I$305,Journal!$E$6:$E$305,$A23,Journal!$K$6:$K$305,"OK")</f>
        <v>0</v>
      </c>
      <c r="F23" s="19">
        <f>SUMIFS(Journal!$I$6:$I$305,Journal!$G$6:$G$305,$A23,Journal!$K$6:$K$305,"OK")</f>
        <v>0</v>
      </c>
      <c r="G23" s="19">
        <f t="shared" si="0"/>
        <v>0</v>
      </c>
    </row>
    <row r="24" spans="1:10" x14ac:dyDescent="0.25">
      <c r="A24" s="18">
        <f>Kontenrahmen!A15</f>
        <v>3500</v>
      </c>
      <c r="B24" s="18" t="str">
        <f>Kontenrahmen!B15</f>
        <v>Umsatzsteuer</v>
      </c>
      <c r="C24" s="18" t="str">
        <f>Kontenrahmen!C15</f>
        <v>Passiva</v>
      </c>
      <c r="D24" s="18" t="str">
        <f>Kontenrahmen!E15</f>
        <v>Haben</v>
      </c>
      <c r="E24" s="19">
        <f>SUMIFS(Journal!$I$6:$I$305,Journal!$E$6:$E$305,$A24,Journal!$K$6:$K$305,"OK")</f>
        <v>0</v>
      </c>
      <c r="F24" s="19">
        <f>SUMIFS(Journal!$I$6:$I$305,Journal!$G$6:$G$305,$A24,Journal!$K$6:$K$305,"OK")</f>
        <v>0</v>
      </c>
      <c r="G24" s="19">
        <f t="shared" si="0"/>
        <v>0</v>
      </c>
    </row>
    <row r="25" spans="1:10" x14ac:dyDescent="0.25">
      <c r="A25" s="18">
        <f>Kontenrahmen!A16</f>
        <v>4000</v>
      </c>
      <c r="B25" s="18" t="str">
        <f>Kontenrahmen!B16</f>
        <v>Umsatzerlöse</v>
      </c>
      <c r="C25" s="18" t="str">
        <f>Kontenrahmen!C16</f>
        <v>Ertrag</v>
      </c>
      <c r="D25" s="18" t="str">
        <f>Kontenrahmen!E16</f>
        <v>Haben</v>
      </c>
      <c r="E25" s="19">
        <f>SUMIFS(Journal!$I$6:$I$305,Journal!$E$6:$E$305,$A25,Journal!$K$6:$K$305,"OK")</f>
        <v>0</v>
      </c>
      <c r="F25" s="19">
        <f>SUMIFS(Journal!$I$6:$I$305,Journal!$G$6:$G$305,$A25,Journal!$K$6:$K$305,"OK")</f>
        <v>3500</v>
      </c>
      <c r="G25" s="19">
        <f t="shared" si="0"/>
        <v>3500</v>
      </c>
    </row>
    <row r="26" spans="1:10" x14ac:dyDescent="0.25">
      <c r="A26" s="18">
        <f>Kontenrahmen!A17</f>
        <v>4100</v>
      </c>
      <c r="B26" s="18" t="str">
        <f>Kontenrahmen!B17</f>
        <v>Sonstige betriebliche Erträge</v>
      </c>
      <c r="C26" s="18" t="str">
        <f>Kontenrahmen!C17</f>
        <v>Ertrag</v>
      </c>
      <c r="D26" s="18" t="str">
        <f>Kontenrahmen!E17</f>
        <v>Haben</v>
      </c>
      <c r="E26" s="19">
        <f>SUMIFS(Journal!$I$6:$I$305,Journal!$E$6:$E$305,$A26,Journal!$K$6:$K$305,"OK")</f>
        <v>0</v>
      </c>
      <c r="F26" s="19">
        <f>SUMIFS(Journal!$I$6:$I$305,Journal!$G$6:$G$305,$A26,Journal!$K$6:$K$305,"OK")</f>
        <v>250</v>
      </c>
      <c r="G26" s="19">
        <f t="shared" si="0"/>
        <v>250</v>
      </c>
    </row>
    <row r="27" spans="1:10" x14ac:dyDescent="0.25">
      <c r="A27" s="18">
        <f>Kontenrahmen!A18</f>
        <v>5000</v>
      </c>
      <c r="B27" s="18" t="str">
        <f>Kontenrahmen!B18</f>
        <v>Wareneinkauf</v>
      </c>
      <c r="C27" s="18" t="str">
        <f>Kontenrahmen!C18</f>
        <v>Aufwand</v>
      </c>
      <c r="D27" s="18" t="str">
        <f>Kontenrahmen!E18</f>
        <v>Soll</v>
      </c>
      <c r="E27" s="19">
        <f>SUMIFS(Journal!$I$6:$I$305,Journal!$E$6:$E$305,$A27,Journal!$K$6:$K$305,"OK")</f>
        <v>2000</v>
      </c>
      <c r="F27" s="19">
        <f>SUMIFS(Journal!$I$6:$I$305,Journal!$G$6:$G$305,$A27,Journal!$K$6:$K$305,"OK")</f>
        <v>0</v>
      </c>
      <c r="G27" s="19">
        <f t="shared" si="0"/>
        <v>2000</v>
      </c>
    </row>
    <row r="28" spans="1:10" x14ac:dyDescent="0.25">
      <c r="A28" s="18">
        <f>Kontenrahmen!A19</f>
        <v>5100</v>
      </c>
      <c r="B28" s="18" t="str">
        <f>Kontenrahmen!B19</f>
        <v>Miete</v>
      </c>
      <c r="C28" s="18" t="str">
        <f>Kontenrahmen!C19</f>
        <v>Aufwand</v>
      </c>
      <c r="D28" s="18" t="str">
        <f>Kontenrahmen!E19</f>
        <v>Soll</v>
      </c>
      <c r="E28" s="19">
        <f>SUMIFS(Journal!$I$6:$I$305,Journal!$E$6:$E$305,$A28,Journal!$K$6:$K$305,"OK")</f>
        <v>1200</v>
      </c>
      <c r="F28" s="19">
        <f>SUMIFS(Journal!$I$6:$I$305,Journal!$G$6:$G$305,$A28,Journal!$K$6:$K$305,"OK")</f>
        <v>0</v>
      </c>
      <c r="G28" s="19">
        <f t="shared" si="0"/>
        <v>1200</v>
      </c>
    </row>
    <row r="29" spans="1:10" x14ac:dyDescent="0.25">
      <c r="A29" s="18">
        <f>Kontenrahmen!A20</f>
        <v>5200</v>
      </c>
      <c r="B29" s="18" t="str">
        <f>Kontenrahmen!B20</f>
        <v>Strom / Nebenkosten</v>
      </c>
      <c r="C29" s="18" t="str">
        <f>Kontenrahmen!C20</f>
        <v>Aufwand</v>
      </c>
      <c r="D29" s="18" t="str">
        <f>Kontenrahmen!E20</f>
        <v>Soll</v>
      </c>
      <c r="E29" s="19">
        <f>SUMIFS(Journal!$I$6:$I$305,Journal!$E$6:$E$305,$A29,Journal!$K$6:$K$305,"OK")</f>
        <v>0</v>
      </c>
      <c r="F29" s="19">
        <f>SUMIFS(Journal!$I$6:$I$305,Journal!$G$6:$G$305,$A29,Journal!$K$6:$K$305,"OK")</f>
        <v>0</v>
      </c>
      <c r="G29" s="19">
        <f t="shared" si="0"/>
        <v>0</v>
      </c>
    </row>
    <row r="30" spans="1:10" x14ac:dyDescent="0.25">
      <c r="A30" s="18">
        <f>Kontenrahmen!A21</f>
        <v>5300</v>
      </c>
      <c r="B30" s="18" t="str">
        <f>Kontenrahmen!B21</f>
        <v>Gehälter</v>
      </c>
      <c r="C30" s="18" t="str">
        <f>Kontenrahmen!C21</f>
        <v>Aufwand</v>
      </c>
      <c r="D30" s="18" t="str">
        <f>Kontenrahmen!E21</f>
        <v>Soll</v>
      </c>
      <c r="E30" s="19">
        <f>SUMIFS(Journal!$I$6:$I$305,Journal!$E$6:$E$305,$A30,Journal!$K$6:$K$305,"OK")</f>
        <v>0</v>
      </c>
      <c r="F30" s="19">
        <f>SUMIFS(Journal!$I$6:$I$305,Journal!$G$6:$G$305,$A30,Journal!$K$6:$K$305,"OK")</f>
        <v>0</v>
      </c>
      <c r="G30" s="19">
        <f t="shared" si="0"/>
        <v>0</v>
      </c>
    </row>
    <row r="31" spans="1:10" x14ac:dyDescent="0.25">
      <c r="A31" s="18">
        <f>Kontenrahmen!A22</f>
        <v>5400</v>
      </c>
      <c r="B31" s="18" t="str">
        <f>Kontenrahmen!B22</f>
        <v>Marketing</v>
      </c>
      <c r="C31" s="18" t="str">
        <f>Kontenrahmen!C22</f>
        <v>Aufwand</v>
      </c>
      <c r="D31" s="18" t="str">
        <f>Kontenrahmen!E22</f>
        <v>Soll</v>
      </c>
      <c r="E31" s="19">
        <f>SUMIFS(Journal!$I$6:$I$305,Journal!$E$6:$E$305,$A31,Journal!$K$6:$K$305,"OK")</f>
        <v>450</v>
      </c>
      <c r="F31" s="19">
        <f>SUMIFS(Journal!$I$6:$I$305,Journal!$G$6:$G$305,$A31,Journal!$K$6:$K$305,"OK")</f>
        <v>0</v>
      </c>
      <c r="G31" s="19">
        <f t="shared" si="0"/>
        <v>450</v>
      </c>
    </row>
    <row r="32" spans="1:10" x14ac:dyDescent="0.25">
      <c r="A32" s="18">
        <f>Kontenrahmen!A23</f>
        <v>5500</v>
      </c>
      <c r="B32" s="18" t="str">
        <f>Kontenrahmen!B23</f>
        <v>Bürobedarf</v>
      </c>
      <c r="C32" s="18" t="str">
        <f>Kontenrahmen!C23</f>
        <v>Aufwand</v>
      </c>
      <c r="D32" s="18" t="str">
        <f>Kontenrahmen!E23</f>
        <v>Soll</v>
      </c>
      <c r="E32" s="19">
        <f>SUMIFS(Journal!$I$6:$I$305,Journal!$E$6:$E$305,$A32,Journal!$K$6:$K$305,"OK")</f>
        <v>180</v>
      </c>
      <c r="F32" s="19">
        <f>SUMIFS(Journal!$I$6:$I$305,Journal!$G$6:$G$305,$A32,Journal!$K$6:$K$305,"OK")</f>
        <v>0</v>
      </c>
      <c r="G32" s="19">
        <f t="shared" si="0"/>
        <v>180</v>
      </c>
    </row>
    <row r="33" spans="1:7" x14ac:dyDescent="0.25">
      <c r="A33" s="18">
        <f>Kontenrahmen!A24</f>
        <v>5600</v>
      </c>
      <c r="B33" s="18" t="str">
        <f>Kontenrahmen!B24</f>
        <v>Reisekosten</v>
      </c>
      <c r="C33" s="18" t="str">
        <f>Kontenrahmen!C24</f>
        <v>Aufwand</v>
      </c>
      <c r="D33" s="18" t="str">
        <f>Kontenrahmen!E24</f>
        <v>Soll</v>
      </c>
      <c r="E33" s="19">
        <f>SUMIFS(Journal!$I$6:$I$305,Journal!$E$6:$E$305,$A33,Journal!$K$6:$K$305,"OK")</f>
        <v>0</v>
      </c>
      <c r="F33" s="19">
        <f>SUMIFS(Journal!$I$6:$I$305,Journal!$G$6:$G$305,$A33,Journal!$K$6:$K$305,"OK")</f>
        <v>0</v>
      </c>
      <c r="G33" s="19">
        <f t="shared" si="0"/>
        <v>0</v>
      </c>
    </row>
    <row r="34" spans="1:7" x14ac:dyDescent="0.25">
      <c r="A34" s="18">
        <f>Kontenrahmen!A25</f>
        <v>5700</v>
      </c>
      <c r="B34" s="18" t="str">
        <f>Kontenrahmen!B25</f>
        <v>Bankgebühren</v>
      </c>
      <c r="C34" s="18" t="str">
        <f>Kontenrahmen!C25</f>
        <v>Aufwand</v>
      </c>
      <c r="D34" s="18" t="str">
        <f>Kontenrahmen!E25</f>
        <v>Soll</v>
      </c>
      <c r="E34" s="19">
        <f>SUMIFS(Journal!$I$6:$I$305,Journal!$E$6:$E$305,$A34,Journal!$K$6:$K$305,"OK")</f>
        <v>18</v>
      </c>
      <c r="F34" s="19">
        <f>SUMIFS(Journal!$I$6:$I$305,Journal!$G$6:$G$305,$A34,Journal!$K$6:$K$305,"OK")</f>
        <v>0</v>
      </c>
      <c r="G34" s="19">
        <f t="shared" si="0"/>
        <v>18</v>
      </c>
    </row>
    <row r="35" spans="1:7" x14ac:dyDescent="0.25">
      <c r="A35" s="18">
        <f>Kontenrahmen!A26</f>
        <v>5800</v>
      </c>
      <c r="B35" s="18" t="str">
        <f>Kontenrahmen!B26</f>
        <v>Versicherungen</v>
      </c>
      <c r="C35" s="18" t="str">
        <f>Kontenrahmen!C26</f>
        <v>Aufwand</v>
      </c>
      <c r="D35" s="18" t="str">
        <f>Kontenrahmen!E26</f>
        <v>Soll</v>
      </c>
      <c r="E35" s="19">
        <f>SUMIFS(Journal!$I$6:$I$305,Journal!$E$6:$E$305,$A35,Journal!$K$6:$K$305,"OK")</f>
        <v>300</v>
      </c>
      <c r="F35" s="19">
        <f>SUMIFS(Journal!$I$6:$I$305,Journal!$G$6:$G$305,$A35,Journal!$K$6:$K$305,"OK")</f>
        <v>0</v>
      </c>
      <c r="G35" s="19">
        <f t="shared" si="0"/>
        <v>300</v>
      </c>
    </row>
    <row r="36" spans="1:7" x14ac:dyDescent="0.25">
      <c r="A36" s="18">
        <f>Kontenrahmen!A27</f>
        <v>5900</v>
      </c>
      <c r="B36" s="18" t="str">
        <f>Kontenrahmen!B27</f>
        <v>Sonstige betriebliche Aufwendungen</v>
      </c>
      <c r="C36" s="18" t="str">
        <f>Kontenrahmen!C27</f>
        <v>Aufwand</v>
      </c>
      <c r="D36" s="18" t="str">
        <f>Kontenrahmen!E27</f>
        <v>Soll</v>
      </c>
      <c r="E36" s="19">
        <f>SUMIFS(Journal!$I$6:$I$305,Journal!$E$6:$E$305,$A36,Journal!$K$6:$K$305,"OK")</f>
        <v>0</v>
      </c>
      <c r="F36" s="19">
        <f>SUMIFS(Journal!$I$6:$I$305,Journal!$G$6:$G$305,$A36,Journal!$K$6:$K$305,"OK")</f>
        <v>0</v>
      </c>
      <c r="G36" s="19">
        <f t="shared" si="0"/>
        <v>0</v>
      </c>
    </row>
  </sheetData>
  <mergeCells count="5">
    <mergeCell ref="I12:J12"/>
    <mergeCell ref="I4:J4"/>
    <mergeCell ref="A1:G1"/>
    <mergeCell ref="A12:G12"/>
    <mergeCell ref="A4:F4"/>
  </mergeCells>
  <conditionalFormatting sqref="B10">
    <cfRule type="expression" dxfId="3" priority="1">
      <formula>B10="OK"</formula>
    </cfRule>
    <cfRule type="expression" dxfId="2" priority="2">
      <formula>B10="Prüfen"</formula>
    </cfRule>
  </conditionalFormatting>
  <conditionalFormatting sqref="J17">
    <cfRule type="cellIs" dxfId="1" priority="3" operator="equal">
      <formula>0</formula>
    </cfRule>
    <cfRule type="cellIs" dxfId="0" priority="4" operator="notEqual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6</vt:i4>
      </vt:variant>
    </vt:vector>
  </HeadingPairs>
  <TitlesOfParts>
    <vt:vector size="11" baseType="lpstr">
      <vt:lpstr>Start</vt:lpstr>
      <vt:lpstr>Kontenrahmen</vt:lpstr>
      <vt:lpstr>Journal</vt:lpstr>
      <vt:lpstr>Hauptbuch</vt:lpstr>
      <vt:lpstr>Berichte</vt:lpstr>
      <vt:lpstr>AktivListe</vt:lpstr>
      <vt:lpstr>BerichtListe</vt:lpstr>
      <vt:lpstr>KontenGruppen</vt:lpstr>
      <vt:lpstr>KontenListe</vt:lpstr>
      <vt:lpstr>KontenNamen</vt:lpstr>
      <vt:lpstr>NaturListe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2026-03-27T15:53:07Z</dcterms:modified>
</cp:coreProperties>
</file>