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oadmap\"/>
    </mc:Choice>
  </mc:AlternateContent>
  <xr:revisionPtr revIDLastSave="0" documentId="13_ncr:1_{92BBBD37-A676-449B-9796-449B60E92D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oadmap" sheetId="1" r:id="rId1"/>
    <sheet name="Konfiguration" sheetId="2" r:id="rId2"/>
  </sheets>
  <definedNames>
    <definedName name="_xlnm._FilterDatabase" localSheetId="0" hidden="1">Roadmap!$A$10:$I$30</definedName>
    <definedName name="Bereiche">Konfiguration!$A$2:$A$11</definedName>
    <definedName name="Prioritaeten">Konfiguration!$B$2:$B$5</definedName>
    <definedName name="StatusListe">Konfiguration!$C$2:$C$5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0" i="1" l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Q7" i="1"/>
  <c r="Q10" i="1" s="1"/>
  <c r="P7" i="1"/>
  <c r="P10" i="1" s="1"/>
  <c r="O7" i="1"/>
  <c r="O10" i="1" s="1"/>
  <c r="N7" i="1"/>
  <c r="N10" i="1" s="1"/>
  <c r="U5" i="1"/>
  <c r="U6" i="1" s="1"/>
  <c r="T5" i="1"/>
  <c r="T6" i="1" s="1"/>
  <c r="S5" i="1"/>
  <c r="S6" i="1" s="1"/>
  <c r="R5" i="1"/>
  <c r="R6" i="1" s="1"/>
  <c r="Q5" i="1"/>
  <c r="Q6" i="1" s="1"/>
  <c r="P5" i="1"/>
  <c r="P6" i="1" s="1"/>
  <c r="O5" i="1"/>
  <c r="O6" i="1" s="1"/>
  <c r="N5" i="1"/>
  <c r="N6" i="1" s="1"/>
  <c r="M5" i="1"/>
  <c r="M7" i="1" s="1"/>
  <c r="M10" i="1" s="1"/>
  <c r="L5" i="1"/>
  <c r="L7" i="1" s="1"/>
  <c r="L10" i="1" s="1"/>
  <c r="K5" i="1"/>
  <c r="K7" i="1" s="1"/>
  <c r="K10" i="1" s="1"/>
  <c r="J5" i="1"/>
  <c r="J7" i="1" s="1"/>
  <c r="J10" i="1" s="1"/>
  <c r="J6" i="1" l="1"/>
  <c r="R7" i="1"/>
  <c r="R10" i="1" s="1"/>
  <c r="K6" i="1"/>
  <c r="S7" i="1"/>
  <c r="S10" i="1" s="1"/>
  <c r="L6" i="1"/>
  <c r="T7" i="1"/>
  <c r="T10" i="1" s="1"/>
  <c r="M6" i="1"/>
  <c r="U7" i="1"/>
  <c r="U1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J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Bitte gib hier das Startdatum der Roadmap ein. Die 12 Monatsfelder aktualisieren sich automatisch.</t>
        </r>
      </text>
    </comment>
  </commentList>
</comments>
</file>

<file path=xl/sharedStrings.xml><?xml version="1.0" encoding="utf-8"?>
<sst xmlns="http://schemas.openxmlformats.org/spreadsheetml/2006/main" count="129" uniqueCount="76">
  <si>
    <t>Projektname</t>
  </si>
  <si>
    <t>Website-Relaunch 2026</t>
  </si>
  <si>
    <t>Startdatum</t>
  </si>
  <si>
    <t>Gesamtverantwortung</t>
  </si>
  <si>
    <t>Sergio Becker</t>
  </si>
  <si>
    <t>Projektstatus</t>
  </si>
  <si>
    <t>In Arbeit</t>
  </si>
  <si>
    <t>Diese Vorlage zeigt deine Aufgaben über 12 Monate. Trage links die Projektdaten ein und pflege darunter pro Zeile eine Aufgabe mit Start- und Enddatum. Die farbige Leiste im Zeitplan wird automatisch erzeugt.</t>
  </si>
  <si>
    <t>Zeitplan</t>
  </si>
  <si>
    <t>Bereich / Team</t>
  </si>
  <si>
    <t>Aufgabe</t>
  </si>
  <si>
    <t>Verantwortlich</t>
  </si>
  <si>
    <t>Priorität</t>
  </si>
  <si>
    <t>Status</t>
  </si>
  <si>
    <t>Start</t>
  </si>
  <si>
    <t>Ende</t>
  </si>
  <si>
    <t>Dauer Monate</t>
  </si>
  <si>
    <t>Hinweise</t>
  </si>
  <si>
    <t>Strategie</t>
  </si>
  <si>
    <t>Projektziele final abstimmen</t>
  </si>
  <si>
    <t>Sergio</t>
  </si>
  <si>
    <t>Hoch</t>
  </si>
  <si>
    <t>Abgeschlossen</t>
  </si>
  <si>
    <t>Kick-off mit Geschäftsleitung</t>
  </si>
  <si>
    <t>UX</t>
  </si>
  <si>
    <t>Informationsarchitektur überarbeiten</t>
  </si>
  <si>
    <t>Laura</t>
  </si>
  <si>
    <t>Navigation und Seitenstruktur</t>
  </si>
  <si>
    <t>Design</t>
  </si>
  <si>
    <t>Neues UI-Konzept ausarbeiten</t>
  </si>
  <si>
    <t>Miriam</t>
  </si>
  <si>
    <t>Desktop und Mobile Screens</t>
  </si>
  <si>
    <t>Content</t>
  </si>
  <si>
    <t>Redaktionsplan erstellen</t>
  </si>
  <si>
    <t>Jonas</t>
  </si>
  <si>
    <t>Mittel</t>
  </si>
  <si>
    <t>Themen und Prioritäten</t>
  </si>
  <si>
    <t>IT</t>
  </si>
  <si>
    <t>CMS-Konzept definieren</t>
  </si>
  <si>
    <t>Felix</t>
  </si>
  <si>
    <t>Struktur und Rollenmodell</t>
  </si>
  <si>
    <t>Entwicklung</t>
  </si>
  <si>
    <t>Frontend umsetzen</t>
  </si>
  <si>
    <t>Nina</t>
  </si>
  <si>
    <t>Kritisch</t>
  </si>
  <si>
    <t>Komponenten und Templates</t>
  </si>
  <si>
    <t>Backend-Schnittstellen anbinden</t>
  </si>
  <si>
    <t>Tim</t>
  </si>
  <si>
    <t>API und Datenlogik</t>
  </si>
  <si>
    <t>SEO</t>
  </si>
  <si>
    <t>Weiterleitungen und Meta-Daten prüfen</t>
  </si>
  <si>
    <t>Mara</t>
  </si>
  <si>
    <t>Geplant</t>
  </si>
  <si>
    <t>Bestandsseiten migrieren</t>
  </si>
  <si>
    <t>Inhalte migrieren</t>
  </si>
  <si>
    <t>Leonie</t>
  </si>
  <si>
    <t>Texte, Bilder und Downloads</t>
  </si>
  <si>
    <t>QA</t>
  </si>
  <si>
    <t>Funktions- und Browsertests</t>
  </si>
  <si>
    <t>David</t>
  </si>
  <si>
    <t>Regression und Geräteprüfung</t>
  </si>
  <si>
    <t>Marketing</t>
  </si>
  <si>
    <t>Launch-Kampagne vorbereiten</t>
  </si>
  <si>
    <t>Paula</t>
  </si>
  <si>
    <t>Landingpages und Anzeigen</t>
  </si>
  <si>
    <t>Betrieb</t>
  </si>
  <si>
    <t>Go-live und Monitoring</t>
  </si>
  <si>
    <t>Kai</t>
  </si>
  <si>
    <t>Tracking, Support und Stabilisierung</t>
  </si>
  <si>
    <t>Hinweis: Trage pro Zeile eine Aufgabe mit Start- und Enddatum ein. Die farbige Monatsleiste rechts zeigt automatisch, in welchen Monaten die Aufgabe aktiv ist.</t>
  </si>
  <si>
    <t>Legende</t>
  </si>
  <si>
    <t>Verzögert</t>
  </si>
  <si>
    <t>Bereiche</t>
  </si>
  <si>
    <t>Prioritäten</t>
  </si>
  <si>
    <t>Niedrig</t>
  </si>
  <si>
    <t xml:space="preserve">            PROJEKT-ROADMAP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</si>
</sst>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FFFFFF"/>
      <name val="Aptos"/>
    </font>
    <font>
      <sz val="10"/>
      <color rgb="FF000000"/>
      <name val="Aptos"/>
    </font>
    <font>
      <b/>
      <sz val="10"/>
      <color rgb="FFFFFFFF"/>
      <name val="Aptos"/>
    </font>
    <font>
      <b/>
      <sz val="9"/>
      <color rgb="FF1F415A"/>
      <name val="Aptos"/>
    </font>
    <font>
      <sz val="10"/>
      <color rgb="FFFFFFFF"/>
      <name val="Aptos"/>
    </font>
    <font>
      <b/>
      <sz val="25"/>
      <color rgb="FFFFFFFF"/>
      <name val="Aptos"/>
      <family val="2"/>
    </font>
    <font>
      <sz val="25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3F4"/>
      </patternFill>
    </fill>
    <fill>
      <patternFill patternType="solid">
        <fgColor rgb="FFEEF4F6"/>
      </patternFill>
    </fill>
    <fill>
      <patternFill patternType="solid">
        <fgColor rgb="FF1F415A"/>
      </patternFill>
    </fill>
    <fill>
      <patternFill patternType="solid">
        <fgColor rgb="FFD6E6E8"/>
      </patternFill>
    </fill>
    <fill>
      <patternFill patternType="solid">
        <fgColor rgb="FFF5F9FA"/>
      </patternFill>
    </fill>
    <fill>
      <patternFill patternType="solid">
        <fgColor rgb="FFF9FBFB"/>
      </patternFill>
    </fill>
    <fill>
      <patternFill patternType="solid">
        <fgColor rgb="FFD9E2E8"/>
      </patternFill>
    </fill>
    <fill>
      <patternFill patternType="solid">
        <fgColor rgb="FFD9EAD3"/>
      </patternFill>
    </fill>
    <fill>
      <patternFill patternType="solid">
        <fgColor rgb="FFF4CCCC"/>
      </patternFill>
    </fill>
  </fills>
  <borders count="3">
    <border>
      <left/>
      <right/>
      <top/>
      <bottom/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thin">
        <color rgb="FFB7C9CC"/>
      </bottom>
      <diagonal/>
    </border>
    <border>
      <left style="thin">
        <color rgb="FFB7C9CC"/>
      </left>
      <right style="thin">
        <color rgb="FFB7C9CC"/>
      </right>
      <top style="medium">
        <color rgb="FF1F415A"/>
      </top>
      <bottom style="thin">
        <color rgb="FFB7C9CC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4" fontId="0" fillId="0" borderId="0" xfId="0" applyNumberFormat="1"/>
    <xf numFmtId="0" fontId="3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vertical="center" wrapText="1"/>
    </xf>
    <xf numFmtId="0" fontId="2" fillId="8" borderId="1" xfId="0" applyFont="1" applyFill="1" applyBorder="1" applyAlignment="1">
      <alignment horizontal="center" vertical="center" wrapText="1"/>
    </xf>
    <xf numFmtId="14" fontId="2" fillId="8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9" borderId="1" xfId="0" applyFill="1" applyBorder="1"/>
    <xf numFmtId="0" fontId="5" fillId="5" borderId="1" xfId="0" applyFont="1" applyFill="1" applyBorder="1"/>
    <xf numFmtId="0" fontId="0" fillId="10" borderId="1" xfId="0" applyFill="1" applyBorder="1"/>
    <xf numFmtId="0" fontId="0" fillId="11" borderId="1" xfId="0" applyFill="1" applyBorder="1"/>
    <xf numFmtId="14" fontId="2" fillId="3" borderId="1" xfId="0" applyNumberFormat="1" applyFont="1" applyFill="1" applyBorder="1" applyAlignment="1">
      <alignment horizontal="left" vertical="center"/>
    </xf>
    <xf numFmtId="0" fontId="0" fillId="3" borderId="1" xfId="0" applyFill="1" applyBorder="1"/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0" fillId="4" borderId="1" xfId="0" applyFill="1" applyBorder="1"/>
    <xf numFmtId="0" fontId="6" fillId="2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4">
    <dxf>
      <fill>
        <patternFill>
          <bgColor rgb="FFF4CCCC"/>
        </patternFill>
      </fill>
    </dxf>
    <dxf>
      <fill>
        <patternFill>
          <bgColor rgb="FFD9EAD3"/>
        </patternFill>
      </fill>
    </dxf>
    <dxf>
      <fill>
        <patternFill>
          <bgColor rgb="FF1F415A"/>
        </patternFill>
      </fill>
    </dxf>
    <dxf>
      <fill>
        <patternFill>
          <bgColor rgb="FFD9E2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390525</xdr:colOff>
      <xdr:row>34</xdr:row>
      <xdr:rowOff>28575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C5FB0676-1F6B-E631-3ACA-824BCC650317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484E"/>
  </sheetPr>
  <dimension ref="A1:U39"/>
  <sheetViews>
    <sheetView showGridLines="0" tabSelected="1" zoomScale="90" zoomScaleNormal="90" workbookViewId="0">
      <selection activeCell="T28" sqref="T28"/>
    </sheetView>
  </sheetViews>
  <sheetFormatPr baseColWidth="10" defaultColWidth="9.140625" defaultRowHeight="15" x14ac:dyDescent="0.25"/>
  <cols>
    <col min="1" max="1" width="18" customWidth="1"/>
    <col min="2" max="2" width="34" customWidth="1"/>
    <col min="3" max="3" width="18" customWidth="1"/>
    <col min="4" max="4" width="13" customWidth="1"/>
    <col min="5" max="5" width="16" customWidth="1"/>
    <col min="6" max="7" width="12" customWidth="1"/>
    <col min="8" max="8" width="14" customWidth="1"/>
    <col min="9" max="9" width="26" customWidth="1"/>
    <col min="10" max="21" width="11" customWidth="1"/>
  </cols>
  <sheetData>
    <row r="1" spans="1:21" ht="27.95" customHeight="1" x14ac:dyDescent="0.25">
      <c r="A1" s="25" t="s">
        <v>75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pans="1:21" ht="27.9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spans="1:21" ht="21.95" customHeight="1" x14ac:dyDescent="0.25"/>
    <row r="4" spans="1:21" ht="21.95" customHeight="1" x14ac:dyDescent="0.25">
      <c r="A4" s="1" t="s">
        <v>0</v>
      </c>
      <c r="B4" s="22" t="s">
        <v>1</v>
      </c>
      <c r="C4" s="21"/>
      <c r="D4" s="21"/>
      <c r="E4" s="21"/>
      <c r="F4" s="21"/>
      <c r="G4" s="21"/>
      <c r="H4" s="21"/>
      <c r="I4" s="1" t="s">
        <v>2</v>
      </c>
      <c r="J4" s="20">
        <v>46023</v>
      </c>
      <c r="K4" s="21"/>
      <c r="L4" s="1" t="s">
        <v>3</v>
      </c>
      <c r="M4" s="22" t="s">
        <v>4</v>
      </c>
      <c r="N4" s="21"/>
      <c r="O4" s="21"/>
      <c r="P4" s="1" t="s">
        <v>5</v>
      </c>
      <c r="Q4" s="22" t="s">
        <v>6</v>
      </c>
      <c r="R4" s="21"/>
    </row>
    <row r="5" spans="1:21" ht="21.95" hidden="1" customHeight="1" x14ac:dyDescent="0.25">
      <c r="J5" s="2">
        <f>DATE(YEAR($J$4),MONTH($J$4),1)</f>
        <v>46023</v>
      </c>
      <c r="K5" s="2">
        <f>DATE(YEAR($J$4),MONTH($J$4)+1,1)</f>
        <v>46054</v>
      </c>
      <c r="L5" s="2">
        <f>DATE(YEAR($J$4),MONTH($J$4)+2,1)</f>
        <v>46082</v>
      </c>
      <c r="M5" s="2">
        <f>DATE(YEAR($J$4),MONTH($J$4)+3,1)</f>
        <v>46113</v>
      </c>
      <c r="N5" s="2">
        <f>DATE(YEAR($J$4),MONTH($J$4)+4,1)</f>
        <v>46143</v>
      </c>
      <c r="O5" s="2">
        <f>DATE(YEAR($J$4),MONTH($J$4)+5,1)</f>
        <v>46174</v>
      </c>
      <c r="P5" s="2">
        <f>DATE(YEAR($J$4),MONTH($J$4)+6,1)</f>
        <v>46204</v>
      </c>
      <c r="Q5" s="2">
        <f>DATE(YEAR($J$4),MONTH($J$4)+7,1)</f>
        <v>46235</v>
      </c>
      <c r="R5" s="2">
        <f>DATE(YEAR($J$4),MONTH($J$4)+8,1)</f>
        <v>46266</v>
      </c>
      <c r="S5" s="2">
        <f>DATE(YEAR($J$4),MONTH($J$4)+9,1)</f>
        <v>46296</v>
      </c>
      <c r="T5" s="2">
        <f>DATE(YEAR($J$4),MONTH($J$4)+10,1)</f>
        <v>46327</v>
      </c>
      <c r="U5" s="2">
        <f>DATE(YEAR($J$4),MONTH($J$4)+11,1)</f>
        <v>46357</v>
      </c>
    </row>
    <row r="6" spans="1:21" ht="24" customHeight="1" x14ac:dyDescent="0.25">
      <c r="A6" s="23" t="s">
        <v>7</v>
      </c>
      <c r="B6" s="24"/>
      <c r="C6" s="24"/>
      <c r="D6" s="24"/>
      <c r="E6" s="24"/>
      <c r="F6" s="24"/>
      <c r="G6" s="24"/>
      <c r="H6" s="24"/>
      <c r="I6" s="24"/>
      <c r="J6" s="3">
        <f t="shared" ref="J6:U6" si="0">YEAR(J5)</f>
        <v>2026</v>
      </c>
      <c r="K6" s="3">
        <f t="shared" si="0"/>
        <v>2026</v>
      </c>
      <c r="L6" s="3">
        <f t="shared" si="0"/>
        <v>2026</v>
      </c>
      <c r="M6" s="3">
        <f t="shared" si="0"/>
        <v>2026</v>
      </c>
      <c r="N6" s="3">
        <f t="shared" si="0"/>
        <v>2026</v>
      </c>
      <c r="O6" s="3">
        <f t="shared" si="0"/>
        <v>2026</v>
      </c>
      <c r="P6" s="3">
        <f t="shared" si="0"/>
        <v>2026</v>
      </c>
      <c r="Q6" s="3">
        <f t="shared" si="0"/>
        <v>2026</v>
      </c>
      <c r="R6" s="3">
        <f t="shared" si="0"/>
        <v>2026</v>
      </c>
      <c r="S6" s="3">
        <f t="shared" si="0"/>
        <v>2026</v>
      </c>
      <c r="T6" s="3">
        <f t="shared" si="0"/>
        <v>2026</v>
      </c>
      <c r="U6" s="3">
        <f t="shared" si="0"/>
        <v>2026</v>
      </c>
    </row>
    <row r="7" spans="1:21" ht="24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1" t="str">
        <f t="shared" ref="J7:U7" si="1">CHOOSE(MONTH(J5),"Jan","Feb","Mär","Apr","Mai","Jun","Jul","Aug","Sep","Okt","Nov","Dez")</f>
        <v>Jan</v>
      </c>
      <c r="K7" s="1" t="str">
        <f t="shared" si="1"/>
        <v>Feb</v>
      </c>
      <c r="L7" s="1" t="str">
        <f t="shared" si="1"/>
        <v>Mär</v>
      </c>
      <c r="M7" s="1" t="str">
        <f t="shared" si="1"/>
        <v>Apr</v>
      </c>
      <c r="N7" s="1" t="str">
        <f t="shared" si="1"/>
        <v>Mai</v>
      </c>
      <c r="O7" s="1" t="str">
        <f t="shared" si="1"/>
        <v>Jun</v>
      </c>
      <c r="P7" s="1" t="str">
        <f t="shared" si="1"/>
        <v>Jul</v>
      </c>
      <c r="Q7" s="1" t="str">
        <f t="shared" si="1"/>
        <v>Aug</v>
      </c>
      <c r="R7" s="1" t="str">
        <f t="shared" si="1"/>
        <v>Sep</v>
      </c>
      <c r="S7" s="1" t="str">
        <f t="shared" si="1"/>
        <v>Okt</v>
      </c>
      <c r="T7" s="1" t="str">
        <f t="shared" si="1"/>
        <v>Nov</v>
      </c>
      <c r="U7" s="1" t="str">
        <f t="shared" si="1"/>
        <v>Dez</v>
      </c>
    </row>
    <row r="8" spans="1:21" ht="32.1" customHeight="1" x14ac:dyDescent="0.25">
      <c r="A8" s="24"/>
      <c r="B8" s="24"/>
      <c r="C8" s="24"/>
      <c r="D8" s="24"/>
      <c r="E8" s="24"/>
      <c r="F8" s="24"/>
      <c r="G8" s="24"/>
      <c r="H8" s="24"/>
      <c r="I8" s="24"/>
      <c r="J8" s="4" t="s">
        <v>8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8</v>
      </c>
      <c r="U8" s="4" t="s">
        <v>8</v>
      </c>
    </row>
    <row r="9" spans="1:21" ht="21.95" customHeight="1" x14ac:dyDescent="0.25"/>
    <row r="10" spans="1:21" ht="26.1" customHeight="1" x14ac:dyDescent="0.25">
      <c r="A10" s="5" t="s">
        <v>9</v>
      </c>
      <c r="B10" s="5" t="s">
        <v>10</v>
      </c>
      <c r="C10" s="5" t="s">
        <v>11</v>
      </c>
      <c r="D10" s="5" t="s">
        <v>12</v>
      </c>
      <c r="E10" s="5" t="s">
        <v>13</v>
      </c>
      <c r="F10" s="5" t="s">
        <v>14</v>
      </c>
      <c r="G10" s="5" t="s">
        <v>15</v>
      </c>
      <c r="H10" s="5" t="s">
        <v>16</v>
      </c>
      <c r="I10" s="5" t="s">
        <v>17</v>
      </c>
      <c r="J10" s="6" t="str">
        <f t="shared" ref="J10:U10" si="2">J7</f>
        <v>Jan</v>
      </c>
      <c r="K10" s="6" t="str">
        <f t="shared" si="2"/>
        <v>Feb</v>
      </c>
      <c r="L10" s="6" t="str">
        <f t="shared" si="2"/>
        <v>Mär</v>
      </c>
      <c r="M10" s="6" t="str">
        <f t="shared" si="2"/>
        <v>Apr</v>
      </c>
      <c r="N10" s="6" t="str">
        <f t="shared" si="2"/>
        <v>Mai</v>
      </c>
      <c r="O10" s="6" t="str">
        <f t="shared" si="2"/>
        <v>Jun</v>
      </c>
      <c r="P10" s="6" t="str">
        <f t="shared" si="2"/>
        <v>Jul</v>
      </c>
      <c r="Q10" s="6" t="str">
        <f t="shared" si="2"/>
        <v>Aug</v>
      </c>
      <c r="R10" s="6" t="str">
        <f t="shared" si="2"/>
        <v>Sep</v>
      </c>
      <c r="S10" s="6" t="str">
        <f t="shared" si="2"/>
        <v>Okt</v>
      </c>
      <c r="T10" s="6" t="str">
        <f t="shared" si="2"/>
        <v>Nov</v>
      </c>
      <c r="U10" s="6" t="str">
        <f t="shared" si="2"/>
        <v>Dez</v>
      </c>
    </row>
    <row r="11" spans="1:21" ht="21.95" customHeight="1" x14ac:dyDescent="0.25">
      <c r="A11" s="7" t="s">
        <v>18</v>
      </c>
      <c r="B11" s="7" t="s">
        <v>19</v>
      </c>
      <c r="C11" s="7" t="s">
        <v>20</v>
      </c>
      <c r="D11" s="8" t="s">
        <v>21</v>
      </c>
      <c r="E11" s="8" t="s">
        <v>22</v>
      </c>
      <c r="F11" s="9">
        <v>46023</v>
      </c>
      <c r="G11" s="9">
        <v>46053</v>
      </c>
      <c r="H11" s="8">
        <f t="shared" ref="H11:H30" si="3">IF(OR(F11="",G11=""),"",12*(YEAR(G11)-YEAR(F11))+MONTH(G11)-MONTH(F11)+1)</f>
        <v>1</v>
      </c>
      <c r="I11" s="7" t="s">
        <v>23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spans="1:21" ht="21.95" customHeight="1" x14ac:dyDescent="0.25">
      <c r="A12" s="11" t="s">
        <v>24</v>
      </c>
      <c r="B12" s="11" t="s">
        <v>25</v>
      </c>
      <c r="C12" s="11" t="s">
        <v>26</v>
      </c>
      <c r="D12" s="12" t="s">
        <v>21</v>
      </c>
      <c r="E12" s="12" t="s">
        <v>22</v>
      </c>
      <c r="F12" s="13">
        <v>46037</v>
      </c>
      <c r="G12" s="13">
        <v>46081</v>
      </c>
      <c r="H12" s="12">
        <f t="shared" si="3"/>
        <v>2</v>
      </c>
      <c r="I12" s="11" t="s">
        <v>27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ht="21.95" customHeight="1" x14ac:dyDescent="0.25">
      <c r="A13" s="7" t="s">
        <v>28</v>
      </c>
      <c r="B13" s="7" t="s">
        <v>29</v>
      </c>
      <c r="C13" s="7" t="s">
        <v>30</v>
      </c>
      <c r="D13" s="8" t="s">
        <v>21</v>
      </c>
      <c r="E13" s="8" t="s">
        <v>6</v>
      </c>
      <c r="F13" s="9">
        <v>46054</v>
      </c>
      <c r="G13" s="9">
        <v>46142</v>
      </c>
      <c r="H13" s="8">
        <f t="shared" si="3"/>
        <v>3</v>
      </c>
      <c r="I13" s="7" t="s">
        <v>31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21" ht="21.95" customHeight="1" x14ac:dyDescent="0.25">
      <c r="A14" s="11" t="s">
        <v>32</v>
      </c>
      <c r="B14" s="11" t="s">
        <v>33</v>
      </c>
      <c r="C14" s="11" t="s">
        <v>34</v>
      </c>
      <c r="D14" s="12" t="s">
        <v>35</v>
      </c>
      <c r="E14" s="12" t="s">
        <v>22</v>
      </c>
      <c r="F14" s="13">
        <v>46054</v>
      </c>
      <c r="G14" s="13">
        <v>46081</v>
      </c>
      <c r="H14" s="12">
        <f t="shared" si="3"/>
        <v>1</v>
      </c>
      <c r="I14" s="11" t="s">
        <v>36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spans="1:21" ht="21.95" customHeight="1" x14ac:dyDescent="0.25">
      <c r="A15" s="7" t="s">
        <v>37</v>
      </c>
      <c r="B15" s="7" t="s">
        <v>38</v>
      </c>
      <c r="C15" s="7" t="s">
        <v>39</v>
      </c>
      <c r="D15" s="8" t="s">
        <v>21</v>
      </c>
      <c r="E15" s="8" t="s">
        <v>22</v>
      </c>
      <c r="F15" s="9">
        <v>46068</v>
      </c>
      <c r="G15" s="9">
        <v>46112</v>
      </c>
      <c r="H15" s="8">
        <f t="shared" si="3"/>
        <v>2</v>
      </c>
      <c r="I15" s="7" t="s">
        <v>40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</row>
    <row r="16" spans="1:21" ht="21.95" customHeight="1" x14ac:dyDescent="0.25">
      <c r="A16" s="11" t="s">
        <v>41</v>
      </c>
      <c r="B16" s="11" t="s">
        <v>42</v>
      </c>
      <c r="C16" s="11" t="s">
        <v>43</v>
      </c>
      <c r="D16" s="12" t="s">
        <v>44</v>
      </c>
      <c r="E16" s="12" t="s">
        <v>6</v>
      </c>
      <c r="F16" s="13">
        <v>46082</v>
      </c>
      <c r="G16" s="13">
        <v>46203</v>
      </c>
      <c r="H16" s="12">
        <f t="shared" si="3"/>
        <v>4</v>
      </c>
      <c r="I16" s="11" t="s">
        <v>45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 ht="21.95" customHeight="1" x14ac:dyDescent="0.25">
      <c r="A17" s="7" t="s">
        <v>41</v>
      </c>
      <c r="B17" s="7" t="s">
        <v>46</v>
      </c>
      <c r="C17" s="7" t="s">
        <v>47</v>
      </c>
      <c r="D17" s="8" t="s">
        <v>44</v>
      </c>
      <c r="E17" s="8" t="s">
        <v>6</v>
      </c>
      <c r="F17" s="9">
        <v>46113</v>
      </c>
      <c r="G17" s="9">
        <v>46234</v>
      </c>
      <c r="H17" s="8">
        <f t="shared" si="3"/>
        <v>4</v>
      </c>
      <c r="I17" s="7" t="s">
        <v>48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spans="1:21" ht="21.95" customHeight="1" x14ac:dyDescent="0.25">
      <c r="A18" s="11" t="s">
        <v>49</v>
      </c>
      <c r="B18" s="11" t="s">
        <v>50</v>
      </c>
      <c r="C18" s="11" t="s">
        <v>51</v>
      </c>
      <c r="D18" s="12" t="s">
        <v>35</v>
      </c>
      <c r="E18" s="12" t="s">
        <v>52</v>
      </c>
      <c r="F18" s="13">
        <v>46143</v>
      </c>
      <c r="G18" s="13">
        <v>46203</v>
      </c>
      <c r="H18" s="12">
        <f t="shared" si="3"/>
        <v>2</v>
      </c>
      <c r="I18" s="11" t="s">
        <v>53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</row>
    <row r="19" spans="1:21" ht="21.95" customHeight="1" x14ac:dyDescent="0.25">
      <c r="A19" s="7" t="s">
        <v>32</v>
      </c>
      <c r="B19" s="7" t="s">
        <v>54</v>
      </c>
      <c r="C19" s="7" t="s">
        <v>55</v>
      </c>
      <c r="D19" s="8" t="s">
        <v>21</v>
      </c>
      <c r="E19" s="8" t="s">
        <v>52</v>
      </c>
      <c r="F19" s="9">
        <v>46157</v>
      </c>
      <c r="G19" s="9">
        <v>46265</v>
      </c>
      <c r="H19" s="8">
        <f t="shared" si="3"/>
        <v>4</v>
      </c>
      <c r="I19" s="7" t="s">
        <v>56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</row>
    <row r="20" spans="1:21" ht="21.95" customHeight="1" x14ac:dyDescent="0.25">
      <c r="A20" s="11" t="s">
        <v>57</v>
      </c>
      <c r="B20" s="11" t="s">
        <v>58</v>
      </c>
      <c r="C20" s="11" t="s">
        <v>59</v>
      </c>
      <c r="D20" s="12" t="s">
        <v>21</v>
      </c>
      <c r="E20" s="12" t="s">
        <v>52</v>
      </c>
      <c r="F20" s="13">
        <v>46204</v>
      </c>
      <c r="G20" s="13">
        <v>46295</v>
      </c>
      <c r="H20" s="12">
        <f t="shared" si="3"/>
        <v>3</v>
      </c>
      <c r="I20" s="11" t="s">
        <v>60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spans="1:21" ht="21.95" customHeight="1" x14ac:dyDescent="0.25">
      <c r="A21" s="7" t="s">
        <v>61</v>
      </c>
      <c r="B21" s="7" t="s">
        <v>62</v>
      </c>
      <c r="C21" s="7" t="s">
        <v>63</v>
      </c>
      <c r="D21" s="8" t="s">
        <v>35</v>
      </c>
      <c r="E21" s="8" t="s">
        <v>52</v>
      </c>
      <c r="F21" s="9">
        <v>46235</v>
      </c>
      <c r="G21" s="9">
        <v>46326</v>
      </c>
      <c r="H21" s="8">
        <f t="shared" si="3"/>
        <v>3</v>
      </c>
      <c r="I21" s="7" t="s">
        <v>64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</row>
    <row r="22" spans="1:21" ht="21.95" customHeight="1" x14ac:dyDescent="0.25">
      <c r="A22" s="11" t="s">
        <v>65</v>
      </c>
      <c r="B22" s="11" t="s">
        <v>66</v>
      </c>
      <c r="C22" s="11" t="s">
        <v>67</v>
      </c>
      <c r="D22" s="12" t="s">
        <v>44</v>
      </c>
      <c r="E22" s="12" t="s">
        <v>52</v>
      </c>
      <c r="F22" s="13">
        <v>46296</v>
      </c>
      <c r="G22" s="13">
        <v>46387</v>
      </c>
      <c r="H22" s="12">
        <f t="shared" si="3"/>
        <v>3</v>
      </c>
      <c r="I22" s="11" t="s">
        <v>68</v>
      </c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</row>
    <row r="23" spans="1:21" ht="21.95" customHeight="1" x14ac:dyDescent="0.25">
      <c r="A23" s="7"/>
      <c r="B23" s="7"/>
      <c r="C23" s="7"/>
      <c r="D23" s="8"/>
      <c r="E23" s="8"/>
      <c r="F23" s="9"/>
      <c r="G23" s="9"/>
      <c r="H23" s="8" t="str">
        <f t="shared" si="3"/>
        <v/>
      </c>
      <c r="I23" s="7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</row>
    <row r="24" spans="1:21" ht="21.95" customHeight="1" x14ac:dyDescent="0.25">
      <c r="A24" s="11"/>
      <c r="B24" s="11"/>
      <c r="C24" s="11"/>
      <c r="D24" s="12"/>
      <c r="E24" s="12"/>
      <c r="F24" s="13"/>
      <c r="G24" s="13"/>
      <c r="H24" s="12" t="str">
        <f t="shared" si="3"/>
        <v/>
      </c>
      <c r="I24" s="11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</row>
    <row r="25" spans="1:21" ht="21.95" customHeight="1" x14ac:dyDescent="0.25">
      <c r="A25" s="7"/>
      <c r="B25" s="7"/>
      <c r="C25" s="7"/>
      <c r="D25" s="8"/>
      <c r="E25" s="8"/>
      <c r="F25" s="9"/>
      <c r="G25" s="9"/>
      <c r="H25" s="8" t="str">
        <f t="shared" si="3"/>
        <v/>
      </c>
      <c r="I25" s="7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</row>
    <row r="26" spans="1:21" ht="21.95" customHeight="1" x14ac:dyDescent="0.25">
      <c r="A26" s="11"/>
      <c r="B26" s="11"/>
      <c r="C26" s="11"/>
      <c r="D26" s="12"/>
      <c r="E26" s="12"/>
      <c r="F26" s="13"/>
      <c r="G26" s="13"/>
      <c r="H26" s="12" t="str">
        <f t="shared" si="3"/>
        <v/>
      </c>
      <c r="I26" s="11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</row>
    <row r="27" spans="1:21" ht="21.95" customHeight="1" x14ac:dyDescent="0.25">
      <c r="A27" s="7"/>
      <c r="B27" s="7"/>
      <c r="C27" s="7"/>
      <c r="D27" s="8"/>
      <c r="E27" s="8"/>
      <c r="F27" s="9"/>
      <c r="G27" s="9"/>
      <c r="H27" s="8" t="str">
        <f t="shared" si="3"/>
        <v/>
      </c>
      <c r="I27" s="7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</row>
    <row r="28" spans="1:21" ht="21.95" customHeight="1" x14ac:dyDescent="0.25">
      <c r="A28" s="11"/>
      <c r="B28" s="11"/>
      <c r="C28" s="11"/>
      <c r="D28" s="12"/>
      <c r="E28" s="12"/>
      <c r="F28" s="13"/>
      <c r="G28" s="13"/>
      <c r="H28" s="12" t="str">
        <f t="shared" si="3"/>
        <v/>
      </c>
      <c r="I28" s="11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</row>
    <row r="29" spans="1:21" ht="21.95" customHeight="1" x14ac:dyDescent="0.25">
      <c r="A29" s="7"/>
      <c r="B29" s="7"/>
      <c r="C29" s="7"/>
      <c r="D29" s="8"/>
      <c r="E29" s="8"/>
      <c r="F29" s="9"/>
      <c r="G29" s="9"/>
      <c r="H29" s="8" t="str">
        <f t="shared" si="3"/>
        <v/>
      </c>
      <c r="I29" s="7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</row>
    <row r="30" spans="1:21" ht="21.95" customHeight="1" x14ac:dyDescent="0.25">
      <c r="A30" s="11"/>
      <c r="B30" s="11"/>
      <c r="C30" s="11"/>
      <c r="D30" s="12"/>
      <c r="E30" s="12"/>
      <c r="F30" s="13"/>
      <c r="G30" s="13"/>
      <c r="H30" s="12" t="str">
        <f t="shared" si="3"/>
        <v/>
      </c>
      <c r="I30" s="11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</row>
    <row r="31" spans="1:21" ht="21.95" customHeight="1" x14ac:dyDescent="0.25"/>
    <row r="32" spans="1:21" ht="21.95" customHeight="1" x14ac:dyDescent="0.25"/>
    <row r="33" spans="1:11" ht="21.95" customHeight="1" x14ac:dyDescent="0.25">
      <c r="A33" s="23" t="s">
        <v>69</v>
      </c>
      <c r="B33" s="24"/>
      <c r="C33" s="24"/>
      <c r="D33" s="24"/>
      <c r="E33" s="24"/>
      <c r="F33" s="24"/>
      <c r="G33" s="24"/>
      <c r="H33" s="24"/>
      <c r="I33" s="24"/>
      <c r="J33" s="14" t="s">
        <v>70</v>
      </c>
    </row>
    <row r="34" spans="1:11" ht="21.95" customHeight="1" x14ac:dyDescent="0.25">
      <c r="A34" s="24"/>
      <c r="B34" s="24"/>
      <c r="C34" s="24"/>
      <c r="D34" s="24"/>
      <c r="E34" s="24"/>
      <c r="F34" s="24"/>
      <c r="G34" s="24"/>
      <c r="H34" s="24"/>
      <c r="I34" s="24"/>
      <c r="J34" s="15" t="s">
        <v>52</v>
      </c>
      <c r="K34" s="16"/>
    </row>
    <row r="35" spans="1:11" ht="21.95" customHeight="1" x14ac:dyDescent="0.25">
      <c r="A35" s="24"/>
      <c r="B35" s="24"/>
      <c r="C35" s="24"/>
      <c r="D35" s="24"/>
      <c r="E35" s="24"/>
      <c r="F35" s="24"/>
      <c r="G35" s="24"/>
      <c r="H35" s="24"/>
      <c r="I35" s="24"/>
      <c r="J35" s="15" t="s">
        <v>6</v>
      </c>
      <c r="K35" s="17"/>
    </row>
    <row r="36" spans="1:11" ht="21.95" customHeight="1" x14ac:dyDescent="0.25">
      <c r="J36" s="15" t="s">
        <v>22</v>
      </c>
      <c r="K36" s="18"/>
    </row>
    <row r="37" spans="1:11" ht="21.95" customHeight="1" x14ac:dyDescent="0.25">
      <c r="J37" s="15" t="s">
        <v>71</v>
      </c>
      <c r="K37" s="19"/>
    </row>
    <row r="38" spans="1:11" ht="21.95" customHeight="1" x14ac:dyDescent="0.25"/>
    <row r="39" spans="1:11" ht="21.95" customHeight="1" x14ac:dyDescent="0.25"/>
  </sheetData>
  <mergeCells count="7">
    <mergeCell ref="A33:I35"/>
    <mergeCell ref="Q4:R4"/>
    <mergeCell ref="J4:K4"/>
    <mergeCell ref="B4:H4"/>
    <mergeCell ref="M4:O4"/>
    <mergeCell ref="A6:I8"/>
    <mergeCell ref="A1:U2"/>
  </mergeCells>
  <conditionalFormatting sqref="J11:U30">
    <cfRule type="expression" dxfId="3" priority="1">
      <formula>AND($F11&lt;&gt;"",$G11&lt;&gt;"",J$5&gt;=DATE(YEAR($F11),MONTH($F11),1),J$5&lt;=DATE(YEAR($G11),MONTH($G11),1),$E11="Geplant")</formula>
    </cfRule>
    <cfRule type="expression" dxfId="2" priority="2">
      <formula>AND($F11&lt;&gt;"",$G11&lt;&gt;"",J$5&gt;=DATE(YEAR($F11),MONTH($F11),1),J$5&lt;=DATE(YEAR($G11),MONTH($G11),1),$E11="In Arbeit")</formula>
    </cfRule>
    <cfRule type="expression" dxfId="1" priority="3">
      <formula>AND($F11&lt;&gt;"",$G11&lt;&gt;"",J$5&gt;=DATE(YEAR($F11),MONTH($F11),1),J$5&lt;=DATE(YEAR($G11),MONTH($G11),1),$E11="Abgeschlossen")</formula>
    </cfRule>
    <cfRule type="expression" dxfId="0" priority="4">
      <formula>AND($F11&lt;&gt;"",$G11&lt;&gt;"",J$5&gt;=DATE(YEAR($F11),MONTH($F11),1),J$5&lt;=DATE(YEAR($G11),MONTH($G11),1),$E11="Verzögert")</formula>
    </cfRule>
  </conditionalFormatting>
  <dataValidations count="3">
    <dataValidation type="list" allowBlank="1" error="Bitte einen gültigen Listeneintrag auswählen." prompt="Bitte wähle einen Wert aus der Liste." sqref="A11:A30" xr:uid="{00000000-0002-0000-0000-000000000000}">
      <formula1>Bereiche</formula1>
    </dataValidation>
    <dataValidation type="list" allowBlank="1" error="Bitte einen gültigen Listeneintrag auswählen." prompt="Bitte wähle einen Wert aus der Liste." sqref="D11:D30" xr:uid="{00000000-0002-0000-0000-000001000000}">
      <formula1>Prioritaeten</formula1>
    </dataValidation>
    <dataValidation type="list" allowBlank="1" error="Bitte einen gültigen Listeneintrag auswählen." prompt="Bitte wähle einen Wert aus der Liste." sqref="E11:E30 Q4:R4" xr:uid="{00000000-0002-0000-0000-000002000000}">
      <formula1>StatusListe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F415A"/>
  </sheetPr>
  <dimension ref="A1:C14"/>
  <sheetViews>
    <sheetView showGridLines="0" workbookViewId="0"/>
  </sheetViews>
  <sheetFormatPr baseColWidth="10" defaultColWidth="9.140625" defaultRowHeight="15" x14ac:dyDescent="0.25"/>
  <cols>
    <col min="1" max="3" width="18" customWidth="1"/>
  </cols>
  <sheetData>
    <row r="1" spans="1:3" x14ac:dyDescent="0.25">
      <c r="A1" s="1" t="s">
        <v>72</v>
      </c>
      <c r="B1" s="1" t="s">
        <v>73</v>
      </c>
      <c r="C1" s="1" t="s">
        <v>13</v>
      </c>
    </row>
    <row r="2" spans="1:3" x14ac:dyDescent="0.25">
      <c r="A2" s="15" t="s">
        <v>18</v>
      </c>
      <c r="B2" s="15" t="s">
        <v>74</v>
      </c>
      <c r="C2" s="15" t="s">
        <v>52</v>
      </c>
    </row>
    <row r="3" spans="1:3" x14ac:dyDescent="0.25">
      <c r="A3" s="15" t="s">
        <v>24</v>
      </c>
      <c r="B3" s="15" t="s">
        <v>35</v>
      </c>
      <c r="C3" s="15" t="s">
        <v>6</v>
      </c>
    </row>
    <row r="4" spans="1:3" x14ac:dyDescent="0.25">
      <c r="A4" s="15" t="s">
        <v>28</v>
      </c>
      <c r="B4" s="15" t="s">
        <v>21</v>
      </c>
      <c r="C4" s="15" t="s">
        <v>22</v>
      </c>
    </row>
    <row r="5" spans="1:3" x14ac:dyDescent="0.25">
      <c r="A5" s="15" t="s">
        <v>32</v>
      </c>
      <c r="B5" s="15" t="s">
        <v>44</v>
      </c>
      <c r="C5" s="15" t="s">
        <v>71</v>
      </c>
    </row>
    <row r="6" spans="1:3" x14ac:dyDescent="0.25">
      <c r="A6" s="15" t="s">
        <v>37</v>
      </c>
      <c r="B6" s="15"/>
      <c r="C6" s="15"/>
    </row>
    <row r="7" spans="1:3" x14ac:dyDescent="0.25">
      <c r="A7" s="15" t="s">
        <v>41</v>
      </c>
      <c r="B7" s="15"/>
      <c r="C7" s="15"/>
    </row>
    <row r="8" spans="1:3" x14ac:dyDescent="0.25">
      <c r="A8" s="15" t="s">
        <v>49</v>
      </c>
      <c r="B8" s="15"/>
      <c r="C8" s="15"/>
    </row>
    <row r="9" spans="1:3" x14ac:dyDescent="0.25">
      <c r="A9" s="15" t="s">
        <v>57</v>
      </c>
      <c r="B9" s="15"/>
      <c r="C9" s="15"/>
    </row>
    <row r="10" spans="1:3" x14ac:dyDescent="0.25">
      <c r="A10" s="15" t="s">
        <v>61</v>
      </c>
      <c r="B10" s="15"/>
      <c r="C10" s="15"/>
    </row>
    <row r="11" spans="1:3" x14ac:dyDescent="0.25">
      <c r="A11" s="15" t="s">
        <v>65</v>
      </c>
      <c r="B11" s="15"/>
      <c r="C11" s="15"/>
    </row>
    <row r="12" spans="1:3" x14ac:dyDescent="0.25">
      <c r="A12" s="15"/>
      <c r="B12" s="15"/>
      <c r="C12" s="15"/>
    </row>
    <row r="13" spans="1:3" x14ac:dyDescent="0.25">
      <c r="A13" s="15"/>
      <c r="B13" s="15"/>
      <c r="C13" s="15"/>
    </row>
    <row r="14" spans="1:3" x14ac:dyDescent="0.25">
      <c r="A14" s="15"/>
      <c r="B14" s="15"/>
      <c r="C14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Roadmap</vt:lpstr>
      <vt:lpstr>Konfiguration</vt:lpstr>
      <vt:lpstr>Bereiche</vt:lpstr>
      <vt:lpstr>Prioritaeten</vt:lpstr>
      <vt:lpstr>StatusListe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2026-03-11T07:22:18Z</dcterms:modified>
</cp:coreProperties>
</file>