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isikoanalyse\"/>
    </mc:Choice>
  </mc:AlternateContent>
  <xr:revisionPtr revIDLastSave="0" documentId="13_ncr:1_{4C8D4989-94B2-4BA7-932E-BBF90F0353CA}" xr6:coauthVersionLast="47" xr6:coauthVersionMax="47" xr10:uidLastSave="{00000000-0000-0000-0000-000000000000}"/>
  <bookViews>
    <workbookView xWindow="1980" yWindow="1335" windowWidth="23790" windowHeight="13500" activeTab="2" xr2:uid="{00000000-000D-0000-FFFF-FFFF00000000}"/>
  </bookViews>
  <sheets>
    <sheet name="Anleitung" sheetId="1" r:id="rId1"/>
    <sheet name="Risikoanalyse" sheetId="2" r:id="rId2"/>
    <sheet name="Heatmap" sheetId="3" r:id="rId3"/>
    <sheet name="Risikoregister" sheetId="4" r:id="rId4"/>
    <sheet name="Listen" sheetId="5" state="hidden" r:id="rId5"/>
  </sheets>
  <definedNames>
    <definedName name="AdministrativeList">Listen!$D$2:$D$26</definedName>
    <definedName name="_xlnm.Print_Area" localSheetId="0">Anleitung!$A$1:$H$29</definedName>
    <definedName name="_xlnm.Print_Area" localSheetId="2">Heatmap!$A$1:$L$31</definedName>
    <definedName name="_xlnm.Print_Area" localSheetId="1">Risikoanalyse!$A$1:$N$37</definedName>
    <definedName name="_xlnm.Print_Area" localSheetId="3">Risikoregister!$A$1:$L$34</definedName>
    <definedName name="ImpactList">Listen!$A$2:$A$6</definedName>
    <definedName name="LikelihoodList">Listen!$B$2:$B$6</definedName>
    <definedName name="StrategyList">Listen!$C$2:$C$5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7" i="4" l="1"/>
  <c r="I27" i="4"/>
  <c r="L27" i="4" s="1"/>
  <c r="L26" i="4"/>
  <c r="J26" i="4"/>
  <c r="I26" i="4"/>
  <c r="J25" i="4"/>
  <c r="I25" i="4"/>
  <c r="L25" i="4" s="1"/>
  <c r="J24" i="4"/>
  <c r="I24" i="4"/>
  <c r="L24" i="4" s="1"/>
  <c r="J23" i="4"/>
  <c r="I23" i="4"/>
  <c r="L23" i="4" s="1"/>
  <c r="J22" i="4"/>
  <c r="I22" i="4"/>
  <c r="L22" i="4" s="1"/>
  <c r="L21" i="4"/>
  <c r="J21" i="4"/>
  <c r="I21" i="4"/>
  <c r="J20" i="4"/>
  <c r="I20" i="4"/>
  <c r="L20" i="4" s="1"/>
  <c r="L19" i="4"/>
  <c r="J19" i="4"/>
  <c r="I19" i="4"/>
  <c r="J18" i="4"/>
  <c r="I18" i="4"/>
  <c r="L18" i="4" s="1"/>
  <c r="J17" i="4"/>
  <c r="I17" i="4"/>
  <c r="L17" i="4" s="1"/>
  <c r="L16" i="4"/>
  <c r="J16" i="4"/>
  <c r="I16" i="4"/>
  <c r="J15" i="4"/>
  <c r="I15" i="4"/>
  <c r="L15" i="4" s="1"/>
  <c r="L14" i="4"/>
  <c r="J14" i="4"/>
  <c r="I14" i="4"/>
  <c r="J13" i="4"/>
  <c r="I13" i="4"/>
  <c r="L13" i="4" s="1"/>
  <c r="J12" i="4"/>
  <c r="I12" i="4"/>
  <c r="L12" i="4" s="1"/>
  <c r="L11" i="4"/>
  <c r="J11" i="4"/>
  <c r="I11" i="4"/>
  <c r="J10" i="4"/>
  <c r="I10" i="4"/>
  <c r="L10" i="4" s="1"/>
  <c r="L9" i="4"/>
  <c r="J9" i="4"/>
  <c r="I9" i="4"/>
  <c r="J8" i="4"/>
  <c r="I8" i="4"/>
  <c r="L8" i="4" s="1"/>
  <c r="B5" i="4"/>
  <c r="K4" i="4"/>
  <c r="H4" i="4"/>
  <c r="E4" i="4"/>
  <c r="B4" i="4"/>
  <c r="L21" i="3"/>
  <c r="K21" i="3"/>
  <c r="J21" i="3"/>
  <c r="I21" i="3"/>
  <c r="H21" i="3"/>
  <c r="L13" i="3"/>
  <c r="K13" i="3"/>
  <c r="J13" i="3"/>
  <c r="I13" i="3"/>
  <c r="H13" i="3"/>
  <c r="H29" i="2"/>
  <c r="G29" i="2"/>
  <c r="I29" i="2" s="1"/>
  <c r="H28" i="2"/>
  <c r="G28" i="2"/>
  <c r="I28" i="2" s="1"/>
  <c r="H27" i="2"/>
  <c r="G27" i="2"/>
  <c r="I27" i="2" s="1"/>
  <c r="H26" i="2"/>
  <c r="I26" i="2" s="1"/>
  <c r="G26" i="2"/>
  <c r="H25" i="2"/>
  <c r="G25" i="2"/>
  <c r="I25" i="2" s="1"/>
  <c r="H24" i="2"/>
  <c r="G24" i="2"/>
  <c r="I24" i="2" s="1"/>
  <c r="H23" i="2"/>
  <c r="G23" i="2"/>
  <c r="I23" i="2" s="1"/>
  <c r="H22" i="2"/>
  <c r="G22" i="2"/>
  <c r="C8" i="3" s="1"/>
  <c r="H21" i="2"/>
  <c r="I21" i="2" s="1"/>
  <c r="G21" i="2"/>
  <c r="H20" i="2"/>
  <c r="G20" i="2"/>
  <c r="I20" i="2" s="1"/>
  <c r="I19" i="2"/>
  <c r="K17" i="4" s="1"/>
  <c r="H19" i="2"/>
  <c r="G19" i="2"/>
  <c r="H18" i="2"/>
  <c r="I18" i="2" s="1"/>
  <c r="G18" i="2"/>
  <c r="H17" i="2"/>
  <c r="G17" i="2"/>
  <c r="I17" i="2" s="1"/>
  <c r="H16" i="2"/>
  <c r="G16" i="2"/>
  <c r="I16" i="2" s="1"/>
  <c r="H15" i="2"/>
  <c r="G15" i="2"/>
  <c r="B9" i="3" s="1"/>
  <c r="I14" i="2"/>
  <c r="L16" i="3" s="1"/>
  <c r="H14" i="2"/>
  <c r="G14" i="2"/>
  <c r="H13" i="2"/>
  <c r="G13" i="2"/>
  <c r="I13" i="2" s="1"/>
  <c r="H12" i="2"/>
  <c r="G12" i="2"/>
  <c r="I12" i="2" s="1"/>
  <c r="I11" i="2"/>
  <c r="K9" i="4" s="1"/>
  <c r="H11" i="2"/>
  <c r="G11" i="2"/>
  <c r="H10" i="2"/>
  <c r="G10" i="2"/>
  <c r="B8" i="3" s="1"/>
  <c r="K19" i="4" l="1"/>
  <c r="L23" i="3"/>
  <c r="K23" i="3"/>
  <c r="J23" i="3"/>
  <c r="I23" i="3"/>
  <c r="E19" i="4"/>
  <c r="C19" i="4"/>
  <c r="H23" i="3"/>
  <c r="B19" i="4"/>
  <c r="A19" i="4"/>
  <c r="J25" i="3"/>
  <c r="A21" i="4"/>
  <c r="B21" i="4"/>
  <c r="L25" i="3"/>
  <c r="K21" i="4"/>
  <c r="E21" i="4"/>
  <c r="C21" i="4"/>
  <c r="K25" i="3"/>
  <c r="I25" i="3"/>
  <c r="H25" i="3"/>
  <c r="K22" i="4"/>
  <c r="E22" i="4"/>
  <c r="C22" i="4"/>
  <c r="B22" i="4"/>
  <c r="A22" i="4"/>
  <c r="H26" i="3"/>
  <c r="L26" i="3"/>
  <c r="K26" i="3"/>
  <c r="J26" i="3"/>
  <c r="I26" i="3"/>
  <c r="L28" i="3"/>
  <c r="K28" i="3"/>
  <c r="J28" i="3"/>
  <c r="I28" i="3"/>
  <c r="H28" i="3"/>
  <c r="K24" i="4"/>
  <c r="E24" i="4"/>
  <c r="C24" i="4"/>
  <c r="B24" i="4"/>
  <c r="A24" i="4"/>
  <c r="E10" i="4"/>
  <c r="C10" i="4"/>
  <c r="B10" i="4"/>
  <c r="A10" i="4"/>
  <c r="K10" i="4"/>
  <c r="L14" i="3"/>
  <c r="K14" i="3"/>
  <c r="J14" i="3"/>
  <c r="I14" i="3"/>
  <c r="H14" i="3"/>
  <c r="B23" i="4"/>
  <c r="A23" i="4"/>
  <c r="E23" i="4"/>
  <c r="L27" i="3"/>
  <c r="K27" i="3"/>
  <c r="J27" i="3"/>
  <c r="I27" i="3"/>
  <c r="K23" i="4"/>
  <c r="H27" i="3"/>
  <c r="C23" i="4"/>
  <c r="K14" i="4"/>
  <c r="H18" i="3"/>
  <c r="E14" i="4"/>
  <c r="C14" i="4"/>
  <c r="B14" i="4"/>
  <c r="L18" i="3"/>
  <c r="A14" i="4"/>
  <c r="K18" i="3"/>
  <c r="J18" i="3"/>
  <c r="I18" i="3"/>
  <c r="E15" i="4"/>
  <c r="C15" i="4"/>
  <c r="B15" i="4"/>
  <c r="A15" i="4"/>
  <c r="L19" i="3"/>
  <c r="K19" i="3"/>
  <c r="J19" i="3"/>
  <c r="I19" i="3"/>
  <c r="K15" i="4"/>
  <c r="H19" i="3"/>
  <c r="E25" i="4"/>
  <c r="C25" i="4"/>
  <c r="K25" i="4"/>
  <c r="I29" i="3"/>
  <c r="B25" i="4"/>
  <c r="A25" i="4"/>
  <c r="L29" i="3"/>
  <c r="K29" i="3"/>
  <c r="H29" i="3"/>
  <c r="J29" i="3"/>
  <c r="L20" i="3"/>
  <c r="K20" i="3"/>
  <c r="J20" i="3"/>
  <c r="H20" i="3"/>
  <c r="I20" i="3"/>
  <c r="A16" i="4"/>
  <c r="C16" i="4"/>
  <c r="K16" i="4"/>
  <c r="E16" i="4"/>
  <c r="B16" i="4"/>
  <c r="C26" i="4"/>
  <c r="H30" i="3"/>
  <c r="B26" i="4"/>
  <c r="A26" i="4"/>
  <c r="I30" i="3"/>
  <c r="K26" i="4"/>
  <c r="L30" i="3"/>
  <c r="K30" i="3"/>
  <c r="E26" i="4"/>
  <c r="J30" i="3"/>
  <c r="A11" i="4"/>
  <c r="L15" i="3"/>
  <c r="K15" i="3"/>
  <c r="J15" i="3"/>
  <c r="I15" i="3"/>
  <c r="C11" i="4"/>
  <c r="K11" i="4"/>
  <c r="H15" i="3"/>
  <c r="E11" i="4"/>
  <c r="B11" i="4"/>
  <c r="K27" i="4"/>
  <c r="E27" i="4"/>
  <c r="C27" i="4"/>
  <c r="L31" i="3"/>
  <c r="K31" i="3"/>
  <c r="J31" i="3"/>
  <c r="I31" i="3"/>
  <c r="B27" i="4"/>
  <c r="A27" i="4"/>
  <c r="H31" i="3"/>
  <c r="I22" i="3"/>
  <c r="B18" i="4"/>
  <c r="H22" i="3"/>
  <c r="C18" i="4"/>
  <c r="K18" i="4"/>
  <c r="E18" i="4"/>
  <c r="A18" i="4"/>
  <c r="L22" i="3"/>
  <c r="K22" i="3"/>
  <c r="J22" i="3"/>
  <c r="I15" i="2"/>
  <c r="B6" i="3"/>
  <c r="D9" i="3"/>
  <c r="I10" i="2"/>
  <c r="C6" i="3"/>
  <c r="E9" i="3"/>
  <c r="A9" i="4"/>
  <c r="D6" i="3"/>
  <c r="F9" i="3"/>
  <c r="B9" i="4"/>
  <c r="E6" i="3"/>
  <c r="B10" i="3"/>
  <c r="C9" i="4"/>
  <c r="E8" i="3"/>
  <c r="I22" i="2"/>
  <c r="C9" i="3"/>
  <c r="F6" i="3"/>
  <c r="C10" i="3"/>
  <c r="E9" i="4"/>
  <c r="D10" i="3"/>
  <c r="A12" i="4"/>
  <c r="A17" i="4"/>
  <c r="B7" i="3"/>
  <c r="E10" i="3"/>
  <c r="B12" i="4"/>
  <c r="B17" i="4"/>
  <c r="C7" i="3"/>
  <c r="F10" i="3"/>
  <c r="C12" i="4"/>
  <c r="C17" i="4"/>
  <c r="E17" i="4"/>
  <c r="I16" i="3"/>
  <c r="D8" i="3"/>
  <c r="F8" i="3"/>
  <c r="D7" i="3"/>
  <c r="H16" i="3"/>
  <c r="E12" i="4"/>
  <c r="E7" i="3"/>
  <c r="F7" i="3"/>
  <c r="J16" i="3"/>
  <c r="K16" i="3"/>
  <c r="K12" i="4"/>
  <c r="E20" i="4" l="1"/>
  <c r="L24" i="3"/>
  <c r="C20" i="4"/>
  <c r="K24" i="3"/>
  <c r="J24" i="3"/>
  <c r="I24" i="3"/>
  <c r="H24" i="3"/>
  <c r="B20" i="4"/>
  <c r="A20" i="4"/>
  <c r="K20" i="4"/>
  <c r="L12" i="3"/>
  <c r="K12" i="3"/>
  <c r="K7" i="3"/>
  <c r="J12" i="3"/>
  <c r="I12" i="3"/>
  <c r="H12" i="3"/>
  <c r="K6" i="3"/>
  <c r="C8" i="4"/>
  <c r="B8" i="4"/>
  <c r="K8" i="4"/>
  <c r="K5" i="3"/>
  <c r="K8" i="3"/>
  <c r="E8" i="4"/>
  <c r="A8" i="4"/>
  <c r="E13" i="4"/>
  <c r="K17" i="3"/>
  <c r="I17" i="3"/>
  <c r="H17" i="3"/>
  <c r="K13" i="4"/>
  <c r="J17" i="3"/>
  <c r="B13" i="4"/>
  <c r="L17" i="3"/>
  <c r="C13" i="4"/>
  <c r="A13" i="4"/>
</calcChain>
</file>

<file path=xl/sharedStrings.xml><?xml version="1.0" encoding="utf-8"?>
<sst xmlns="http://schemas.openxmlformats.org/spreadsheetml/2006/main" count="182" uniqueCount="142">
  <si>
    <t>RISIKOANALYSE - EXCEL VORLAGE</t>
  </si>
  <si>
    <t>Neu aufgebaut auf Basis der hochgeladenen Risk-Assessment-Datei und für eine deutschsprachige Nutzung bereinigt.</t>
  </si>
  <si>
    <t>1. Zweck</t>
  </si>
  <si>
    <t>Die Vorlage dient zur systematischen Identifikation, Bewertung, Priorisierung und Nachverfolgung von Risiken.</t>
  </si>
  <si>
    <t>2. Arbeitsablauf</t>
  </si>
  <si>
    <t>1) Metadaten und Ziel eintragen. 2) Risiken je Zeile beschreiben. 3) Auswirkung und Wahrscheinlichkeit per Dropdown wählen. 4) Maßnahmen, Strategie, Verantwortliche und Zieltermin ergänzen. 5) Im Risikoregister den Rest-Score nach Maßnahmen dokumentieren.</t>
  </si>
  <si>
    <t>3. Bewertungslogik</t>
  </si>
  <si>
    <t>Der Risikoscore ist Auswirkung x Wahrscheinlichkeit. Niedrig = 1-4, Mittel = 5-11, Hoch = 12-25.</t>
  </si>
  <si>
    <t>4. Wichtige Änderungen gegenüber dem Original</t>
  </si>
  <si>
    <t>Die neue Version beseitigt Null- und 1899-Datumsartefakte, ordnet Registerspalten fachlich korrekt zu, ergänzt belastbare Dropdowns und ersetzt die ursprüngliche makro-/chartabhängige Heatmap durch eine stabile 5x5 Matrix.</t>
  </si>
  <si>
    <t>5. Aufbau der Arbeitsmappe</t>
  </si>
  <si>
    <t>Blatt 'Risikoanalyse' = Primäre Erfassung. Blatt 'Heatmap' = Matrix und aktive Risiken. Blatt 'Risikoregister' = Verfolgung von Maßnahmen und Vergleich Alt/Neu.</t>
  </si>
  <si>
    <t>AUSWIRKUNG</t>
  </si>
  <si>
    <t>WAHRSCHEINLICHKEIT</t>
  </si>
  <si>
    <t>(1) Unwesentlich - Kaum Einfluss auf Betrieb, Reputation oder Finanzen.</t>
  </si>
  <si>
    <t>(1) Niedrig - Kurzfristig nahezu unwahrscheinlich.</t>
  </si>
  <si>
    <t>(2) Gering - Begrenzter Einfluss, geringe Steuerungsmaßnahmen notwendig.</t>
  </si>
  <si>
    <t>(2) Niedrig-Mittel - Eher unwahrscheinlich, aber plausibel.</t>
  </si>
  <si>
    <t>(3) Mittel - Spürbare Verzögerung oder Mehrarbeit; moderate Auswirkungen.</t>
  </si>
  <si>
    <t>(3) Mittel - Eintritt ist realistisch; Maßnahmen sollten geplant werden.</t>
  </si>
  <si>
    <t>(4) Erheblich - Deutlicher Effekt auf Ziele, Ressourcen oder Außenwirkung.</t>
  </si>
  <si>
    <t>(4) Mittel-Hoch - Eintritt ist mehr als wahrscheinlich; Gegenmaßnahmen zeitnah.</t>
  </si>
  <si>
    <t>(5) Kritisch - Schwerwiegender Einfluss auf Fortführung, Sicherheit oder Reputation.</t>
  </si>
  <si>
    <t>(5) Hoch - Hohe Eintrittswahrscheinlichkeit; sofortiger Handlungsbedarf.</t>
  </si>
  <si>
    <t>RISIKOANALYSE</t>
  </si>
  <si>
    <t>Zur Identifikation, Bewertung und Steuerung von Risiken</t>
  </si>
  <si>
    <t>Bereich/Abteilung:</t>
  </si>
  <si>
    <t>Organisationseinheit:</t>
  </si>
  <si>
    <t>Bearbeitet von:</t>
  </si>
  <si>
    <t>Datum der Analyse:</t>
  </si>
  <si>
    <t>Nächste Risikoanalyse:</t>
  </si>
  <si>
    <t>Bewertungsgegenstand / Ziel:</t>
  </si>
  <si>
    <t>Risiko-ID</t>
  </si>
  <si>
    <t>Risikokategorie / Beschreibung</t>
  </si>
  <si>
    <t>Bestehende Kontrollen</t>
  </si>
  <si>
    <t>Kommentare / Hinweise</t>
  </si>
  <si>
    <t>Auswirkung</t>
  </si>
  <si>
    <t>Wahrscheinlichkeit</t>
  </si>
  <si>
    <t>RISIKOBEWERTUNG</t>
  </si>
  <si>
    <t>Beteiligte / Stakeholder</t>
  </si>
  <si>
    <t>Zusätzliche Maßnahmen</t>
  </si>
  <si>
    <t>Behandlungsstrategie</t>
  </si>
  <si>
    <t>Verantwortlich</t>
  </si>
  <si>
    <t>Zieltermin</t>
  </si>
  <si>
    <t>Auswirkung (Wert)</t>
  </si>
  <si>
    <t>Wahrscheinlichkeit (Wert)</t>
  </si>
  <si>
    <t>Risikoscore</t>
  </si>
  <si>
    <t>Risiko 1</t>
  </si>
  <si>
    <t>Lieferkette fällt kurzfristig aus</t>
  </si>
  <si>
    <t>Gering</t>
  </si>
  <si>
    <t>Niedrig-Mittel</t>
  </si>
  <si>
    <t>Risiko 2</t>
  </si>
  <si>
    <t>Vertragsprüfung ist unvollständig</t>
  </si>
  <si>
    <t>Unwesentlich</t>
  </si>
  <si>
    <t>Mittel-Hoch</t>
  </si>
  <si>
    <t>Risiko 3</t>
  </si>
  <si>
    <t>IT-Sicherheitsvorfall / Datenabfluss</t>
  </si>
  <si>
    <t>Kritisch</t>
  </si>
  <si>
    <t>Risiko 4</t>
  </si>
  <si>
    <t>Schlüsselperson ist kurzfristig nicht verfügbar</t>
  </si>
  <si>
    <t>Hoch</t>
  </si>
  <si>
    <t>Risiko 5</t>
  </si>
  <si>
    <t>Risiko 6</t>
  </si>
  <si>
    <t>Risiko 7</t>
  </si>
  <si>
    <t>Risiko 8</t>
  </si>
  <si>
    <t>Risiko 9</t>
  </si>
  <si>
    <t>Risiko 10</t>
  </si>
  <si>
    <t>Risiko 11</t>
  </si>
  <si>
    <t>Risiko 12</t>
  </si>
  <si>
    <t>Risiko 13</t>
  </si>
  <si>
    <t>Risiko 14</t>
  </si>
  <si>
    <t>Risiko 15</t>
  </si>
  <si>
    <t>Risiko 16</t>
  </si>
  <si>
    <t>Risiko 17</t>
  </si>
  <si>
    <t>Risiko 18</t>
  </si>
  <si>
    <t>Risiko 19</t>
  </si>
  <si>
    <t>Risiko 20</t>
  </si>
  <si>
    <t>Hinweis: Der Risikoscore ergibt sich aus Auswirkung x Wahrscheinlichkeit.</t>
  </si>
  <si>
    <t>Farblogik: Niedrig = 1-4 | Mittel = 5-11 | Hoch = 12-25</t>
  </si>
  <si>
    <t>5x5 Risikomatrix auf Basis der numerischen Werte aus der Risikoanalyse</t>
  </si>
  <si>
    <t>KENNZAHL</t>
  </si>
  <si>
    <t>WERT</t>
  </si>
  <si>
    <t>Wahrsch.</t>
  </si>
  <si>
    <t>Aktive Risiken</t>
  </si>
  <si>
    <t>Hohe Risiken</t>
  </si>
  <si>
    <t>Mittlere Risiken</t>
  </si>
  <si>
    <t>Niedrige Risiken</t>
  </si>
  <si>
    <t>AKTIVE RISIKEN</t>
  </si>
  <si>
    <t>Beschreibung</t>
  </si>
  <si>
    <t>Score</t>
  </si>
  <si>
    <t>Zellenfarbe = Risikoniveau, Zellwert = Anzahl der Risiken in der jeweiligen Kombination.</t>
  </si>
  <si>
    <t>RISIKOREGISTER</t>
  </si>
  <si>
    <t>Nachverfolgung von Maßnahmen und Vergleich von ursprünglichem und neuem Risikoscore</t>
  </si>
  <si>
    <t>Datum:</t>
  </si>
  <si>
    <t>Identifiziertes Risiko</t>
  </si>
  <si>
    <t>Maßnahmen</t>
  </si>
  <si>
    <t>Status / Update</t>
  </si>
  <si>
    <t>Ist-Termin</t>
  </si>
  <si>
    <t>Score alt</t>
  </si>
  <si>
    <t>Score neu</t>
  </si>
  <si>
    <t>RISIKOSCORE - LEGENDE</t>
  </si>
  <si>
    <t>Niedrig</t>
  </si>
  <si>
    <t>1-4</t>
  </si>
  <si>
    <t>Grün</t>
  </si>
  <si>
    <t>Mittel</t>
  </si>
  <si>
    <t>5-11</t>
  </si>
  <si>
    <t>Gelb</t>
  </si>
  <si>
    <t>12-25</t>
  </si>
  <si>
    <t>Rot</t>
  </si>
  <si>
    <t>Strategie</t>
  </si>
  <si>
    <t>Organisationseinheit</t>
  </si>
  <si>
    <t>Mindern</t>
  </si>
  <si>
    <t>Athletics</t>
  </si>
  <si>
    <t>Übertragen</t>
  </si>
  <si>
    <t>College of Agricultural Sciences</t>
  </si>
  <si>
    <t>Vermeiden</t>
  </si>
  <si>
    <t>College of Business</t>
  </si>
  <si>
    <t>Erheblich</t>
  </si>
  <si>
    <t>Akzeptieren</t>
  </si>
  <si>
    <t>College of Earth, Ocean and Atmospheric Sciences</t>
  </si>
  <si>
    <t>College of Education</t>
  </si>
  <si>
    <t>College of Engineering</t>
  </si>
  <si>
    <t>College of Forestry</t>
  </si>
  <si>
    <t>College of Liberal Arts</t>
  </si>
  <si>
    <t>College of Pharmacy</t>
  </si>
  <si>
    <t>College of Public Health and Human Sciences</t>
  </si>
  <si>
    <t>College of Science</t>
  </si>
  <si>
    <t>College of Veterinary Medicine</t>
  </si>
  <si>
    <t>Faculty Affairs</t>
  </si>
  <si>
    <t>Finance and Administration</t>
  </si>
  <si>
    <t>Graduate School</t>
  </si>
  <si>
    <t>Information Services</t>
  </si>
  <si>
    <t>OSU - Cascades</t>
  </si>
  <si>
    <t>OSU Alumni Association</t>
  </si>
  <si>
    <t>President's Office</t>
  </si>
  <si>
    <t>Provost's Office</t>
  </si>
  <si>
    <t>Research</t>
  </si>
  <si>
    <t>Student Affairs</t>
  </si>
  <si>
    <t>University Honors College</t>
  </si>
  <si>
    <t>University Outreach &amp; Engagement</t>
  </si>
  <si>
    <t>University Relations and Marketing</t>
  </si>
  <si>
    <t>RISIKO MAP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</si>
</sst>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0" x14ac:knownFonts="1">
    <font>
      <sz val="11"/>
      <color theme="1"/>
      <name val="Calibri"/>
      <family val="2"/>
      <charset val="1"/>
    </font>
    <font>
      <b/>
      <sz val="16"/>
      <color rgb="FFFFFFFF"/>
      <name val="Calibri"/>
      <charset val="1"/>
    </font>
    <font>
      <sz val="11"/>
      <color rgb="FF1F1F1F"/>
      <name val="Calibri"/>
      <charset val="1"/>
    </font>
    <font>
      <b/>
      <sz val="11"/>
      <color rgb="FFFFFFFF"/>
      <name val="Calibri"/>
      <charset val="1"/>
    </font>
    <font>
      <sz val="10"/>
      <color rgb="FF1F1F1F"/>
      <name val="Calibri"/>
      <charset val="1"/>
    </font>
    <font>
      <sz val="9"/>
      <color rgb="FF1F1F1F"/>
      <name val="Calibri"/>
      <charset val="1"/>
    </font>
    <font>
      <b/>
      <sz val="10"/>
      <color rgb="FF1F1F1F"/>
      <name val="Calibri"/>
      <charset val="1"/>
    </font>
    <font>
      <sz val="10"/>
      <color rgb="FF0000FF"/>
      <name val="Calibri"/>
      <charset val="1"/>
    </font>
    <font>
      <b/>
      <sz val="9"/>
      <color rgb="FF1F1F1F"/>
      <name val="Calibri"/>
      <charset val="1"/>
    </font>
    <font>
      <b/>
      <sz val="12"/>
      <color rgb="FF1F1F1F"/>
      <name val="Calibri"/>
      <charset val="1"/>
    </font>
  </fonts>
  <fills count="11">
    <fill>
      <patternFill patternType="none"/>
    </fill>
    <fill>
      <patternFill patternType="gray125"/>
    </fill>
    <fill>
      <patternFill patternType="solid">
        <fgColor rgb="FFD73F09"/>
        <bgColor rgb="FFFF6600"/>
      </patternFill>
    </fill>
    <fill>
      <patternFill patternType="solid">
        <fgColor rgb="FFF3F3F3"/>
        <bgColor rgb="FFFFFFFF"/>
      </patternFill>
    </fill>
    <fill>
      <patternFill patternType="solid">
        <fgColor rgb="FF1F1F1F"/>
        <bgColor rgb="FF333300"/>
      </patternFill>
    </fill>
    <fill>
      <patternFill patternType="solid">
        <fgColor rgb="FFFFFFFF"/>
        <bgColor rgb="FFF3F3F3"/>
      </patternFill>
    </fill>
    <fill>
      <patternFill patternType="solid">
        <fgColor rgb="FFE7E6E6"/>
        <bgColor rgb="FFF3F3F3"/>
      </patternFill>
    </fill>
    <fill>
      <patternFill patternType="solid">
        <fgColor rgb="FFFFF2CC"/>
        <bgColor rgb="FFF3F3F3"/>
      </patternFill>
    </fill>
    <fill>
      <patternFill patternType="solid">
        <fgColor rgb="FFFFD966"/>
        <bgColor rgb="FFFFFF99"/>
      </patternFill>
    </fill>
    <fill>
      <patternFill patternType="solid">
        <fgColor rgb="FFF8696B"/>
        <bgColor rgb="FFFF6600"/>
      </patternFill>
    </fill>
    <fill>
      <patternFill patternType="solid">
        <fgColor rgb="FF92D050"/>
        <bgColor rgb="FFC0C0C0"/>
      </patternFill>
    </fill>
  </fills>
  <borders count="17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thin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thin">
        <color rgb="FF666666"/>
      </bottom>
      <diagonal/>
    </border>
    <border>
      <left style="medium">
        <color rgb="FF666666"/>
      </left>
      <right style="thin">
        <color rgb="FF666666"/>
      </right>
      <top style="medium">
        <color rgb="FF666666"/>
      </top>
      <bottom style="thin">
        <color rgb="FF666666"/>
      </bottom>
      <diagonal/>
    </border>
    <border>
      <left style="thin">
        <color rgb="FF666666"/>
      </left>
      <right style="medium">
        <color rgb="FF666666"/>
      </right>
      <top style="medium">
        <color rgb="FF666666"/>
      </top>
      <bottom style="thin">
        <color rgb="FF666666"/>
      </bottom>
      <diagonal/>
    </border>
    <border>
      <left style="medium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medium">
        <color rgb="FF666666"/>
      </right>
      <top style="thin">
        <color rgb="FF666666"/>
      </top>
      <bottom style="thin">
        <color rgb="FF666666"/>
      </bottom>
      <diagonal/>
    </border>
    <border>
      <left style="medium">
        <color rgb="FF666666"/>
      </left>
      <right style="thin">
        <color rgb="FF666666"/>
      </right>
      <top style="thin">
        <color rgb="FF666666"/>
      </top>
      <bottom style="medium">
        <color rgb="FF666666"/>
      </bottom>
      <diagonal/>
    </border>
    <border>
      <left style="thin">
        <color rgb="FF666666"/>
      </left>
      <right style="medium">
        <color rgb="FF666666"/>
      </right>
      <top style="thin">
        <color rgb="FF666666"/>
      </top>
      <bottom style="medium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medium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thin">
        <color rgb="FF666666"/>
      </top>
      <bottom style="thin">
        <color rgb="FF666666"/>
      </bottom>
      <diagonal/>
    </border>
    <border>
      <left style="medium">
        <color rgb="FF666666"/>
      </left>
      <right style="thin">
        <color rgb="FF666666"/>
      </right>
      <top style="medium">
        <color rgb="FF666666"/>
      </top>
      <bottom style="medium">
        <color rgb="FF666666"/>
      </bottom>
      <diagonal/>
    </border>
    <border>
      <left style="thin">
        <color rgb="FF666666"/>
      </left>
      <right style="thin">
        <color rgb="FF666666"/>
      </right>
      <top style="medium">
        <color rgb="FF666666"/>
      </top>
      <bottom style="medium">
        <color rgb="FF666666"/>
      </bottom>
      <diagonal/>
    </border>
    <border>
      <left style="thin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5" fillId="3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7" fillId="7" borderId="7" xfId="0" applyNumberFormat="1" applyFont="1" applyFill="1" applyBorder="1" applyAlignment="1">
      <alignment horizontal="left" vertical="center" wrapText="1"/>
    </xf>
    <xf numFmtId="0" fontId="7" fillId="7" borderId="7" xfId="0" applyFont="1" applyFill="1" applyBorder="1" applyAlignment="1">
      <alignment horizontal="left" vertical="center" wrapText="1"/>
    </xf>
    <xf numFmtId="0" fontId="5" fillId="5" borderId="9" xfId="0" applyFont="1" applyFill="1" applyBorder="1" applyAlignment="1">
      <alignment horizontal="left" vertical="top" wrapText="1"/>
    </xf>
    <xf numFmtId="0" fontId="5" fillId="5" borderId="8" xfId="0" applyFont="1" applyFill="1" applyBorder="1" applyAlignment="1">
      <alignment horizontal="left" vertical="top" wrapText="1"/>
    </xf>
    <xf numFmtId="0" fontId="5" fillId="5" borderId="7" xfId="0" applyFont="1" applyFill="1" applyBorder="1" applyAlignment="1">
      <alignment horizontal="left" vertical="top" wrapText="1"/>
    </xf>
    <xf numFmtId="0" fontId="5" fillId="5" borderId="6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left" vertical="center" wrapText="1"/>
    </xf>
    <xf numFmtId="0" fontId="6" fillId="6" borderId="10" xfId="0" applyFont="1" applyFill="1" applyBorder="1" applyAlignment="1">
      <alignment horizontal="left" vertical="center" wrapText="1"/>
    </xf>
    <xf numFmtId="164" fontId="7" fillId="7" borderId="7" xfId="0" applyNumberFormat="1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left" vertical="top" wrapText="1"/>
    </xf>
    <xf numFmtId="0" fontId="7" fillId="7" borderId="10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left" vertical="top" wrapText="1"/>
    </xf>
    <xf numFmtId="164" fontId="7" fillId="7" borderId="7" xfId="0" applyNumberFormat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9" fillId="8" borderId="6" xfId="0" applyFont="1" applyFill="1" applyBorder="1" applyAlignment="1">
      <alignment horizontal="center" vertical="center" wrapText="1"/>
    </xf>
    <xf numFmtId="0" fontId="9" fillId="8" borderId="10" xfId="0" applyFont="1" applyFill="1" applyBorder="1" applyAlignment="1">
      <alignment horizontal="center" vertical="center" wrapText="1"/>
    </xf>
    <xf numFmtId="0" fontId="9" fillId="9" borderId="10" xfId="0" applyFont="1" applyFill="1" applyBorder="1" applyAlignment="1">
      <alignment horizontal="center" vertical="center" wrapText="1"/>
    </xf>
    <xf numFmtId="0" fontId="9" fillId="9" borderId="7" xfId="0" applyFont="1" applyFill="1" applyBorder="1" applyAlignment="1">
      <alignment horizontal="center" vertical="center" wrapText="1"/>
    </xf>
    <xf numFmtId="0" fontId="9" fillId="10" borderId="6" xfId="0" applyFont="1" applyFill="1" applyBorder="1" applyAlignment="1">
      <alignment horizontal="center" vertical="center" wrapText="1"/>
    </xf>
    <xf numFmtId="0" fontId="9" fillId="10" borderId="10" xfId="0" applyFont="1" applyFill="1" applyBorder="1" applyAlignment="1">
      <alignment horizontal="center" vertical="center" wrapText="1"/>
    </xf>
    <xf numFmtId="0" fontId="9" fillId="8" borderId="7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9" fillId="10" borderId="8" xfId="0" applyFont="1" applyFill="1" applyBorder="1" applyAlignment="1">
      <alignment horizontal="center" vertical="center" wrapText="1"/>
    </xf>
    <xf numFmtId="0" fontId="9" fillId="10" borderId="12" xfId="0" applyFont="1" applyFill="1" applyBorder="1" applyAlignment="1">
      <alignment horizontal="center" vertical="center" wrapText="1"/>
    </xf>
    <xf numFmtId="0" fontId="9" fillId="8" borderId="9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left" vertical="top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left" vertical="top" wrapText="1"/>
    </xf>
    <xf numFmtId="164" fontId="4" fillId="5" borderId="10" xfId="0" applyNumberFormat="1" applyFont="1" applyFill="1" applyBorder="1" applyAlignment="1">
      <alignment horizontal="center" vertical="center" wrapText="1"/>
    </xf>
    <xf numFmtId="164" fontId="4" fillId="7" borderId="1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5" fillId="5" borderId="2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left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164" fontId="4" fillId="3" borderId="7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9">
    <dxf>
      <fill>
        <patternFill>
          <bgColor rgb="FFF8696B"/>
        </patternFill>
      </fill>
    </dxf>
    <dxf>
      <fill>
        <patternFill>
          <bgColor rgb="FFFFD966"/>
        </patternFill>
      </fill>
    </dxf>
    <dxf>
      <fill>
        <patternFill>
          <bgColor rgb="FF92D050"/>
        </patternFill>
      </fill>
    </dxf>
    <dxf>
      <fill>
        <patternFill>
          <bgColor rgb="FFF8696B"/>
        </patternFill>
      </fill>
    </dxf>
    <dxf>
      <fill>
        <patternFill>
          <bgColor rgb="FFFFD966"/>
        </patternFill>
      </fill>
    </dxf>
    <dxf>
      <fill>
        <patternFill>
          <bgColor rgb="FF92D050"/>
        </patternFill>
      </fill>
    </dxf>
    <dxf>
      <fill>
        <patternFill>
          <bgColor rgb="FFF8696B"/>
        </patternFill>
      </fill>
    </dxf>
    <dxf>
      <fill>
        <patternFill>
          <bgColor rgb="FFFFD966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3F3F3"/>
      <rgbColor rgb="FF660066"/>
      <rgbColor rgb="FFF8696B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7E6E6"/>
      <rgbColor rgb="FFCCFFCC"/>
      <rgbColor rgb="FFFFFF99"/>
      <rgbColor rgb="FF99CCFF"/>
      <rgbColor rgb="FFFF99CC"/>
      <rgbColor rgb="FFCC99FF"/>
      <rgbColor rgb="FFFFD966"/>
      <rgbColor rgb="FF3366FF"/>
      <rgbColor rgb="FF33CCCC"/>
      <rgbColor rgb="FF92D05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D73F09"/>
      <rgbColor rgb="FF993366"/>
      <rgbColor rgb="FF333399"/>
      <rgbColor rgb="FF1F1F1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showGridLines="0" zoomScaleNormal="100" workbookViewId="0">
      <pane ySplit="3" topLeftCell="A4" activePane="bottomLeft" state="frozen"/>
      <selection pane="bottomLeft"/>
    </sheetView>
  </sheetViews>
  <sheetFormatPr baseColWidth="10" defaultColWidth="8.7109375" defaultRowHeight="15" customHeight="1" x14ac:dyDescent="0.25"/>
  <cols>
    <col min="1" max="8" width="18" customWidth="1"/>
  </cols>
  <sheetData>
    <row r="1" spans="1:8" ht="20.85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</row>
    <row r="2" spans="1:8" ht="15" customHeight="1" x14ac:dyDescent="0.25">
      <c r="A2" s="13" t="s">
        <v>1</v>
      </c>
      <c r="B2" s="13"/>
      <c r="C2" s="13"/>
      <c r="D2" s="13"/>
      <c r="E2" s="13"/>
      <c r="F2" s="13"/>
      <c r="G2" s="13"/>
      <c r="H2" s="13"/>
    </row>
    <row r="4" spans="1:8" ht="15" customHeight="1" x14ac:dyDescent="0.25">
      <c r="A4" s="12" t="s">
        <v>2</v>
      </c>
      <c r="B4" s="12"/>
      <c r="C4" s="12"/>
      <c r="D4" s="12"/>
      <c r="E4" s="12"/>
      <c r="F4" s="12"/>
      <c r="G4" s="12"/>
      <c r="H4" s="12"/>
    </row>
    <row r="5" spans="1:8" ht="15" customHeight="1" x14ac:dyDescent="0.25">
      <c r="A5" s="11" t="s">
        <v>3</v>
      </c>
      <c r="B5" s="11"/>
      <c r="C5" s="11"/>
      <c r="D5" s="11"/>
      <c r="E5" s="11"/>
      <c r="F5" s="11"/>
      <c r="G5" s="11"/>
      <c r="H5" s="11"/>
    </row>
    <row r="6" spans="1:8" x14ac:dyDescent="0.25">
      <c r="A6" s="11"/>
      <c r="B6" s="11"/>
      <c r="C6" s="11"/>
      <c r="D6" s="11"/>
      <c r="E6" s="11"/>
      <c r="F6" s="11"/>
      <c r="G6" s="11"/>
      <c r="H6" s="11"/>
    </row>
    <row r="8" spans="1:8" ht="15" customHeight="1" x14ac:dyDescent="0.25">
      <c r="A8" s="12" t="s">
        <v>4</v>
      </c>
      <c r="B8" s="12"/>
      <c r="C8" s="12"/>
      <c r="D8" s="12"/>
      <c r="E8" s="12"/>
      <c r="F8" s="12"/>
      <c r="G8" s="12"/>
      <c r="H8" s="12"/>
    </row>
    <row r="9" spans="1:8" ht="15" customHeight="1" x14ac:dyDescent="0.25">
      <c r="A9" s="11" t="s">
        <v>5</v>
      </c>
      <c r="B9" s="11"/>
      <c r="C9" s="11"/>
      <c r="D9" s="11"/>
      <c r="E9" s="11"/>
      <c r="F9" s="11"/>
      <c r="G9" s="11"/>
      <c r="H9" s="11"/>
    </row>
    <row r="10" spans="1:8" x14ac:dyDescent="0.25">
      <c r="A10" s="11"/>
      <c r="B10" s="11"/>
      <c r="C10" s="11"/>
      <c r="D10" s="11"/>
      <c r="E10" s="11"/>
      <c r="F10" s="11"/>
      <c r="G10" s="11"/>
      <c r="H10" s="11"/>
    </row>
    <row r="12" spans="1:8" ht="15" customHeight="1" x14ac:dyDescent="0.25">
      <c r="A12" s="12" t="s">
        <v>6</v>
      </c>
      <c r="B12" s="12"/>
      <c r="C12" s="12"/>
      <c r="D12" s="12"/>
      <c r="E12" s="12"/>
      <c r="F12" s="12"/>
      <c r="G12" s="12"/>
      <c r="H12" s="12"/>
    </row>
    <row r="13" spans="1:8" ht="15" customHeight="1" x14ac:dyDescent="0.25">
      <c r="A13" s="11" t="s">
        <v>7</v>
      </c>
      <c r="B13" s="11"/>
      <c r="C13" s="11"/>
      <c r="D13" s="11"/>
      <c r="E13" s="11"/>
      <c r="F13" s="11"/>
      <c r="G13" s="11"/>
      <c r="H13" s="11"/>
    </row>
    <row r="14" spans="1:8" x14ac:dyDescent="0.25">
      <c r="A14" s="11"/>
      <c r="B14" s="11"/>
      <c r="C14" s="11"/>
      <c r="D14" s="11"/>
      <c r="E14" s="11"/>
      <c r="F14" s="11"/>
      <c r="G14" s="11"/>
      <c r="H14" s="11"/>
    </row>
    <row r="16" spans="1:8" ht="15" customHeight="1" x14ac:dyDescent="0.25">
      <c r="A16" s="12" t="s">
        <v>8</v>
      </c>
      <c r="B16" s="12"/>
      <c r="C16" s="12"/>
      <c r="D16" s="12"/>
      <c r="E16" s="12"/>
      <c r="F16" s="12"/>
      <c r="G16" s="12"/>
      <c r="H16" s="12"/>
    </row>
    <row r="17" spans="1:8" ht="15" customHeight="1" x14ac:dyDescent="0.25">
      <c r="A17" s="11" t="s">
        <v>9</v>
      </c>
      <c r="B17" s="11"/>
      <c r="C17" s="11"/>
      <c r="D17" s="11"/>
      <c r="E17" s="11"/>
      <c r="F17" s="11"/>
      <c r="G17" s="11"/>
      <c r="H17" s="11"/>
    </row>
    <row r="18" spans="1:8" x14ac:dyDescent="0.25">
      <c r="A18" s="11"/>
      <c r="B18" s="11"/>
      <c r="C18" s="11"/>
      <c r="D18" s="11"/>
      <c r="E18" s="11"/>
      <c r="F18" s="11"/>
      <c r="G18" s="11"/>
      <c r="H18" s="11"/>
    </row>
    <row r="20" spans="1:8" ht="15" customHeight="1" x14ac:dyDescent="0.25">
      <c r="A20" s="12" t="s">
        <v>10</v>
      </c>
      <c r="B20" s="12"/>
      <c r="C20" s="12"/>
      <c r="D20" s="12"/>
      <c r="E20" s="12"/>
      <c r="F20" s="12"/>
      <c r="G20" s="12"/>
      <c r="H20" s="12"/>
    </row>
    <row r="21" spans="1:8" ht="15" customHeight="1" x14ac:dyDescent="0.25">
      <c r="A21" s="11" t="s">
        <v>11</v>
      </c>
      <c r="B21" s="11"/>
      <c r="C21" s="11"/>
      <c r="D21" s="11"/>
      <c r="E21" s="11"/>
      <c r="F21" s="11"/>
      <c r="G21" s="11"/>
      <c r="H21" s="11"/>
    </row>
    <row r="22" spans="1:8" x14ac:dyDescent="0.25">
      <c r="A22" s="11"/>
      <c r="B22" s="11"/>
      <c r="C22" s="11"/>
      <c r="D22" s="11"/>
      <c r="E22" s="11"/>
      <c r="F22" s="11"/>
      <c r="G22" s="11"/>
      <c r="H22" s="11"/>
    </row>
    <row r="24" spans="1:8" ht="15" customHeight="1" x14ac:dyDescent="0.25">
      <c r="A24" s="10" t="s">
        <v>12</v>
      </c>
      <c r="B24" s="10"/>
      <c r="C24" s="10"/>
      <c r="D24" s="10"/>
      <c r="E24" s="9" t="s">
        <v>13</v>
      </c>
      <c r="F24" s="9"/>
      <c r="G24" s="9"/>
      <c r="H24" s="9"/>
    </row>
    <row r="25" spans="1:8" ht="15" customHeight="1" x14ac:dyDescent="0.25">
      <c r="A25" s="8" t="s">
        <v>14</v>
      </c>
      <c r="B25" s="8"/>
      <c r="C25" s="8"/>
      <c r="D25" s="8"/>
      <c r="E25" s="7" t="s">
        <v>15</v>
      </c>
      <c r="F25" s="7"/>
      <c r="G25" s="7"/>
      <c r="H25" s="7"/>
    </row>
    <row r="26" spans="1:8" ht="15" customHeight="1" x14ac:dyDescent="0.25">
      <c r="A26" s="8" t="s">
        <v>16</v>
      </c>
      <c r="B26" s="8"/>
      <c r="C26" s="8"/>
      <c r="D26" s="8"/>
      <c r="E26" s="7" t="s">
        <v>17</v>
      </c>
      <c r="F26" s="7"/>
      <c r="G26" s="7"/>
      <c r="H26" s="7"/>
    </row>
    <row r="27" spans="1:8" ht="15" customHeight="1" x14ac:dyDescent="0.25">
      <c r="A27" s="8" t="s">
        <v>18</v>
      </c>
      <c r="B27" s="8"/>
      <c r="C27" s="8"/>
      <c r="D27" s="8"/>
      <c r="E27" s="7" t="s">
        <v>19</v>
      </c>
      <c r="F27" s="7"/>
      <c r="G27" s="7"/>
      <c r="H27" s="7"/>
    </row>
    <row r="28" spans="1:8" ht="15" customHeight="1" x14ac:dyDescent="0.25">
      <c r="A28" s="8" t="s">
        <v>20</v>
      </c>
      <c r="B28" s="8"/>
      <c r="C28" s="8"/>
      <c r="D28" s="8"/>
      <c r="E28" s="7" t="s">
        <v>21</v>
      </c>
      <c r="F28" s="7"/>
      <c r="G28" s="7"/>
      <c r="H28" s="7"/>
    </row>
    <row r="29" spans="1:8" ht="15" customHeight="1" x14ac:dyDescent="0.25">
      <c r="A29" s="6" t="s">
        <v>22</v>
      </c>
      <c r="B29" s="6"/>
      <c r="C29" s="6"/>
      <c r="D29" s="6"/>
      <c r="E29" s="5" t="s">
        <v>23</v>
      </c>
      <c r="F29" s="5"/>
      <c r="G29" s="5"/>
      <c r="H29" s="5"/>
    </row>
  </sheetData>
  <mergeCells count="24">
    <mergeCell ref="A29:D29"/>
    <mergeCell ref="E29:H29"/>
    <mergeCell ref="A26:D26"/>
    <mergeCell ref="E26:H26"/>
    <mergeCell ref="A27:D27"/>
    <mergeCell ref="E27:H27"/>
    <mergeCell ref="A28:D28"/>
    <mergeCell ref="E28:H28"/>
    <mergeCell ref="A20:H20"/>
    <mergeCell ref="A21:H22"/>
    <mergeCell ref="A24:D24"/>
    <mergeCell ref="E24:H24"/>
    <mergeCell ref="A25:D25"/>
    <mergeCell ref="E25:H25"/>
    <mergeCell ref="A9:H10"/>
    <mergeCell ref="A12:H12"/>
    <mergeCell ref="A13:H14"/>
    <mergeCell ref="A16:H16"/>
    <mergeCell ref="A17:H18"/>
    <mergeCell ref="A1:H1"/>
    <mergeCell ref="A2:H2"/>
    <mergeCell ref="A4:H4"/>
    <mergeCell ref="A5:H6"/>
    <mergeCell ref="A8:H8"/>
  </mergeCells>
  <pageMargins left="0.4" right="0.4" top="0.5" bottom="0.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37"/>
  <sheetViews>
    <sheetView showGridLines="0" zoomScaleNormal="100" workbookViewId="0">
      <pane ySplit="9" topLeftCell="A10" activePane="bottomLeft" state="frozen"/>
      <selection pane="bottomLeft" sqref="A1:N1"/>
    </sheetView>
  </sheetViews>
  <sheetFormatPr baseColWidth="10" defaultColWidth="8.7109375" defaultRowHeight="15" customHeight="1" x14ac:dyDescent="0.25"/>
  <cols>
    <col min="1" max="1" width="14" customWidth="1"/>
    <col min="2" max="2" width="30" customWidth="1"/>
    <col min="3" max="3" width="24" customWidth="1"/>
    <col min="4" max="4" width="22" customWidth="1"/>
    <col min="5" max="5" width="14" customWidth="1"/>
    <col min="6" max="6" width="16" customWidth="1"/>
    <col min="7" max="7" width="11" customWidth="1"/>
    <col min="8" max="8" width="13" customWidth="1"/>
    <col min="9" max="9" width="11" customWidth="1"/>
    <col min="10" max="10" width="22" customWidth="1"/>
    <col min="11" max="11" width="24" customWidth="1"/>
    <col min="12" max="13" width="18" customWidth="1"/>
    <col min="14" max="14" width="14" customWidth="1"/>
  </cols>
  <sheetData>
    <row r="1" spans="1:14" ht="24" customHeight="1" x14ac:dyDescent="0.25">
      <c r="A1" s="14" t="s">
        <v>24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9.5" customHeight="1" x14ac:dyDescent="0.25">
      <c r="A2" s="13" t="s">
        <v>25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4" spans="1:14" ht="19.5" customHeight="1" x14ac:dyDescent="0.25">
      <c r="A4" s="15" t="s">
        <v>26</v>
      </c>
      <c r="B4" s="4"/>
      <c r="C4" s="4"/>
      <c r="D4" s="4"/>
      <c r="E4" s="16" t="s">
        <v>27</v>
      </c>
      <c r="F4" s="4"/>
      <c r="G4" s="4"/>
      <c r="H4" s="4"/>
      <c r="I4" s="16" t="s">
        <v>28</v>
      </c>
      <c r="J4" s="4"/>
      <c r="K4" s="4"/>
      <c r="L4" s="4"/>
      <c r="M4" s="16" t="s">
        <v>29</v>
      </c>
      <c r="N4" s="17"/>
    </row>
    <row r="5" spans="1:14" ht="27.75" customHeight="1" x14ac:dyDescent="0.25">
      <c r="A5" s="15" t="s">
        <v>30</v>
      </c>
      <c r="B5" s="3"/>
      <c r="C5" s="3"/>
      <c r="D5" s="3"/>
      <c r="E5" s="16" t="s">
        <v>31</v>
      </c>
      <c r="F5" s="4"/>
      <c r="G5" s="4"/>
      <c r="H5" s="4"/>
      <c r="I5" s="4"/>
      <c r="J5" s="4"/>
      <c r="K5" s="4"/>
      <c r="L5" s="4"/>
      <c r="M5" s="4"/>
      <c r="N5" s="4"/>
    </row>
    <row r="8" spans="1:14" ht="24" customHeight="1" x14ac:dyDescent="0.25">
      <c r="A8" s="18" t="s">
        <v>32</v>
      </c>
      <c r="B8" s="19" t="s">
        <v>33</v>
      </c>
      <c r="C8" s="19" t="s">
        <v>34</v>
      </c>
      <c r="D8" s="19" t="s">
        <v>35</v>
      </c>
      <c r="E8" s="19" t="s">
        <v>36</v>
      </c>
      <c r="F8" s="19" t="s">
        <v>37</v>
      </c>
      <c r="G8" s="2" t="s">
        <v>38</v>
      </c>
      <c r="H8" s="2"/>
      <c r="I8" s="2"/>
      <c r="J8" s="19" t="s">
        <v>39</v>
      </c>
      <c r="K8" s="19" t="s">
        <v>40</v>
      </c>
      <c r="L8" s="19" t="s">
        <v>41</v>
      </c>
      <c r="M8" s="19" t="s">
        <v>42</v>
      </c>
      <c r="N8" s="20" t="s">
        <v>43</v>
      </c>
    </row>
    <row r="9" spans="1:14" ht="31.5" customHeight="1" x14ac:dyDescent="0.25">
      <c r="A9" s="21"/>
      <c r="B9" s="22"/>
      <c r="C9" s="22"/>
      <c r="D9" s="22"/>
      <c r="E9" s="22"/>
      <c r="F9" s="22"/>
      <c r="G9" s="23" t="s">
        <v>44</v>
      </c>
      <c r="H9" s="23" t="s">
        <v>45</v>
      </c>
      <c r="I9" s="23" t="s">
        <v>46</v>
      </c>
      <c r="J9" s="22"/>
      <c r="K9" s="22"/>
      <c r="L9" s="22"/>
      <c r="M9" s="22"/>
      <c r="N9" s="24"/>
    </row>
    <row r="10" spans="1:14" ht="24" customHeight="1" x14ac:dyDescent="0.25">
      <c r="A10" s="25" t="s">
        <v>47</v>
      </c>
      <c r="B10" s="26" t="s">
        <v>48</v>
      </c>
      <c r="C10" s="26"/>
      <c r="D10" s="26"/>
      <c r="E10" s="27" t="s">
        <v>49</v>
      </c>
      <c r="F10" s="27" t="s">
        <v>50</v>
      </c>
      <c r="G10" s="28">
        <f t="shared" ref="G10:G29" si="0">IFERROR(MATCH(E10,ImpactList,0),"")</f>
        <v>2</v>
      </c>
      <c r="H10" s="28">
        <f t="shared" ref="H10:H29" si="1">IFERROR(MATCH(F10,LikelihoodList,0),"")</f>
        <v>2</v>
      </c>
      <c r="I10" s="29">
        <f t="shared" ref="I10:I29" si="2">IF(OR(G10="",H10=""),"",G10*H10)</f>
        <v>4</v>
      </c>
      <c r="J10" s="26"/>
      <c r="K10" s="26"/>
      <c r="L10" s="27"/>
      <c r="M10" s="30"/>
      <c r="N10" s="31"/>
    </row>
    <row r="11" spans="1:14" ht="24" customHeight="1" x14ac:dyDescent="0.25">
      <c r="A11" s="25" t="s">
        <v>51</v>
      </c>
      <c r="B11" s="26" t="s">
        <v>52</v>
      </c>
      <c r="C11" s="26"/>
      <c r="D11" s="26"/>
      <c r="E11" s="27" t="s">
        <v>53</v>
      </c>
      <c r="F11" s="27" t="s">
        <v>54</v>
      </c>
      <c r="G11" s="28">
        <f t="shared" si="0"/>
        <v>1</v>
      </c>
      <c r="H11" s="28">
        <f t="shared" si="1"/>
        <v>4</v>
      </c>
      <c r="I11" s="29">
        <f t="shared" si="2"/>
        <v>4</v>
      </c>
      <c r="J11" s="26"/>
      <c r="K11" s="26"/>
      <c r="L11" s="27"/>
      <c r="M11" s="30"/>
      <c r="N11" s="31"/>
    </row>
    <row r="12" spans="1:14" ht="24" customHeight="1" x14ac:dyDescent="0.25">
      <c r="A12" s="25" t="s">
        <v>55</v>
      </c>
      <c r="B12" s="26" t="s">
        <v>56</v>
      </c>
      <c r="C12" s="26"/>
      <c r="D12" s="26"/>
      <c r="E12" s="27" t="s">
        <v>57</v>
      </c>
      <c r="F12" s="27" t="s">
        <v>50</v>
      </c>
      <c r="G12" s="28">
        <f t="shared" si="0"/>
        <v>5</v>
      </c>
      <c r="H12" s="28">
        <f t="shared" si="1"/>
        <v>2</v>
      </c>
      <c r="I12" s="29">
        <f t="shared" si="2"/>
        <v>10</v>
      </c>
      <c r="J12" s="26"/>
      <c r="K12" s="26"/>
      <c r="L12" s="27"/>
      <c r="M12" s="30"/>
      <c r="N12" s="31"/>
    </row>
    <row r="13" spans="1:14" ht="24" customHeight="1" x14ac:dyDescent="0.25">
      <c r="A13" s="25" t="s">
        <v>58</v>
      </c>
      <c r="B13" s="26" t="s">
        <v>59</v>
      </c>
      <c r="C13" s="26"/>
      <c r="D13" s="26"/>
      <c r="E13" s="27" t="s">
        <v>49</v>
      </c>
      <c r="F13" s="27" t="s">
        <v>60</v>
      </c>
      <c r="G13" s="28">
        <f t="shared" si="0"/>
        <v>2</v>
      </c>
      <c r="H13" s="28">
        <f t="shared" si="1"/>
        <v>5</v>
      </c>
      <c r="I13" s="29">
        <f t="shared" si="2"/>
        <v>10</v>
      </c>
      <c r="J13" s="26"/>
      <c r="K13" s="26"/>
      <c r="L13" s="27"/>
      <c r="M13" s="30"/>
      <c r="N13" s="31"/>
    </row>
    <row r="14" spans="1:14" ht="24" customHeight="1" x14ac:dyDescent="0.25">
      <c r="A14" s="25" t="s">
        <v>61</v>
      </c>
      <c r="B14" s="26"/>
      <c r="C14" s="26"/>
      <c r="D14" s="26"/>
      <c r="E14" s="27"/>
      <c r="F14" s="27"/>
      <c r="G14" s="28" t="str">
        <f t="shared" si="0"/>
        <v/>
      </c>
      <c r="H14" s="28" t="str">
        <f t="shared" si="1"/>
        <v/>
      </c>
      <c r="I14" s="29" t="str">
        <f t="shared" si="2"/>
        <v/>
      </c>
      <c r="J14" s="26"/>
      <c r="K14" s="26"/>
      <c r="L14" s="27"/>
      <c r="M14" s="30"/>
      <c r="N14" s="31"/>
    </row>
    <row r="15" spans="1:14" ht="24" customHeight="1" x14ac:dyDescent="0.25">
      <c r="A15" s="25" t="s">
        <v>62</v>
      </c>
      <c r="B15" s="26"/>
      <c r="C15" s="26"/>
      <c r="D15" s="26"/>
      <c r="E15" s="27"/>
      <c r="F15" s="27"/>
      <c r="G15" s="28" t="str">
        <f t="shared" si="0"/>
        <v/>
      </c>
      <c r="H15" s="28" t="str">
        <f t="shared" si="1"/>
        <v/>
      </c>
      <c r="I15" s="29" t="str">
        <f t="shared" si="2"/>
        <v/>
      </c>
      <c r="J15" s="26"/>
      <c r="K15" s="26"/>
      <c r="L15" s="27"/>
      <c r="M15" s="30"/>
      <c r="N15" s="31"/>
    </row>
    <row r="16" spans="1:14" ht="24" customHeight="1" x14ac:dyDescent="0.25">
      <c r="A16" s="25" t="s">
        <v>63</v>
      </c>
      <c r="B16" s="26"/>
      <c r="C16" s="26"/>
      <c r="D16" s="26"/>
      <c r="E16" s="27"/>
      <c r="F16" s="27"/>
      <c r="G16" s="28" t="str">
        <f t="shared" si="0"/>
        <v/>
      </c>
      <c r="H16" s="28" t="str">
        <f t="shared" si="1"/>
        <v/>
      </c>
      <c r="I16" s="29" t="str">
        <f t="shared" si="2"/>
        <v/>
      </c>
      <c r="J16" s="26"/>
      <c r="K16" s="26"/>
      <c r="L16" s="27"/>
      <c r="M16" s="30"/>
      <c r="N16" s="31"/>
    </row>
    <row r="17" spans="1:14" ht="24" customHeight="1" x14ac:dyDescent="0.25">
      <c r="A17" s="25" t="s">
        <v>64</v>
      </c>
      <c r="B17" s="26"/>
      <c r="C17" s="26"/>
      <c r="D17" s="26"/>
      <c r="E17" s="27"/>
      <c r="F17" s="27"/>
      <c r="G17" s="28" t="str">
        <f t="shared" si="0"/>
        <v/>
      </c>
      <c r="H17" s="28" t="str">
        <f t="shared" si="1"/>
        <v/>
      </c>
      <c r="I17" s="29" t="str">
        <f t="shared" si="2"/>
        <v/>
      </c>
      <c r="J17" s="26"/>
      <c r="K17" s="26"/>
      <c r="L17" s="27"/>
      <c r="M17" s="30"/>
      <c r="N17" s="31"/>
    </row>
    <row r="18" spans="1:14" ht="24" customHeight="1" x14ac:dyDescent="0.25">
      <c r="A18" s="25" t="s">
        <v>65</v>
      </c>
      <c r="B18" s="26"/>
      <c r="C18" s="26"/>
      <c r="D18" s="26"/>
      <c r="E18" s="27"/>
      <c r="F18" s="27"/>
      <c r="G18" s="28" t="str">
        <f t="shared" si="0"/>
        <v/>
      </c>
      <c r="H18" s="28" t="str">
        <f t="shared" si="1"/>
        <v/>
      </c>
      <c r="I18" s="29" t="str">
        <f t="shared" si="2"/>
        <v/>
      </c>
      <c r="J18" s="26"/>
      <c r="K18" s="26"/>
      <c r="L18" s="27"/>
      <c r="M18" s="30"/>
      <c r="N18" s="31"/>
    </row>
    <row r="19" spans="1:14" ht="24" customHeight="1" x14ac:dyDescent="0.25">
      <c r="A19" s="25" t="s">
        <v>66</v>
      </c>
      <c r="B19" s="26"/>
      <c r="C19" s="26"/>
      <c r="D19" s="26"/>
      <c r="E19" s="27"/>
      <c r="F19" s="27"/>
      <c r="G19" s="28" t="str">
        <f t="shared" si="0"/>
        <v/>
      </c>
      <c r="H19" s="28" t="str">
        <f t="shared" si="1"/>
        <v/>
      </c>
      <c r="I19" s="29" t="str">
        <f t="shared" si="2"/>
        <v/>
      </c>
      <c r="J19" s="26"/>
      <c r="K19" s="26"/>
      <c r="L19" s="27"/>
      <c r="M19" s="30"/>
      <c r="N19" s="31"/>
    </row>
    <row r="20" spans="1:14" ht="24" customHeight="1" x14ac:dyDescent="0.25">
      <c r="A20" s="25" t="s">
        <v>67</v>
      </c>
      <c r="B20" s="26"/>
      <c r="C20" s="26"/>
      <c r="D20" s="26"/>
      <c r="E20" s="27"/>
      <c r="F20" s="27"/>
      <c r="G20" s="28" t="str">
        <f t="shared" si="0"/>
        <v/>
      </c>
      <c r="H20" s="28" t="str">
        <f t="shared" si="1"/>
        <v/>
      </c>
      <c r="I20" s="29" t="str">
        <f t="shared" si="2"/>
        <v/>
      </c>
      <c r="J20" s="26"/>
      <c r="K20" s="26"/>
      <c r="L20" s="27"/>
      <c r="M20" s="30"/>
      <c r="N20" s="31"/>
    </row>
    <row r="21" spans="1:14" ht="24" customHeight="1" x14ac:dyDescent="0.25">
      <c r="A21" s="25" t="s">
        <v>68</v>
      </c>
      <c r="B21" s="26"/>
      <c r="C21" s="26"/>
      <c r="D21" s="26"/>
      <c r="E21" s="27"/>
      <c r="F21" s="27"/>
      <c r="G21" s="28" t="str">
        <f t="shared" si="0"/>
        <v/>
      </c>
      <c r="H21" s="28" t="str">
        <f t="shared" si="1"/>
        <v/>
      </c>
      <c r="I21" s="29" t="str">
        <f t="shared" si="2"/>
        <v/>
      </c>
      <c r="J21" s="26"/>
      <c r="K21" s="26"/>
      <c r="L21" s="27"/>
      <c r="M21" s="30"/>
      <c r="N21" s="31"/>
    </row>
    <row r="22" spans="1:14" ht="24" customHeight="1" x14ac:dyDescent="0.25">
      <c r="A22" s="25" t="s">
        <v>69</v>
      </c>
      <c r="B22" s="26"/>
      <c r="C22" s="26"/>
      <c r="D22" s="26"/>
      <c r="E22" s="27"/>
      <c r="F22" s="27"/>
      <c r="G22" s="28" t="str">
        <f t="shared" si="0"/>
        <v/>
      </c>
      <c r="H22" s="28" t="str">
        <f t="shared" si="1"/>
        <v/>
      </c>
      <c r="I22" s="29" t="str">
        <f t="shared" si="2"/>
        <v/>
      </c>
      <c r="J22" s="26"/>
      <c r="K22" s="26"/>
      <c r="L22" s="27"/>
      <c r="M22" s="30"/>
      <c r="N22" s="31"/>
    </row>
    <row r="23" spans="1:14" ht="24" customHeight="1" x14ac:dyDescent="0.25">
      <c r="A23" s="25" t="s">
        <v>70</v>
      </c>
      <c r="B23" s="26"/>
      <c r="C23" s="26"/>
      <c r="D23" s="26"/>
      <c r="E23" s="27"/>
      <c r="F23" s="27"/>
      <c r="G23" s="28" t="str">
        <f t="shared" si="0"/>
        <v/>
      </c>
      <c r="H23" s="28" t="str">
        <f t="shared" si="1"/>
        <v/>
      </c>
      <c r="I23" s="29" t="str">
        <f t="shared" si="2"/>
        <v/>
      </c>
      <c r="J23" s="26"/>
      <c r="K23" s="26"/>
      <c r="L23" s="27"/>
      <c r="M23" s="30"/>
      <c r="N23" s="31"/>
    </row>
    <row r="24" spans="1:14" ht="24" customHeight="1" x14ac:dyDescent="0.25">
      <c r="A24" s="25" t="s">
        <v>71</v>
      </c>
      <c r="B24" s="26"/>
      <c r="C24" s="26"/>
      <c r="D24" s="26"/>
      <c r="E24" s="27"/>
      <c r="F24" s="27"/>
      <c r="G24" s="28" t="str">
        <f t="shared" si="0"/>
        <v/>
      </c>
      <c r="H24" s="28" t="str">
        <f t="shared" si="1"/>
        <v/>
      </c>
      <c r="I24" s="29" t="str">
        <f t="shared" si="2"/>
        <v/>
      </c>
      <c r="J24" s="26"/>
      <c r="K24" s="26"/>
      <c r="L24" s="27"/>
      <c r="M24" s="30"/>
      <c r="N24" s="31"/>
    </row>
    <row r="25" spans="1:14" ht="24" customHeight="1" x14ac:dyDescent="0.25">
      <c r="A25" s="25" t="s">
        <v>72</v>
      </c>
      <c r="B25" s="26"/>
      <c r="C25" s="26"/>
      <c r="D25" s="26"/>
      <c r="E25" s="27"/>
      <c r="F25" s="27"/>
      <c r="G25" s="28" t="str">
        <f t="shared" si="0"/>
        <v/>
      </c>
      <c r="H25" s="28" t="str">
        <f t="shared" si="1"/>
        <v/>
      </c>
      <c r="I25" s="29" t="str">
        <f t="shared" si="2"/>
        <v/>
      </c>
      <c r="J25" s="26"/>
      <c r="K25" s="26"/>
      <c r="L25" s="27"/>
      <c r="M25" s="30"/>
      <c r="N25" s="31"/>
    </row>
    <row r="26" spans="1:14" ht="24" customHeight="1" x14ac:dyDescent="0.25">
      <c r="A26" s="25" t="s">
        <v>73</v>
      </c>
      <c r="B26" s="26"/>
      <c r="C26" s="26"/>
      <c r="D26" s="26"/>
      <c r="E26" s="27"/>
      <c r="F26" s="27"/>
      <c r="G26" s="28" t="str">
        <f t="shared" si="0"/>
        <v/>
      </c>
      <c r="H26" s="28" t="str">
        <f t="shared" si="1"/>
        <v/>
      </c>
      <c r="I26" s="29" t="str">
        <f t="shared" si="2"/>
        <v/>
      </c>
      <c r="J26" s="26"/>
      <c r="K26" s="26"/>
      <c r="L26" s="27"/>
      <c r="M26" s="30"/>
      <c r="N26" s="31"/>
    </row>
    <row r="27" spans="1:14" ht="24" customHeight="1" x14ac:dyDescent="0.25">
      <c r="A27" s="25" t="s">
        <v>74</v>
      </c>
      <c r="B27" s="26"/>
      <c r="C27" s="26"/>
      <c r="D27" s="26"/>
      <c r="E27" s="27"/>
      <c r="F27" s="27"/>
      <c r="G27" s="28" t="str">
        <f t="shared" si="0"/>
        <v/>
      </c>
      <c r="H27" s="28" t="str">
        <f t="shared" si="1"/>
        <v/>
      </c>
      <c r="I27" s="29" t="str">
        <f t="shared" si="2"/>
        <v/>
      </c>
      <c r="J27" s="26"/>
      <c r="K27" s="26"/>
      <c r="L27" s="27"/>
      <c r="M27" s="30"/>
      <c r="N27" s="31"/>
    </row>
    <row r="28" spans="1:14" ht="24" customHeight="1" x14ac:dyDescent="0.25">
      <c r="A28" s="25" t="s">
        <v>75</v>
      </c>
      <c r="B28" s="26"/>
      <c r="C28" s="26"/>
      <c r="D28" s="26"/>
      <c r="E28" s="27"/>
      <c r="F28" s="27"/>
      <c r="G28" s="28" t="str">
        <f t="shared" si="0"/>
        <v/>
      </c>
      <c r="H28" s="28" t="str">
        <f t="shared" si="1"/>
        <v/>
      </c>
      <c r="I28" s="29" t="str">
        <f t="shared" si="2"/>
        <v/>
      </c>
      <c r="J28" s="26"/>
      <c r="K28" s="26"/>
      <c r="L28" s="27"/>
      <c r="M28" s="30"/>
      <c r="N28" s="31"/>
    </row>
    <row r="29" spans="1:14" ht="24" customHeight="1" x14ac:dyDescent="0.25">
      <c r="A29" s="25" t="s">
        <v>76</v>
      </c>
      <c r="B29" s="26"/>
      <c r="C29" s="26"/>
      <c r="D29" s="26"/>
      <c r="E29" s="27"/>
      <c r="F29" s="27"/>
      <c r="G29" s="28" t="str">
        <f t="shared" si="0"/>
        <v/>
      </c>
      <c r="H29" s="28" t="str">
        <f t="shared" si="1"/>
        <v/>
      </c>
      <c r="I29" s="29" t="str">
        <f t="shared" si="2"/>
        <v/>
      </c>
      <c r="J29" s="26"/>
      <c r="K29" s="26"/>
      <c r="L29" s="27"/>
      <c r="M29" s="30"/>
      <c r="N29" s="31"/>
    </row>
    <row r="32" spans="1:14" ht="21.75" customHeight="1" x14ac:dyDescent="0.25">
      <c r="A32" s="10" t="s">
        <v>12</v>
      </c>
      <c r="B32" s="10"/>
      <c r="C32" s="10"/>
      <c r="D32" s="10"/>
      <c r="E32" s="9" t="s">
        <v>13</v>
      </c>
      <c r="F32" s="9"/>
      <c r="G32" s="9"/>
      <c r="H32" s="9"/>
      <c r="J32" s="1" t="s">
        <v>77</v>
      </c>
      <c r="K32" s="1"/>
      <c r="L32" s="1"/>
      <c r="M32" s="1"/>
      <c r="N32" s="1"/>
    </row>
    <row r="33" spans="1:14" ht="37.5" customHeight="1" x14ac:dyDescent="0.25">
      <c r="A33" s="8" t="s">
        <v>14</v>
      </c>
      <c r="B33" s="8"/>
      <c r="C33" s="8"/>
      <c r="D33" s="8"/>
      <c r="E33" s="7" t="s">
        <v>15</v>
      </c>
      <c r="F33" s="7"/>
      <c r="G33" s="7"/>
      <c r="H33" s="7"/>
      <c r="J33" s="1"/>
      <c r="K33" s="1"/>
      <c r="L33" s="1"/>
      <c r="M33" s="1"/>
      <c r="N33" s="1"/>
    </row>
    <row r="34" spans="1:14" ht="37.5" customHeight="1" x14ac:dyDescent="0.25">
      <c r="A34" s="8" t="s">
        <v>16</v>
      </c>
      <c r="B34" s="8"/>
      <c r="C34" s="8"/>
      <c r="D34" s="8"/>
      <c r="E34" s="7" t="s">
        <v>17</v>
      </c>
      <c r="F34" s="7"/>
      <c r="G34" s="7"/>
      <c r="H34" s="7"/>
      <c r="J34" s="61" t="s">
        <v>78</v>
      </c>
      <c r="K34" s="61"/>
      <c r="L34" s="61"/>
      <c r="M34" s="61"/>
      <c r="N34" s="61"/>
    </row>
    <row r="35" spans="1:14" ht="37.5" customHeight="1" x14ac:dyDescent="0.25">
      <c r="A35" s="8" t="s">
        <v>18</v>
      </c>
      <c r="B35" s="8"/>
      <c r="C35" s="8"/>
      <c r="D35" s="8"/>
      <c r="E35" s="7" t="s">
        <v>19</v>
      </c>
      <c r="F35" s="7"/>
      <c r="G35" s="7"/>
      <c r="H35" s="7"/>
      <c r="J35" s="61"/>
      <c r="K35" s="61"/>
      <c r="L35" s="61"/>
      <c r="M35" s="61"/>
      <c r="N35" s="61"/>
    </row>
    <row r="36" spans="1:14" ht="37.5" customHeight="1" x14ac:dyDescent="0.25">
      <c r="A36" s="8" t="s">
        <v>20</v>
      </c>
      <c r="B36" s="8"/>
      <c r="C36" s="8"/>
      <c r="D36" s="8"/>
      <c r="E36" s="7" t="s">
        <v>21</v>
      </c>
      <c r="F36" s="7"/>
      <c r="G36" s="7"/>
      <c r="H36" s="7"/>
    </row>
    <row r="37" spans="1:14" ht="37.5" customHeight="1" x14ac:dyDescent="0.25">
      <c r="A37" s="6" t="s">
        <v>22</v>
      </c>
      <c r="B37" s="6"/>
      <c r="C37" s="6"/>
      <c r="D37" s="6"/>
      <c r="E37" s="5" t="s">
        <v>23</v>
      </c>
      <c r="F37" s="5"/>
      <c r="G37" s="5"/>
      <c r="H37" s="5"/>
    </row>
  </sheetData>
  <mergeCells count="22">
    <mergeCell ref="A36:D36"/>
    <mergeCell ref="E36:H36"/>
    <mergeCell ref="A37:D37"/>
    <mergeCell ref="E37:H37"/>
    <mergeCell ref="A34:D34"/>
    <mergeCell ref="E34:H34"/>
    <mergeCell ref="J34:N35"/>
    <mergeCell ref="A35:D35"/>
    <mergeCell ref="E35:H35"/>
    <mergeCell ref="B5:D5"/>
    <mergeCell ref="F5:N5"/>
    <mergeCell ref="G8:I8"/>
    <mergeCell ref="A32:D32"/>
    <mergeCell ref="E32:H32"/>
    <mergeCell ref="J32:N33"/>
    <mergeCell ref="A33:D33"/>
    <mergeCell ref="E33:H33"/>
    <mergeCell ref="A1:N1"/>
    <mergeCell ref="A2:N2"/>
    <mergeCell ref="B4:D4"/>
    <mergeCell ref="F4:H4"/>
    <mergeCell ref="J4:L4"/>
  </mergeCells>
  <conditionalFormatting sqref="I10:I29">
    <cfRule type="cellIs" dxfId="8" priority="2" operator="between">
      <formula>1</formula>
      <formula>4</formula>
    </cfRule>
    <cfRule type="cellIs" dxfId="7" priority="3" operator="between">
      <formula>5</formula>
      <formula>11</formula>
    </cfRule>
    <cfRule type="cellIs" dxfId="6" priority="4" operator="between">
      <formula>12</formula>
      <formula>25</formula>
    </cfRule>
  </conditionalFormatting>
  <dataValidations count="4">
    <dataValidation type="list" allowBlank="1" sqref="E10:E29" xr:uid="{00000000-0002-0000-0100-000000000000}">
      <formula1>ImpactList</formula1>
      <formula2>0</formula2>
    </dataValidation>
    <dataValidation type="list" allowBlank="1" sqref="F10:F29" xr:uid="{00000000-0002-0000-0100-000001000000}">
      <formula1>LikelihoodList</formula1>
      <formula2>0</formula2>
    </dataValidation>
    <dataValidation type="list" allowBlank="1" sqref="L10:L29" xr:uid="{00000000-0002-0000-0100-000002000000}">
      <formula1>StrategyList</formula1>
      <formula2>0</formula2>
    </dataValidation>
    <dataValidation type="list" allowBlank="1" sqref="F4" xr:uid="{00000000-0002-0000-0100-000003000000}">
      <formula1>AdministrativeList</formula1>
      <formula2>0</formula2>
    </dataValidation>
  </dataValidations>
  <pageMargins left="0.4" right="0.4" top="0.5" bottom="0.5" header="0.511811023622047" footer="0.511811023622047"/>
  <pageSetup paperSize="9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31"/>
  <sheetViews>
    <sheetView showGridLines="0" tabSelected="1" zoomScale="90" zoomScaleNormal="90" workbookViewId="0">
      <selection activeCell="U22" sqref="U22"/>
    </sheetView>
  </sheetViews>
  <sheetFormatPr baseColWidth="10" defaultColWidth="8.7109375" defaultRowHeight="15" customHeight="1" x14ac:dyDescent="0.25"/>
  <cols>
    <col min="1" max="6" width="12" customWidth="1"/>
    <col min="7" max="7" width="2" customWidth="1"/>
    <col min="8" max="8" width="14" customWidth="1"/>
    <col min="9" max="9" width="26" customWidth="1"/>
    <col min="10" max="10" width="12" customWidth="1"/>
    <col min="11" max="11" width="14" customWidth="1"/>
    <col min="12" max="12" width="12" customWidth="1"/>
  </cols>
  <sheetData>
    <row r="1" spans="1:12" ht="24" customHeight="1" x14ac:dyDescent="0.25">
      <c r="A1" s="14" t="s">
        <v>141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19.5" customHeight="1" x14ac:dyDescent="0.25">
      <c r="A2" s="13" t="s">
        <v>79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4" spans="1:12" ht="21.75" customHeight="1" x14ac:dyDescent="0.25">
      <c r="B4" s="62" t="s">
        <v>12</v>
      </c>
      <c r="C4" s="62"/>
      <c r="D4" s="62"/>
      <c r="E4" s="62"/>
      <c r="F4" s="62"/>
      <c r="H4" s="63" t="s">
        <v>80</v>
      </c>
      <c r="I4" s="63"/>
      <c r="J4" s="63"/>
      <c r="K4" s="64" t="s">
        <v>81</v>
      </c>
      <c r="L4" s="64"/>
    </row>
    <row r="5" spans="1:12" ht="21.75" customHeight="1" x14ac:dyDescent="0.25">
      <c r="A5" s="32" t="s">
        <v>82</v>
      </c>
      <c r="B5" s="33">
        <v>1</v>
      </c>
      <c r="C5" s="34">
        <v>2</v>
      </c>
      <c r="D5" s="34">
        <v>3</v>
      </c>
      <c r="E5" s="34">
        <v>4</v>
      </c>
      <c r="F5" s="35">
        <v>5</v>
      </c>
      <c r="H5" s="65" t="s">
        <v>83</v>
      </c>
      <c r="I5" s="65"/>
      <c r="J5" s="65"/>
      <c r="K5" s="66">
        <f>COUNTIF(Risikoanalyse!$I$10:$I$29,"&gt;0")</f>
        <v>4</v>
      </c>
      <c r="L5" s="66"/>
    </row>
    <row r="6" spans="1:12" ht="33.75" customHeight="1" x14ac:dyDescent="0.25">
      <c r="A6" s="36">
        <v>5</v>
      </c>
      <c r="B6" s="37">
        <f>COUNTIFS(Risikoanalyse!$G$10:$G$29,1,Risikoanalyse!$H$10:$H$29,5)</f>
        <v>0</v>
      </c>
      <c r="C6" s="38">
        <f>COUNTIFS(Risikoanalyse!$G$10:$G$29,2,Risikoanalyse!$H$10:$H$29,5)</f>
        <v>1</v>
      </c>
      <c r="D6" s="39">
        <f>COUNTIFS(Risikoanalyse!$G$10:$G$29,3,Risikoanalyse!$H$10:$H$29,5)</f>
        <v>0</v>
      </c>
      <c r="E6" s="39">
        <f>COUNTIFS(Risikoanalyse!$G$10:$G$29,4,Risikoanalyse!$H$10:$H$29,5)</f>
        <v>0</v>
      </c>
      <c r="F6" s="40">
        <f>COUNTIFS(Risikoanalyse!$G$10:$G$29,5,Risikoanalyse!$H$10:$H$29,5)</f>
        <v>0</v>
      </c>
      <c r="H6" s="65" t="s">
        <v>84</v>
      </c>
      <c r="I6" s="65"/>
      <c r="J6" s="65"/>
      <c r="K6" s="66">
        <f>COUNTIFS(Risikoanalyse!$I$10:$I$29,"&gt;=12")</f>
        <v>0</v>
      </c>
      <c r="L6" s="66"/>
    </row>
    <row r="7" spans="1:12" ht="33.75" customHeight="1" x14ac:dyDescent="0.25">
      <c r="A7" s="36">
        <v>4</v>
      </c>
      <c r="B7" s="41">
        <f>COUNTIFS(Risikoanalyse!$G$10:$G$29,1,Risikoanalyse!$H$10:$H$29,4)</f>
        <v>1</v>
      </c>
      <c r="C7" s="38">
        <f>COUNTIFS(Risikoanalyse!$G$10:$G$29,2,Risikoanalyse!$H$10:$H$29,4)</f>
        <v>0</v>
      </c>
      <c r="D7" s="39">
        <f>COUNTIFS(Risikoanalyse!$G$10:$G$29,3,Risikoanalyse!$H$10:$H$29,4)</f>
        <v>0</v>
      </c>
      <c r="E7" s="39">
        <f>COUNTIFS(Risikoanalyse!$G$10:$G$29,4,Risikoanalyse!$H$10:$H$29,4)</f>
        <v>0</v>
      </c>
      <c r="F7" s="40">
        <f>COUNTIFS(Risikoanalyse!$G$10:$G$29,5,Risikoanalyse!$H$10:$H$29,4)</f>
        <v>0</v>
      </c>
      <c r="H7" s="65" t="s">
        <v>85</v>
      </c>
      <c r="I7" s="65"/>
      <c r="J7" s="65"/>
      <c r="K7" s="66">
        <f>COUNTIFS(Risikoanalyse!$I$10:$I$29,"&gt;=5",Risikoanalyse!$I$10:$I$29,"&lt;=11")</f>
        <v>2</v>
      </c>
      <c r="L7" s="66"/>
    </row>
    <row r="8" spans="1:12" ht="33.75" customHeight="1" x14ac:dyDescent="0.25">
      <c r="A8" s="36">
        <v>3</v>
      </c>
      <c r="B8" s="41">
        <f>COUNTIFS(Risikoanalyse!$G$10:$G$29,1,Risikoanalyse!$H$10:$H$29,3)</f>
        <v>0</v>
      </c>
      <c r="C8" s="38">
        <f>COUNTIFS(Risikoanalyse!$G$10:$G$29,2,Risikoanalyse!$H$10:$H$29,3)</f>
        <v>0</v>
      </c>
      <c r="D8" s="38">
        <f>COUNTIFS(Risikoanalyse!$G$10:$G$29,3,Risikoanalyse!$H$10:$H$29,3)</f>
        <v>0</v>
      </c>
      <c r="E8" s="39">
        <f>COUNTIFS(Risikoanalyse!$G$10:$G$29,4,Risikoanalyse!$H$10:$H$29,3)</f>
        <v>0</v>
      </c>
      <c r="F8" s="40">
        <f>COUNTIFS(Risikoanalyse!$G$10:$G$29,5,Risikoanalyse!$H$10:$H$29,3)</f>
        <v>0</v>
      </c>
      <c r="H8" s="67" t="s">
        <v>86</v>
      </c>
      <c r="I8" s="67"/>
      <c r="J8" s="67"/>
      <c r="K8" s="68">
        <f>COUNTIFS(Risikoanalyse!$I$10:$I$29,"&gt;=1",Risikoanalyse!$I$10:$I$29,"&lt;=4")</f>
        <v>2</v>
      </c>
      <c r="L8" s="68"/>
    </row>
    <row r="9" spans="1:12" ht="33.75" customHeight="1" x14ac:dyDescent="0.25">
      <c r="A9" s="36">
        <v>2</v>
      </c>
      <c r="B9" s="41">
        <f>COUNTIFS(Risikoanalyse!$G$10:$G$29,1,Risikoanalyse!$H$10:$H$29,2)</f>
        <v>0</v>
      </c>
      <c r="C9" s="42">
        <f>COUNTIFS(Risikoanalyse!$G$10:$G$29,2,Risikoanalyse!$H$10:$H$29,2)</f>
        <v>1</v>
      </c>
      <c r="D9" s="38">
        <f>COUNTIFS(Risikoanalyse!$G$10:$G$29,3,Risikoanalyse!$H$10:$H$29,2)</f>
        <v>0</v>
      </c>
      <c r="E9" s="38">
        <f>COUNTIFS(Risikoanalyse!$G$10:$G$29,4,Risikoanalyse!$H$10:$H$29,2)</f>
        <v>0</v>
      </c>
      <c r="F9" s="43">
        <f>COUNTIFS(Risikoanalyse!$G$10:$G$29,5,Risikoanalyse!$H$10:$H$29,2)</f>
        <v>1</v>
      </c>
    </row>
    <row r="10" spans="1:12" ht="33.75" customHeight="1" x14ac:dyDescent="0.25">
      <c r="A10" s="44">
        <v>1</v>
      </c>
      <c r="B10" s="45">
        <f>COUNTIFS(Risikoanalyse!$G$10:$G$29,1,Risikoanalyse!$H$10:$H$29,1)</f>
        <v>0</v>
      </c>
      <c r="C10" s="46">
        <f>COUNTIFS(Risikoanalyse!$G$10:$G$29,2,Risikoanalyse!$H$10:$H$29,1)</f>
        <v>0</v>
      </c>
      <c r="D10" s="46">
        <f>COUNTIFS(Risikoanalyse!$G$10:$G$29,3,Risikoanalyse!$H$10:$H$29,1)</f>
        <v>0</v>
      </c>
      <c r="E10" s="46">
        <f>COUNTIFS(Risikoanalyse!$G$10:$G$29,4,Risikoanalyse!$H$10:$H$29,1)</f>
        <v>0</v>
      </c>
      <c r="F10" s="47">
        <f>COUNTIFS(Risikoanalyse!$G$10:$G$29,5,Risikoanalyse!$H$10:$H$29,1)</f>
        <v>0</v>
      </c>
      <c r="H10" s="2" t="s">
        <v>87</v>
      </c>
      <c r="I10" s="2"/>
      <c r="J10" s="2"/>
      <c r="K10" s="2"/>
      <c r="L10" s="2"/>
    </row>
    <row r="11" spans="1:12" x14ac:dyDescent="0.25">
      <c r="H11" s="33" t="s">
        <v>32</v>
      </c>
      <c r="I11" s="34" t="s">
        <v>88</v>
      </c>
      <c r="J11" s="34" t="s">
        <v>36</v>
      </c>
      <c r="K11" s="34" t="s">
        <v>82</v>
      </c>
      <c r="L11" s="35" t="s">
        <v>89</v>
      </c>
    </row>
    <row r="12" spans="1:12" ht="15" customHeight="1" x14ac:dyDescent="0.25">
      <c r="A12" s="69" t="s">
        <v>90</v>
      </c>
      <c r="B12" s="69"/>
      <c r="C12" s="69"/>
      <c r="D12" s="69"/>
      <c r="E12" s="69"/>
      <c r="F12" s="69"/>
      <c r="H12" s="25" t="str">
        <f>IF(Risikoanalyse!I10="","",Risikoanalyse!A10)</f>
        <v>Risiko 1</v>
      </c>
      <c r="I12" s="26" t="str">
        <f>IF(OR(Risikoanalyse!I10="",Risikoanalyse!B10=""),"",Risikoanalyse!B10)</f>
        <v>Lieferkette fällt kurzfristig aus</v>
      </c>
      <c r="J12" s="29">
        <f>IF(Risikoanalyse!I10="","",Risikoanalyse!G10)</f>
        <v>2</v>
      </c>
      <c r="K12" s="29">
        <f>IF(Risikoanalyse!I10="","",Risikoanalyse!H10)</f>
        <v>2</v>
      </c>
      <c r="L12" s="48">
        <f>IF(Risikoanalyse!I10="","",Risikoanalyse!I10)</f>
        <v>4</v>
      </c>
    </row>
    <row r="13" spans="1:12" ht="25.5" x14ac:dyDescent="0.25">
      <c r="H13" s="25" t="str">
        <f>IF(Risikoanalyse!I11="","",Risikoanalyse!A11)</f>
        <v>Risiko 2</v>
      </c>
      <c r="I13" s="26" t="str">
        <f>IF(OR(Risikoanalyse!I11="",Risikoanalyse!B11=""),"",Risikoanalyse!B11)</f>
        <v>Vertragsprüfung ist unvollständig</v>
      </c>
      <c r="J13" s="29">
        <f>IF(Risikoanalyse!I11="","",Risikoanalyse!G11)</f>
        <v>1</v>
      </c>
      <c r="K13" s="29">
        <f>IF(Risikoanalyse!I11="","",Risikoanalyse!H11)</f>
        <v>4</v>
      </c>
      <c r="L13" s="48">
        <f>IF(Risikoanalyse!I11="","",Risikoanalyse!I11)</f>
        <v>4</v>
      </c>
    </row>
    <row r="14" spans="1:12" ht="25.5" x14ac:dyDescent="0.25">
      <c r="H14" s="25" t="str">
        <f>IF(Risikoanalyse!I12="","",Risikoanalyse!A12)</f>
        <v>Risiko 3</v>
      </c>
      <c r="I14" s="26" t="str">
        <f>IF(OR(Risikoanalyse!I12="",Risikoanalyse!B12=""),"",Risikoanalyse!B12)</f>
        <v>IT-Sicherheitsvorfall / Datenabfluss</v>
      </c>
      <c r="J14" s="29">
        <f>IF(Risikoanalyse!I12="","",Risikoanalyse!G12)</f>
        <v>5</v>
      </c>
      <c r="K14" s="29">
        <f>IF(Risikoanalyse!I12="","",Risikoanalyse!H12)</f>
        <v>2</v>
      </c>
      <c r="L14" s="48">
        <f>IF(Risikoanalyse!I12="","",Risikoanalyse!I12)</f>
        <v>10</v>
      </c>
    </row>
    <row r="15" spans="1:12" ht="25.5" x14ac:dyDescent="0.25">
      <c r="H15" s="25" t="str">
        <f>IF(Risikoanalyse!I13="","",Risikoanalyse!A13)</f>
        <v>Risiko 4</v>
      </c>
      <c r="I15" s="26" t="str">
        <f>IF(OR(Risikoanalyse!I13="",Risikoanalyse!B13=""),"",Risikoanalyse!B13)</f>
        <v>Schlüsselperson ist kurzfristig nicht verfügbar</v>
      </c>
      <c r="J15" s="29">
        <f>IF(Risikoanalyse!I13="","",Risikoanalyse!G13)</f>
        <v>2</v>
      </c>
      <c r="K15" s="29">
        <f>IF(Risikoanalyse!I13="","",Risikoanalyse!H13)</f>
        <v>5</v>
      </c>
      <c r="L15" s="48">
        <f>IF(Risikoanalyse!I13="","",Risikoanalyse!I13)</f>
        <v>10</v>
      </c>
    </row>
    <row r="16" spans="1:12" x14ac:dyDescent="0.25">
      <c r="H16" s="25" t="str">
        <f>IF(Risikoanalyse!I14="","",Risikoanalyse!A14)</f>
        <v/>
      </c>
      <c r="I16" s="26" t="str">
        <f>IF(OR(Risikoanalyse!I14="",Risikoanalyse!B14=""),"",Risikoanalyse!B14)</f>
        <v/>
      </c>
      <c r="J16" s="29" t="str">
        <f>IF(Risikoanalyse!I14="","",Risikoanalyse!G14)</f>
        <v/>
      </c>
      <c r="K16" s="29" t="str">
        <f>IF(Risikoanalyse!I14="","",Risikoanalyse!H14)</f>
        <v/>
      </c>
      <c r="L16" s="48" t="str">
        <f>IF(Risikoanalyse!I14="","",Risikoanalyse!I14)</f>
        <v/>
      </c>
    </row>
    <row r="17" spans="8:12" x14ac:dyDescent="0.25">
      <c r="H17" s="25" t="str">
        <f>IF(Risikoanalyse!I15="","",Risikoanalyse!A15)</f>
        <v/>
      </c>
      <c r="I17" s="26" t="str">
        <f>IF(OR(Risikoanalyse!I15="",Risikoanalyse!B15=""),"",Risikoanalyse!B15)</f>
        <v/>
      </c>
      <c r="J17" s="29" t="str">
        <f>IF(Risikoanalyse!I15="","",Risikoanalyse!G15)</f>
        <v/>
      </c>
      <c r="K17" s="29" t="str">
        <f>IF(Risikoanalyse!I15="","",Risikoanalyse!H15)</f>
        <v/>
      </c>
      <c r="L17" s="48" t="str">
        <f>IF(Risikoanalyse!I15="","",Risikoanalyse!I15)</f>
        <v/>
      </c>
    </row>
    <row r="18" spans="8:12" x14ac:dyDescent="0.25">
      <c r="H18" s="25" t="str">
        <f>IF(Risikoanalyse!I16="","",Risikoanalyse!A16)</f>
        <v/>
      </c>
      <c r="I18" s="26" t="str">
        <f>IF(OR(Risikoanalyse!I16="",Risikoanalyse!B16=""),"",Risikoanalyse!B16)</f>
        <v/>
      </c>
      <c r="J18" s="29" t="str">
        <f>IF(Risikoanalyse!I16="","",Risikoanalyse!G16)</f>
        <v/>
      </c>
      <c r="K18" s="29" t="str">
        <f>IF(Risikoanalyse!I16="","",Risikoanalyse!H16)</f>
        <v/>
      </c>
      <c r="L18" s="48" t="str">
        <f>IF(Risikoanalyse!I16="","",Risikoanalyse!I16)</f>
        <v/>
      </c>
    </row>
    <row r="19" spans="8:12" x14ac:dyDescent="0.25">
      <c r="H19" s="25" t="str">
        <f>IF(Risikoanalyse!I17="","",Risikoanalyse!A17)</f>
        <v/>
      </c>
      <c r="I19" s="26" t="str">
        <f>IF(OR(Risikoanalyse!I17="",Risikoanalyse!B17=""),"",Risikoanalyse!B17)</f>
        <v/>
      </c>
      <c r="J19" s="29" t="str">
        <f>IF(Risikoanalyse!I17="","",Risikoanalyse!G17)</f>
        <v/>
      </c>
      <c r="K19" s="29" t="str">
        <f>IF(Risikoanalyse!I17="","",Risikoanalyse!H17)</f>
        <v/>
      </c>
      <c r="L19" s="48" t="str">
        <f>IF(Risikoanalyse!I17="","",Risikoanalyse!I17)</f>
        <v/>
      </c>
    </row>
    <row r="20" spans="8:12" x14ac:dyDescent="0.25">
      <c r="H20" s="25" t="str">
        <f>IF(Risikoanalyse!I18="","",Risikoanalyse!A18)</f>
        <v/>
      </c>
      <c r="I20" s="26" t="str">
        <f>IF(OR(Risikoanalyse!I18="",Risikoanalyse!B18=""),"",Risikoanalyse!B18)</f>
        <v/>
      </c>
      <c r="J20" s="29" t="str">
        <f>IF(Risikoanalyse!I18="","",Risikoanalyse!G18)</f>
        <v/>
      </c>
      <c r="K20" s="29" t="str">
        <f>IF(Risikoanalyse!I18="","",Risikoanalyse!H18)</f>
        <v/>
      </c>
      <c r="L20" s="48" t="str">
        <f>IF(Risikoanalyse!I18="","",Risikoanalyse!I18)</f>
        <v/>
      </c>
    </row>
    <row r="21" spans="8:12" x14ac:dyDescent="0.25">
      <c r="H21" s="25" t="str">
        <f>IF(Risikoanalyse!I19="","",Risikoanalyse!A19)</f>
        <v/>
      </c>
      <c r="I21" s="26" t="str">
        <f>IF(OR(Risikoanalyse!I19="",Risikoanalyse!B19=""),"",Risikoanalyse!B19)</f>
        <v/>
      </c>
      <c r="J21" s="29" t="str">
        <f>IF(Risikoanalyse!I19="","",Risikoanalyse!G19)</f>
        <v/>
      </c>
      <c r="K21" s="29" t="str">
        <f>IF(Risikoanalyse!I19="","",Risikoanalyse!H19)</f>
        <v/>
      </c>
      <c r="L21" s="48" t="str">
        <f>IF(Risikoanalyse!I19="","",Risikoanalyse!I19)</f>
        <v/>
      </c>
    </row>
    <row r="22" spans="8:12" x14ac:dyDescent="0.25">
      <c r="H22" s="25" t="str">
        <f>IF(Risikoanalyse!I20="","",Risikoanalyse!A20)</f>
        <v/>
      </c>
      <c r="I22" s="26" t="str">
        <f>IF(OR(Risikoanalyse!I20="",Risikoanalyse!B20=""),"",Risikoanalyse!B20)</f>
        <v/>
      </c>
      <c r="J22" s="29" t="str">
        <f>IF(Risikoanalyse!I20="","",Risikoanalyse!G20)</f>
        <v/>
      </c>
      <c r="K22" s="29" t="str">
        <f>IF(Risikoanalyse!I20="","",Risikoanalyse!H20)</f>
        <v/>
      </c>
      <c r="L22" s="48" t="str">
        <f>IF(Risikoanalyse!I20="","",Risikoanalyse!I20)</f>
        <v/>
      </c>
    </row>
    <row r="23" spans="8:12" x14ac:dyDescent="0.25">
      <c r="H23" s="25" t="str">
        <f>IF(Risikoanalyse!I21="","",Risikoanalyse!A21)</f>
        <v/>
      </c>
      <c r="I23" s="26" t="str">
        <f>IF(OR(Risikoanalyse!I21="",Risikoanalyse!B21=""),"",Risikoanalyse!B21)</f>
        <v/>
      </c>
      <c r="J23" s="29" t="str">
        <f>IF(Risikoanalyse!I21="","",Risikoanalyse!G21)</f>
        <v/>
      </c>
      <c r="K23" s="29" t="str">
        <f>IF(Risikoanalyse!I21="","",Risikoanalyse!H21)</f>
        <v/>
      </c>
      <c r="L23" s="48" t="str">
        <f>IF(Risikoanalyse!I21="","",Risikoanalyse!I21)</f>
        <v/>
      </c>
    </row>
    <row r="24" spans="8:12" x14ac:dyDescent="0.25">
      <c r="H24" s="25" t="str">
        <f>IF(Risikoanalyse!I22="","",Risikoanalyse!A22)</f>
        <v/>
      </c>
      <c r="I24" s="26" t="str">
        <f>IF(OR(Risikoanalyse!I22="",Risikoanalyse!B22=""),"",Risikoanalyse!B22)</f>
        <v/>
      </c>
      <c r="J24" s="29" t="str">
        <f>IF(Risikoanalyse!I22="","",Risikoanalyse!G22)</f>
        <v/>
      </c>
      <c r="K24" s="29" t="str">
        <f>IF(Risikoanalyse!I22="","",Risikoanalyse!H22)</f>
        <v/>
      </c>
      <c r="L24" s="48" t="str">
        <f>IF(Risikoanalyse!I22="","",Risikoanalyse!I22)</f>
        <v/>
      </c>
    </row>
    <row r="25" spans="8:12" x14ac:dyDescent="0.25">
      <c r="H25" s="25" t="str">
        <f>IF(Risikoanalyse!I23="","",Risikoanalyse!A23)</f>
        <v/>
      </c>
      <c r="I25" s="26" t="str">
        <f>IF(OR(Risikoanalyse!I23="",Risikoanalyse!B23=""),"",Risikoanalyse!B23)</f>
        <v/>
      </c>
      <c r="J25" s="29" t="str">
        <f>IF(Risikoanalyse!I23="","",Risikoanalyse!G23)</f>
        <v/>
      </c>
      <c r="K25" s="29" t="str">
        <f>IF(Risikoanalyse!I23="","",Risikoanalyse!H23)</f>
        <v/>
      </c>
      <c r="L25" s="48" t="str">
        <f>IF(Risikoanalyse!I23="","",Risikoanalyse!I23)</f>
        <v/>
      </c>
    </row>
    <row r="26" spans="8:12" x14ac:dyDescent="0.25">
      <c r="H26" s="25" t="str">
        <f>IF(Risikoanalyse!I24="","",Risikoanalyse!A24)</f>
        <v/>
      </c>
      <c r="I26" s="26" t="str">
        <f>IF(OR(Risikoanalyse!I24="",Risikoanalyse!B24=""),"",Risikoanalyse!B24)</f>
        <v/>
      </c>
      <c r="J26" s="29" t="str">
        <f>IF(Risikoanalyse!I24="","",Risikoanalyse!G24)</f>
        <v/>
      </c>
      <c r="K26" s="29" t="str">
        <f>IF(Risikoanalyse!I24="","",Risikoanalyse!H24)</f>
        <v/>
      </c>
      <c r="L26" s="48" t="str">
        <f>IF(Risikoanalyse!I24="","",Risikoanalyse!I24)</f>
        <v/>
      </c>
    </row>
    <row r="27" spans="8:12" x14ac:dyDescent="0.25">
      <c r="H27" s="25" t="str">
        <f>IF(Risikoanalyse!I25="","",Risikoanalyse!A25)</f>
        <v/>
      </c>
      <c r="I27" s="26" t="str">
        <f>IF(OR(Risikoanalyse!I25="",Risikoanalyse!B25=""),"",Risikoanalyse!B25)</f>
        <v/>
      </c>
      <c r="J27" s="29" t="str">
        <f>IF(Risikoanalyse!I25="","",Risikoanalyse!G25)</f>
        <v/>
      </c>
      <c r="K27" s="29" t="str">
        <f>IF(Risikoanalyse!I25="","",Risikoanalyse!H25)</f>
        <v/>
      </c>
      <c r="L27" s="48" t="str">
        <f>IF(Risikoanalyse!I25="","",Risikoanalyse!I25)</f>
        <v/>
      </c>
    </row>
    <row r="28" spans="8:12" x14ac:dyDescent="0.25">
      <c r="H28" s="25" t="str">
        <f>IF(Risikoanalyse!I26="","",Risikoanalyse!A26)</f>
        <v/>
      </c>
      <c r="I28" s="26" t="str">
        <f>IF(OR(Risikoanalyse!I26="",Risikoanalyse!B26=""),"",Risikoanalyse!B26)</f>
        <v/>
      </c>
      <c r="J28" s="29" t="str">
        <f>IF(Risikoanalyse!I26="","",Risikoanalyse!G26)</f>
        <v/>
      </c>
      <c r="K28" s="29" t="str">
        <f>IF(Risikoanalyse!I26="","",Risikoanalyse!H26)</f>
        <v/>
      </c>
      <c r="L28" s="48" t="str">
        <f>IF(Risikoanalyse!I26="","",Risikoanalyse!I26)</f>
        <v/>
      </c>
    </row>
    <row r="29" spans="8:12" x14ac:dyDescent="0.25">
      <c r="H29" s="25" t="str">
        <f>IF(Risikoanalyse!I27="","",Risikoanalyse!A27)</f>
        <v/>
      </c>
      <c r="I29" s="26" t="str">
        <f>IF(OR(Risikoanalyse!I27="",Risikoanalyse!B27=""),"",Risikoanalyse!B27)</f>
        <v/>
      </c>
      <c r="J29" s="29" t="str">
        <f>IF(Risikoanalyse!I27="","",Risikoanalyse!G27)</f>
        <v/>
      </c>
      <c r="K29" s="29" t="str">
        <f>IF(Risikoanalyse!I27="","",Risikoanalyse!H27)</f>
        <v/>
      </c>
      <c r="L29" s="48" t="str">
        <f>IF(Risikoanalyse!I27="","",Risikoanalyse!I27)</f>
        <v/>
      </c>
    </row>
    <row r="30" spans="8:12" x14ac:dyDescent="0.25">
      <c r="H30" s="25" t="str">
        <f>IF(Risikoanalyse!I28="","",Risikoanalyse!A28)</f>
        <v/>
      </c>
      <c r="I30" s="26" t="str">
        <f>IF(OR(Risikoanalyse!I28="",Risikoanalyse!B28=""),"",Risikoanalyse!B28)</f>
        <v/>
      </c>
      <c r="J30" s="29" t="str">
        <f>IF(Risikoanalyse!I28="","",Risikoanalyse!G28)</f>
        <v/>
      </c>
      <c r="K30" s="29" t="str">
        <f>IF(Risikoanalyse!I28="","",Risikoanalyse!H28)</f>
        <v/>
      </c>
      <c r="L30" s="48" t="str">
        <f>IF(Risikoanalyse!I28="","",Risikoanalyse!I28)</f>
        <v/>
      </c>
    </row>
    <row r="31" spans="8:12" x14ac:dyDescent="0.25">
      <c r="H31" s="49" t="str">
        <f>IF(Risikoanalyse!I29="","",Risikoanalyse!A29)</f>
        <v/>
      </c>
      <c r="I31" s="50" t="str">
        <f>IF(OR(Risikoanalyse!I29="",Risikoanalyse!B29=""),"",Risikoanalyse!B29)</f>
        <v/>
      </c>
      <c r="J31" s="51" t="str">
        <f>IF(Risikoanalyse!I29="","",Risikoanalyse!G29)</f>
        <v/>
      </c>
      <c r="K31" s="51" t="str">
        <f>IF(Risikoanalyse!I29="","",Risikoanalyse!H29)</f>
        <v/>
      </c>
      <c r="L31" s="52" t="str">
        <f>IF(Risikoanalyse!I29="","",Risikoanalyse!I29)</f>
        <v/>
      </c>
    </row>
  </sheetData>
  <mergeCells count="15">
    <mergeCell ref="H8:J8"/>
    <mergeCell ref="K8:L8"/>
    <mergeCell ref="H10:L10"/>
    <mergeCell ref="A12:F12"/>
    <mergeCell ref="H5:J5"/>
    <mergeCell ref="K5:L5"/>
    <mergeCell ref="H6:J6"/>
    <mergeCell ref="K6:L6"/>
    <mergeCell ref="H7:J7"/>
    <mergeCell ref="K7:L7"/>
    <mergeCell ref="A1:L1"/>
    <mergeCell ref="A2:L2"/>
    <mergeCell ref="B4:F4"/>
    <mergeCell ref="H4:J4"/>
    <mergeCell ref="K4:L4"/>
  </mergeCells>
  <conditionalFormatting sqref="L12:L31">
    <cfRule type="cellIs" dxfId="5" priority="2" operator="between">
      <formula>1</formula>
      <formula>4</formula>
    </cfRule>
    <cfRule type="cellIs" dxfId="4" priority="3" operator="between">
      <formula>5</formula>
      <formula>11</formula>
    </cfRule>
    <cfRule type="cellIs" dxfId="3" priority="4" operator="between">
      <formula>12</formula>
      <formula>25</formula>
    </cfRule>
  </conditionalFormatting>
  <pageMargins left="0.4" right="0.4" top="0.5" bottom="0.5" header="0.511811023622047" footer="0.511811023622047"/>
  <pageSetup paperSize="9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34"/>
  <sheetViews>
    <sheetView showGridLines="0" zoomScaleNormal="100" workbookViewId="0">
      <pane ySplit="7" topLeftCell="A8" activePane="bottomLeft" state="frozen"/>
      <selection pane="bottomLeft" sqref="A1:L1"/>
    </sheetView>
  </sheetViews>
  <sheetFormatPr baseColWidth="10" defaultColWidth="8.7109375" defaultRowHeight="15" customHeight="1" x14ac:dyDescent="0.25"/>
  <cols>
    <col min="1" max="1" width="30" customWidth="1"/>
    <col min="2" max="2" width="24" customWidth="1"/>
    <col min="3" max="3" width="18" customWidth="1"/>
    <col min="4" max="4" width="22" customWidth="1"/>
    <col min="5" max="7" width="14" customWidth="1"/>
    <col min="8" max="8" width="16" customWidth="1"/>
    <col min="9" max="9" width="12" customWidth="1"/>
    <col min="10" max="10" width="14" customWidth="1"/>
    <col min="11" max="12" width="12" customWidth="1"/>
  </cols>
  <sheetData>
    <row r="1" spans="1:12" ht="20.85" customHeight="1" x14ac:dyDescent="0.25">
      <c r="A1" s="14" t="s">
        <v>91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15" customHeight="1" x14ac:dyDescent="0.25">
      <c r="A2" s="13" t="s">
        <v>92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4" spans="1:12" x14ac:dyDescent="0.25">
      <c r="A4" s="15" t="s">
        <v>26</v>
      </c>
      <c r="B4" s="70" t="str">
        <f>IF(Risikoanalyse!B4="","",Risikoanalyse!B4)</f>
        <v/>
      </c>
      <c r="C4" s="70"/>
      <c r="D4" s="16" t="s">
        <v>27</v>
      </c>
      <c r="E4" s="70" t="str">
        <f>IF(Risikoanalyse!F4="","",Risikoanalyse!F4)</f>
        <v/>
      </c>
      <c r="F4" s="70"/>
      <c r="G4" s="16" t="s">
        <v>28</v>
      </c>
      <c r="H4" s="70" t="str">
        <f>IF(Risikoanalyse!J4="","",Risikoanalyse!J4)</f>
        <v/>
      </c>
      <c r="I4" s="70"/>
      <c r="J4" s="16" t="s">
        <v>93</v>
      </c>
      <c r="K4" s="71" t="str">
        <f>IF(Risikoanalyse!N4="","",Risikoanalyse!N4)</f>
        <v/>
      </c>
      <c r="L4" s="71"/>
    </row>
    <row r="5" spans="1:12" x14ac:dyDescent="0.25">
      <c r="A5" s="15" t="s">
        <v>30</v>
      </c>
      <c r="B5" s="71" t="str">
        <f>IF(Risikoanalyse!B5="","",Risikoanalyse!B5)</f>
        <v/>
      </c>
      <c r="C5" s="71"/>
    </row>
    <row r="7" spans="1:12" ht="25.5" x14ac:dyDescent="0.25">
      <c r="A7" s="53" t="s">
        <v>94</v>
      </c>
      <c r="B7" s="54" t="s">
        <v>95</v>
      </c>
      <c r="C7" s="54" t="s">
        <v>42</v>
      </c>
      <c r="D7" s="54" t="s">
        <v>96</v>
      </c>
      <c r="E7" s="54" t="s">
        <v>43</v>
      </c>
      <c r="F7" s="54" t="s">
        <v>97</v>
      </c>
      <c r="G7" s="54" t="s">
        <v>36</v>
      </c>
      <c r="H7" s="54" t="s">
        <v>37</v>
      </c>
      <c r="I7" s="54" t="s">
        <v>44</v>
      </c>
      <c r="J7" s="54" t="s">
        <v>45</v>
      </c>
      <c r="K7" s="55" t="s">
        <v>98</v>
      </c>
      <c r="L7" s="56" t="s">
        <v>99</v>
      </c>
    </row>
    <row r="8" spans="1:12" x14ac:dyDescent="0.25">
      <c r="A8" s="57" t="str">
        <f>IF(Risikoanalyse!I10="","",IF(Risikoanalyse!B10&lt;&gt;"",Risikoanalyse!B10,Risikoanalyse!A10))</f>
        <v>Lieferkette fällt kurzfristig aus</v>
      </c>
      <c r="B8" s="26" t="str">
        <f>IF(Risikoanalyse!I10="","",IF(AND(Risikoanalyse!L10="",Risikoanalyse!K10=""),"",IF(Risikoanalyse!L10&lt;&gt;"",Risikoanalyse!L10&amp;": ","")&amp;Risikoanalyse!K10))</f>
        <v/>
      </c>
      <c r="C8" s="26" t="str">
        <f>IF(OR(Risikoanalyse!I10="",Risikoanalyse!M10=""),"",Risikoanalyse!M10)</f>
        <v/>
      </c>
      <c r="D8" s="26"/>
      <c r="E8" s="58" t="str">
        <f>IF(OR(Risikoanalyse!I10="",Risikoanalyse!N10=""),"",Risikoanalyse!N10)</f>
        <v/>
      </c>
      <c r="F8" s="59"/>
      <c r="G8" s="27"/>
      <c r="H8" s="27"/>
      <c r="I8" s="29" t="str">
        <f t="shared" ref="I8:I27" si="0">IFERROR(MATCH(G8,ImpactList,0),"")</f>
        <v/>
      </c>
      <c r="J8" s="29" t="str">
        <f t="shared" ref="J8:J27" si="1">IFERROR(MATCH(H8,LikelihoodList,0),"")</f>
        <v/>
      </c>
      <c r="K8" s="29">
        <f>IF(Risikoanalyse!I10="","",Risikoanalyse!I10)</f>
        <v>4</v>
      </c>
      <c r="L8" s="48" t="str">
        <f t="shared" ref="L8:L27" si="2">IF(OR(I8="",J8=""),"",I8*J8)</f>
        <v/>
      </c>
    </row>
    <row r="9" spans="1:12" x14ac:dyDescent="0.25">
      <c r="A9" s="57" t="str">
        <f>IF(Risikoanalyse!I11="","",IF(Risikoanalyse!B11&lt;&gt;"",Risikoanalyse!B11,Risikoanalyse!A11))</f>
        <v>Vertragsprüfung ist unvollständig</v>
      </c>
      <c r="B9" s="26" t="str">
        <f>IF(Risikoanalyse!I11="","",IF(AND(Risikoanalyse!L11="",Risikoanalyse!K11=""),"",IF(Risikoanalyse!L11&lt;&gt;"",Risikoanalyse!L11&amp;": ","")&amp;Risikoanalyse!K11))</f>
        <v/>
      </c>
      <c r="C9" s="26" t="str">
        <f>IF(OR(Risikoanalyse!I11="",Risikoanalyse!M11=""),"",Risikoanalyse!M11)</f>
        <v/>
      </c>
      <c r="D9" s="26"/>
      <c r="E9" s="58" t="str">
        <f>IF(OR(Risikoanalyse!I11="",Risikoanalyse!N11=""),"",Risikoanalyse!N11)</f>
        <v/>
      </c>
      <c r="F9" s="59"/>
      <c r="G9" s="27"/>
      <c r="H9" s="27"/>
      <c r="I9" s="29" t="str">
        <f t="shared" si="0"/>
        <v/>
      </c>
      <c r="J9" s="29" t="str">
        <f t="shared" si="1"/>
        <v/>
      </c>
      <c r="K9" s="29">
        <f>IF(Risikoanalyse!I11="","",Risikoanalyse!I11)</f>
        <v>4</v>
      </c>
      <c r="L9" s="48" t="str">
        <f t="shared" si="2"/>
        <v/>
      </c>
    </row>
    <row r="10" spans="1:12" x14ac:dyDescent="0.25">
      <c r="A10" s="57" t="str">
        <f>IF(Risikoanalyse!I12="","",IF(Risikoanalyse!B12&lt;&gt;"",Risikoanalyse!B12,Risikoanalyse!A12))</f>
        <v>IT-Sicherheitsvorfall / Datenabfluss</v>
      </c>
      <c r="B10" s="26" t="str">
        <f>IF(Risikoanalyse!I12="","",IF(AND(Risikoanalyse!L12="",Risikoanalyse!K12=""),"",IF(Risikoanalyse!L12&lt;&gt;"",Risikoanalyse!L12&amp;": ","")&amp;Risikoanalyse!K12))</f>
        <v/>
      </c>
      <c r="C10" s="26" t="str">
        <f>IF(OR(Risikoanalyse!I12="",Risikoanalyse!M12=""),"",Risikoanalyse!M12)</f>
        <v/>
      </c>
      <c r="D10" s="26"/>
      <c r="E10" s="58" t="str">
        <f>IF(OR(Risikoanalyse!I12="",Risikoanalyse!N12=""),"",Risikoanalyse!N12)</f>
        <v/>
      </c>
      <c r="F10" s="59"/>
      <c r="G10" s="27"/>
      <c r="H10" s="27"/>
      <c r="I10" s="29" t="str">
        <f t="shared" si="0"/>
        <v/>
      </c>
      <c r="J10" s="29" t="str">
        <f t="shared" si="1"/>
        <v/>
      </c>
      <c r="K10" s="29">
        <f>IF(Risikoanalyse!I12="","",Risikoanalyse!I12)</f>
        <v>10</v>
      </c>
      <c r="L10" s="48" t="str">
        <f t="shared" si="2"/>
        <v/>
      </c>
    </row>
    <row r="11" spans="1:12" ht="25.5" x14ac:dyDescent="0.25">
      <c r="A11" s="57" t="str">
        <f>IF(Risikoanalyse!I13="","",IF(Risikoanalyse!B13&lt;&gt;"",Risikoanalyse!B13,Risikoanalyse!A13))</f>
        <v>Schlüsselperson ist kurzfristig nicht verfügbar</v>
      </c>
      <c r="B11" s="26" t="str">
        <f>IF(Risikoanalyse!I13="","",IF(AND(Risikoanalyse!L13="",Risikoanalyse!K13=""),"",IF(Risikoanalyse!L13&lt;&gt;"",Risikoanalyse!L13&amp;": ","")&amp;Risikoanalyse!K13))</f>
        <v/>
      </c>
      <c r="C11" s="26" t="str">
        <f>IF(OR(Risikoanalyse!I13="",Risikoanalyse!M13=""),"",Risikoanalyse!M13)</f>
        <v/>
      </c>
      <c r="D11" s="26"/>
      <c r="E11" s="58" t="str">
        <f>IF(OR(Risikoanalyse!I13="",Risikoanalyse!N13=""),"",Risikoanalyse!N13)</f>
        <v/>
      </c>
      <c r="F11" s="59"/>
      <c r="G11" s="27"/>
      <c r="H11" s="27"/>
      <c r="I11" s="29" t="str">
        <f t="shared" si="0"/>
        <v/>
      </c>
      <c r="J11" s="29" t="str">
        <f t="shared" si="1"/>
        <v/>
      </c>
      <c r="K11" s="29">
        <f>IF(Risikoanalyse!I13="","",Risikoanalyse!I13)</f>
        <v>10</v>
      </c>
      <c r="L11" s="48" t="str">
        <f t="shared" si="2"/>
        <v/>
      </c>
    </row>
    <row r="12" spans="1:12" x14ac:dyDescent="0.25">
      <c r="A12" s="57" t="str">
        <f>IF(Risikoanalyse!I14="","",IF(Risikoanalyse!B14&lt;&gt;"",Risikoanalyse!B14,Risikoanalyse!A14))</f>
        <v/>
      </c>
      <c r="B12" s="26" t="str">
        <f>IF(Risikoanalyse!I14="","",IF(AND(Risikoanalyse!L14="",Risikoanalyse!K14=""),"",IF(Risikoanalyse!L14&lt;&gt;"",Risikoanalyse!L14&amp;": ","")&amp;Risikoanalyse!K14))</f>
        <v/>
      </c>
      <c r="C12" s="26" t="str">
        <f>IF(OR(Risikoanalyse!I14="",Risikoanalyse!M14=""),"",Risikoanalyse!M14)</f>
        <v/>
      </c>
      <c r="D12" s="26"/>
      <c r="E12" s="58" t="str">
        <f>IF(OR(Risikoanalyse!I14="",Risikoanalyse!N14=""),"",Risikoanalyse!N14)</f>
        <v/>
      </c>
      <c r="F12" s="59"/>
      <c r="G12" s="27"/>
      <c r="H12" s="27"/>
      <c r="I12" s="29" t="str">
        <f t="shared" si="0"/>
        <v/>
      </c>
      <c r="J12" s="29" t="str">
        <f t="shared" si="1"/>
        <v/>
      </c>
      <c r="K12" s="29" t="str">
        <f>IF(Risikoanalyse!I14="","",Risikoanalyse!I14)</f>
        <v/>
      </c>
      <c r="L12" s="48" t="str">
        <f t="shared" si="2"/>
        <v/>
      </c>
    </row>
    <row r="13" spans="1:12" x14ac:dyDescent="0.25">
      <c r="A13" s="57" t="str">
        <f>IF(Risikoanalyse!I15="","",IF(Risikoanalyse!B15&lt;&gt;"",Risikoanalyse!B15,Risikoanalyse!A15))</f>
        <v/>
      </c>
      <c r="B13" s="26" t="str">
        <f>IF(Risikoanalyse!I15="","",IF(AND(Risikoanalyse!L15="",Risikoanalyse!K15=""),"",IF(Risikoanalyse!L15&lt;&gt;"",Risikoanalyse!L15&amp;": ","")&amp;Risikoanalyse!K15))</f>
        <v/>
      </c>
      <c r="C13" s="26" t="str">
        <f>IF(OR(Risikoanalyse!I15="",Risikoanalyse!M15=""),"",Risikoanalyse!M15)</f>
        <v/>
      </c>
      <c r="D13" s="26"/>
      <c r="E13" s="58" t="str">
        <f>IF(OR(Risikoanalyse!I15="",Risikoanalyse!N15=""),"",Risikoanalyse!N15)</f>
        <v/>
      </c>
      <c r="F13" s="59"/>
      <c r="G13" s="27"/>
      <c r="H13" s="27"/>
      <c r="I13" s="29" t="str">
        <f t="shared" si="0"/>
        <v/>
      </c>
      <c r="J13" s="29" t="str">
        <f t="shared" si="1"/>
        <v/>
      </c>
      <c r="K13" s="29" t="str">
        <f>IF(Risikoanalyse!I15="","",Risikoanalyse!I15)</f>
        <v/>
      </c>
      <c r="L13" s="48" t="str">
        <f t="shared" si="2"/>
        <v/>
      </c>
    </row>
    <row r="14" spans="1:12" x14ac:dyDescent="0.25">
      <c r="A14" s="57" t="str">
        <f>IF(Risikoanalyse!I16="","",IF(Risikoanalyse!B16&lt;&gt;"",Risikoanalyse!B16,Risikoanalyse!A16))</f>
        <v/>
      </c>
      <c r="B14" s="26" t="str">
        <f>IF(Risikoanalyse!I16="","",IF(AND(Risikoanalyse!L16="",Risikoanalyse!K16=""),"",IF(Risikoanalyse!L16&lt;&gt;"",Risikoanalyse!L16&amp;": ","")&amp;Risikoanalyse!K16))</f>
        <v/>
      </c>
      <c r="C14" s="26" t="str">
        <f>IF(OR(Risikoanalyse!I16="",Risikoanalyse!M16=""),"",Risikoanalyse!M16)</f>
        <v/>
      </c>
      <c r="D14" s="26"/>
      <c r="E14" s="58" t="str">
        <f>IF(OR(Risikoanalyse!I16="",Risikoanalyse!N16=""),"",Risikoanalyse!N16)</f>
        <v/>
      </c>
      <c r="F14" s="59"/>
      <c r="G14" s="27"/>
      <c r="H14" s="27"/>
      <c r="I14" s="29" t="str">
        <f t="shared" si="0"/>
        <v/>
      </c>
      <c r="J14" s="29" t="str">
        <f t="shared" si="1"/>
        <v/>
      </c>
      <c r="K14" s="29" t="str">
        <f>IF(Risikoanalyse!I16="","",Risikoanalyse!I16)</f>
        <v/>
      </c>
      <c r="L14" s="48" t="str">
        <f t="shared" si="2"/>
        <v/>
      </c>
    </row>
    <row r="15" spans="1:12" x14ac:dyDescent="0.25">
      <c r="A15" s="57" t="str">
        <f>IF(Risikoanalyse!I17="","",IF(Risikoanalyse!B17&lt;&gt;"",Risikoanalyse!B17,Risikoanalyse!A17))</f>
        <v/>
      </c>
      <c r="B15" s="26" t="str">
        <f>IF(Risikoanalyse!I17="","",IF(AND(Risikoanalyse!L17="",Risikoanalyse!K17=""),"",IF(Risikoanalyse!L17&lt;&gt;"",Risikoanalyse!L17&amp;": ","")&amp;Risikoanalyse!K17))</f>
        <v/>
      </c>
      <c r="C15" s="26" t="str">
        <f>IF(OR(Risikoanalyse!I17="",Risikoanalyse!M17=""),"",Risikoanalyse!M17)</f>
        <v/>
      </c>
      <c r="D15" s="26"/>
      <c r="E15" s="58" t="str">
        <f>IF(OR(Risikoanalyse!I17="",Risikoanalyse!N17=""),"",Risikoanalyse!N17)</f>
        <v/>
      </c>
      <c r="F15" s="59"/>
      <c r="G15" s="27"/>
      <c r="H15" s="27"/>
      <c r="I15" s="29" t="str">
        <f t="shared" si="0"/>
        <v/>
      </c>
      <c r="J15" s="29" t="str">
        <f t="shared" si="1"/>
        <v/>
      </c>
      <c r="K15" s="29" t="str">
        <f>IF(Risikoanalyse!I17="","",Risikoanalyse!I17)</f>
        <v/>
      </c>
      <c r="L15" s="48" t="str">
        <f t="shared" si="2"/>
        <v/>
      </c>
    </row>
    <row r="16" spans="1:12" x14ac:dyDescent="0.25">
      <c r="A16" s="57" t="str">
        <f>IF(Risikoanalyse!I18="","",IF(Risikoanalyse!B18&lt;&gt;"",Risikoanalyse!B18,Risikoanalyse!A18))</f>
        <v/>
      </c>
      <c r="B16" s="26" t="str">
        <f>IF(Risikoanalyse!I18="","",IF(AND(Risikoanalyse!L18="",Risikoanalyse!K18=""),"",IF(Risikoanalyse!L18&lt;&gt;"",Risikoanalyse!L18&amp;": ","")&amp;Risikoanalyse!K18))</f>
        <v/>
      </c>
      <c r="C16" s="26" t="str">
        <f>IF(OR(Risikoanalyse!I18="",Risikoanalyse!M18=""),"",Risikoanalyse!M18)</f>
        <v/>
      </c>
      <c r="D16" s="26"/>
      <c r="E16" s="58" t="str">
        <f>IF(OR(Risikoanalyse!I18="",Risikoanalyse!N18=""),"",Risikoanalyse!N18)</f>
        <v/>
      </c>
      <c r="F16" s="59"/>
      <c r="G16" s="27"/>
      <c r="H16" s="27"/>
      <c r="I16" s="29" t="str">
        <f t="shared" si="0"/>
        <v/>
      </c>
      <c r="J16" s="29" t="str">
        <f t="shared" si="1"/>
        <v/>
      </c>
      <c r="K16" s="29" t="str">
        <f>IF(Risikoanalyse!I18="","",Risikoanalyse!I18)</f>
        <v/>
      </c>
      <c r="L16" s="48" t="str">
        <f t="shared" si="2"/>
        <v/>
      </c>
    </row>
    <row r="17" spans="1:12" x14ac:dyDescent="0.25">
      <c r="A17" s="57" t="str">
        <f>IF(Risikoanalyse!I19="","",IF(Risikoanalyse!B19&lt;&gt;"",Risikoanalyse!B19,Risikoanalyse!A19))</f>
        <v/>
      </c>
      <c r="B17" s="26" t="str">
        <f>IF(Risikoanalyse!I19="","",IF(AND(Risikoanalyse!L19="",Risikoanalyse!K19=""),"",IF(Risikoanalyse!L19&lt;&gt;"",Risikoanalyse!L19&amp;": ","")&amp;Risikoanalyse!K19))</f>
        <v/>
      </c>
      <c r="C17" s="26" t="str">
        <f>IF(OR(Risikoanalyse!I19="",Risikoanalyse!M19=""),"",Risikoanalyse!M19)</f>
        <v/>
      </c>
      <c r="D17" s="26"/>
      <c r="E17" s="58" t="str">
        <f>IF(OR(Risikoanalyse!I19="",Risikoanalyse!N19=""),"",Risikoanalyse!N19)</f>
        <v/>
      </c>
      <c r="F17" s="59"/>
      <c r="G17" s="27"/>
      <c r="H17" s="27"/>
      <c r="I17" s="29" t="str">
        <f t="shared" si="0"/>
        <v/>
      </c>
      <c r="J17" s="29" t="str">
        <f t="shared" si="1"/>
        <v/>
      </c>
      <c r="K17" s="29" t="str">
        <f>IF(Risikoanalyse!I19="","",Risikoanalyse!I19)</f>
        <v/>
      </c>
      <c r="L17" s="48" t="str">
        <f t="shared" si="2"/>
        <v/>
      </c>
    </row>
    <row r="18" spans="1:12" x14ac:dyDescent="0.25">
      <c r="A18" s="57" t="str">
        <f>IF(Risikoanalyse!I20="","",IF(Risikoanalyse!B20&lt;&gt;"",Risikoanalyse!B20,Risikoanalyse!A20))</f>
        <v/>
      </c>
      <c r="B18" s="26" t="str">
        <f>IF(Risikoanalyse!I20="","",IF(AND(Risikoanalyse!L20="",Risikoanalyse!K20=""),"",IF(Risikoanalyse!L20&lt;&gt;"",Risikoanalyse!L20&amp;": ","")&amp;Risikoanalyse!K20))</f>
        <v/>
      </c>
      <c r="C18" s="26" t="str">
        <f>IF(OR(Risikoanalyse!I20="",Risikoanalyse!M20=""),"",Risikoanalyse!M20)</f>
        <v/>
      </c>
      <c r="D18" s="26"/>
      <c r="E18" s="58" t="str">
        <f>IF(OR(Risikoanalyse!I20="",Risikoanalyse!N20=""),"",Risikoanalyse!N20)</f>
        <v/>
      </c>
      <c r="F18" s="59"/>
      <c r="G18" s="27"/>
      <c r="H18" s="27"/>
      <c r="I18" s="29" t="str">
        <f t="shared" si="0"/>
        <v/>
      </c>
      <c r="J18" s="29" t="str">
        <f t="shared" si="1"/>
        <v/>
      </c>
      <c r="K18" s="29" t="str">
        <f>IF(Risikoanalyse!I20="","",Risikoanalyse!I20)</f>
        <v/>
      </c>
      <c r="L18" s="48" t="str">
        <f t="shared" si="2"/>
        <v/>
      </c>
    </row>
    <row r="19" spans="1:12" x14ac:dyDescent="0.25">
      <c r="A19" s="57" t="str">
        <f>IF(Risikoanalyse!I21="","",IF(Risikoanalyse!B21&lt;&gt;"",Risikoanalyse!B21,Risikoanalyse!A21))</f>
        <v/>
      </c>
      <c r="B19" s="26" t="str">
        <f>IF(Risikoanalyse!I21="","",IF(AND(Risikoanalyse!L21="",Risikoanalyse!K21=""),"",IF(Risikoanalyse!L21&lt;&gt;"",Risikoanalyse!L21&amp;": ","")&amp;Risikoanalyse!K21))</f>
        <v/>
      </c>
      <c r="C19" s="26" t="str">
        <f>IF(OR(Risikoanalyse!I21="",Risikoanalyse!M21=""),"",Risikoanalyse!M21)</f>
        <v/>
      </c>
      <c r="D19" s="26"/>
      <c r="E19" s="58" t="str">
        <f>IF(OR(Risikoanalyse!I21="",Risikoanalyse!N21=""),"",Risikoanalyse!N21)</f>
        <v/>
      </c>
      <c r="F19" s="59"/>
      <c r="G19" s="27"/>
      <c r="H19" s="27"/>
      <c r="I19" s="29" t="str">
        <f t="shared" si="0"/>
        <v/>
      </c>
      <c r="J19" s="29" t="str">
        <f t="shared" si="1"/>
        <v/>
      </c>
      <c r="K19" s="29" t="str">
        <f>IF(Risikoanalyse!I21="","",Risikoanalyse!I21)</f>
        <v/>
      </c>
      <c r="L19" s="48" t="str">
        <f t="shared" si="2"/>
        <v/>
      </c>
    </row>
    <row r="20" spans="1:12" x14ac:dyDescent="0.25">
      <c r="A20" s="57" t="str">
        <f>IF(Risikoanalyse!I22="","",IF(Risikoanalyse!B22&lt;&gt;"",Risikoanalyse!B22,Risikoanalyse!A22))</f>
        <v/>
      </c>
      <c r="B20" s="26" t="str">
        <f>IF(Risikoanalyse!I22="","",IF(AND(Risikoanalyse!L22="",Risikoanalyse!K22=""),"",IF(Risikoanalyse!L22&lt;&gt;"",Risikoanalyse!L22&amp;": ","")&amp;Risikoanalyse!K22))</f>
        <v/>
      </c>
      <c r="C20" s="26" t="str">
        <f>IF(OR(Risikoanalyse!I22="",Risikoanalyse!M22=""),"",Risikoanalyse!M22)</f>
        <v/>
      </c>
      <c r="D20" s="26"/>
      <c r="E20" s="58" t="str">
        <f>IF(OR(Risikoanalyse!I22="",Risikoanalyse!N22=""),"",Risikoanalyse!N22)</f>
        <v/>
      </c>
      <c r="F20" s="59"/>
      <c r="G20" s="27"/>
      <c r="H20" s="27"/>
      <c r="I20" s="29" t="str">
        <f t="shared" si="0"/>
        <v/>
      </c>
      <c r="J20" s="29" t="str">
        <f t="shared" si="1"/>
        <v/>
      </c>
      <c r="K20" s="29" t="str">
        <f>IF(Risikoanalyse!I22="","",Risikoanalyse!I22)</f>
        <v/>
      </c>
      <c r="L20" s="48" t="str">
        <f t="shared" si="2"/>
        <v/>
      </c>
    </row>
    <row r="21" spans="1:12" x14ac:dyDescent="0.25">
      <c r="A21" s="57" t="str">
        <f>IF(Risikoanalyse!I23="","",IF(Risikoanalyse!B23&lt;&gt;"",Risikoanalyse!B23,Risikoanalyse!A23))</f>
        <v/>
      </c>
      <c r="B21" s="26" t="str">
        <f>IF(Risikoanalyse!I23="","",IF(AND(Risikoanalyse!L23="",Risikoanalyse!K23=""),"",IF(Risikoanalyse!L23&lt;&gt;"",Risikoanalyse!L23&amp;": ","")&amp;Risikoanalyse!K23))</f>
        <v/>
      </c>
      <c r="C21" s="26" t="str">
        <f>IF(OR(Risikoanalyse!I23="",Risikoanalyse!M23=""),"",Risikoanalyse!M23)</f>
        <v/>
      </c>
      <c r="D21" s="26"/>
      <c r="E21" s="58" t="str">
        <f>IF(OR(Risikoanalyse!I23="",Risikoanalyse!N23=""),"",Risikoanalyse!N23)</f>
        <v/>
      </c>
      <c r="F21" s="59"/>
      <c r="G21" s="27"/>
      <c r="H21" s="27"/>
      <c r="I21" s="29" t="str">
        <f t="shared" si="0"/>
        <v/>
      </c>
      <c r="J21" s="29" t="str">
        <f t="shared" si="1"/>
        <v/>
      </c>
      <c r="K21" s="29" t="str">
        <f>IF(Risikoanalyse!I23="","",Risikoanalyse!I23)</f>
        <v/>
      </c>
      <c r="L21" s="48" t="str">
        <f t="shared" si="2"/>
        <v/>
      </c>
    </row>
    <row r="22" spans="1:12" x14ac:dyDescent="0.25">
      <c r="A22" s="57" t="str">
        <f>IF(Risikoanalyse!I24="","",IF(Risikoanalyse!B24&lt;&gt;"",Risikoanalyse!B24,Risikoanalyse!A24))</f>
        <v/>
      </c>
      <c r="B22" s="26" t="str">
        <f>IF(Risikoanalyse!I24="","",IF(AND(Risikoanalyse!L24="",Risikoanalyse!K24=""),"",IF(Risikoanalyse!L24&lt;&gt;"",Risikoanalyse!L24&amp;": ","")&amp;Risikoanalyse!K24))</f>
        <v/>
      </c>
      <c r="C22" s="26" t="str">
        <f>IF(OR(Risikoanalyse!I24="",Risikoanalyse!M24=""),"",Risikoanalyse!M24)</f>
        <v/>
      </c>
      <c r="D22" s="26"/>
      <c r="E22" s="58" t="str">
        <f>IF(OR(Risikoanalyse!I24="",Risikoanalyse!N24=""),"",Risikoanalyse!N24)</f>
        <v/>
      </c>
      <c r="F22" s="59"/>
      <c r="G22" s="27"/>
      <c r="H22" s="27"/>
      <c r="I22" s="29" t="str">
        <f t="shared" si="0"/>
        <v/>
      </c>
      <c r="J22" s="29" t="str">
        <f t="shared" si="1"/>
        <v/>
      </c>
      <c r="K22" s="29" t="str">
        <f>IF(Risikoanalyse!I24="","",Risikoanalyse!I24)</f>
        <v/>
      </c>
      <c r="L22" s="48" t="str">
        <f t="shared" si="2"/>
        <v/>
      </c>
    </row>
    <row r="23" spans="1:12" x14ac:dyDescent="0.25">
      <c r="A23" s="57" t="str">
        <f>IF(Risikoanalyse!I25="","",IF(Risikoanalyse!B25&lt;&gt;"",Risikoanalyse!B25,Risikoanalyse!A25))</f>
        <v/>
      </c>
      <c r="B23" s="26" t="str">
        <f>IF(Risikoanalyse!I25="","",IF(AND(Risikoanalyse!L25="",Risikoanalyse!K25=""),"",IF(Risikoanalyse!L25&lt;&gt;"",Risikoanalyse!L25&amp;": ","")&amp;Risikoanalyse!K25))</f>
        <v/>
      </c>
      <c r="C23" s="26" t="str">
        <f>IF(OR(Risikoanalyse!I25="",Risikoanalyse!M25=""),"",Risikoanalyse!M25)</f>
        <v/>
      </c>
      <c r="D23" s="26"/>
      <c r="E23" s="58" t="str">
        <f>IF(OR(Risikoanalyse!I25="",Risikoanalyse!N25=""),"",Risikoanalyse!N25)</f>
        <v/>
      </c>
      <c r="F23" s="59"/>
      <c r="G23" s="27"/>
      <c r="H23" s="27"/>
      <c r="I23" s="29" t="str">
        <f t="shared" si="0"/>
        <v/>
      </c>
      <c r="J23" s="29" t="str">
        <f t="shared" si="1"/>
        <v/>
      </c>
      <c r="K23" s="29" t="str">
        <f>IF(Risikoanalyse!I25="","",Risikoanalyse!I25)</f>
        <v/>
      </c>
      <c r="L23" s="48" t="str">
        <f t="shared" si="2"/>
        <v/>
      </c>
    </row>
    <row r="24" spans="1:12" x14ac:dyDescent="0.25">
      <c r="A24" s="57" t="str">
        <f>IF(Risikoanalyse!I26="","",IF(Risikoanalyse!B26&lt;&gt;"",Risikoanalyse!B26,Risikoanalyse!A26))</f>
        <v/>
      </c>
      <c r="B24" s="26" t="str">
        <f>IF(Risikoanalyse!I26="","",IF(AND(Risikoanalyse!L26="",Risikoanalyse!K26=""),"",IF(Risikoanalyse!L26&lt;&gt;"",Risikoanalyse!L26&amp;": ","")&amp;Risikoanalyse!K26))</f>
        <v/>
      </c>
      <c r="C24" s="26" t="str">
        <f>IF(OR(Risikoanalyse!I26="",Risikoanalyse!M26=""),"",Risikoanalyse!M26)</f>
        <v/>
      </c>
      <c r="D24" s="26"/>
      <c r="E24" s="58" t="str">
        <f>IF(OR(Risikoanalyse!I26="",Risikoanalyse!N26=""),"",Risikoanalyse!N26)</f>
        <v/>
      </c>
      <c r="F24" s="59"/>
      <c r="G24" s="27"/>
      <c r="H24" s="27"/>
      <c r="I24" s="29" t="str">
        <f t="shared" si="0"/>
        <v/>
      </c>
      <c r="J24" s="29" t="str">
        <f t="shared" si="1"/>
        <v/>
      </c>
      <c r="K24" s="29" t="str">
        <f>IF(Risikoanalyse!I26="","",Risikoanalyse!I26)</f>
        <v/>
      </c>
      <c r="L24" s="48" t="str">
        <f t="shared" si="2"/>
        <v/>
      </c>
    </row>
    <row r="25" spans="1:12" x14ac:dyDescent="0.25">
      <c r="A25" s="57" t="str">
        <f>IF(Risikoanalyse!I27="","",IF(Risikoanalyse!B27&lt;&gt;"",Risikoanalyse!B27,Risikoanalyse!A27))</f>
        <v/>
      </c>
      <c r="B25" s="26" t="str">
        <f>IF(Risikoanalyse!I27="","",IF(AND(Risikoanalyse!L27="",Risikoanalyse!K27=""),"",IF(Risikoanalyse!L27&lt;&gt;"",Risikoanalyse!L27&amp;": ","")&amp;Risikoanalyse!K27))</f>
        <v/>
      </c>
      <c r="C25" s="26" t="str">
        <f>IF(OR(Risikoanalyse!I27="",Risikoanalyse!M27=""),"",Risikoanalyse!M27)</f>
        <v/>
      </c>
      <c r="D25" s="26"/>
      <c r="E25" s="58" t="str">
        <f>IF(OR(Risikoanalyse!I27="",Risikoanalyse!N27=""),"",Risikoanalyse!N27)</f>
        <v/>
      </c>
      <c r="F25" s="59"/>
      <c r="G25" s="27"/>
      <c r="H25" s="27"/>
      <c r="I25" s="29" t="str">
        <f t="shared" si="0"/>
        <v/>
      </c>
      <c r="J25" s="29" t="str">
        <f t="shared" si="1"/>
        <v/>
      </c>
      <c r="K25" s="29" t="str">
        <f>IF(Risikoanalyse!I27="","",Risikoanalyse!I27)</f>
        <v/>
      </c>
      <c r="L25" s="48" t="str">
        <f t="shared" si="2"/>
        <v/>
      </c>
    </row>
    <row r="26" spans="1:12" x14ac:dyDescent="0.25">
      <c r="A26" s="57" t="str">
        <f>IF(Risikoanalyse!I28="","",IF(Risikoanalyse!B28&lt;&gt;"",Risikoanalyse!B28,Risikoanalyse!A28))</f>
        <v/>
      </c>
      <c r="B26" s="26" t="str">
        <f>IF(Risikoanalyse!I28="","",IF(AND(Risikoanalyse!L28="",Risikoanalyse!K28=""),"",IF(Risikoanalyse!L28&lt;&gt;"",Risikoanalyse!L28&amp;": ","")&amp;Risikoanalyse!K28))</f>
        <v/>
      </c>
      <c r="C26" s="26" t="str">
        <f>IF(OR(Risikoanalyse!I28="",Risikoanalyse!M28=""),"",Risikoanalyse!M28)</f>
        <v/>
      </c>
      <c r="D26" s="26"/>
      <c r="E26" s="58" t="str">
        <f>IF(OR(Risikoanalyse!I28="",Risikoanalyse!N28=""),"",Risikoanalyse!N28)</f>
        <v/>
      </c>
      <c r="F26" s="59"/>
      <c r="G26" s="27"/>
      <c r="H26" s="27"/>
      <c r="I26" s="29" t="str">
        <f t="shared" si="0"/>
        <v/>
      </c>
      <c r="J26" s="29" t="str">
        <f t="shared" si="1"/>
        <v/>
      </c>
      <c r="K26" s="29" t="str">
        <f>IF(Risikoanalyse!I28="","",Risikoanalyse!I28)</f>
        <v/>
      </c>
      <c r="L26" s="48" t="str">
        <f t="shared" si="2"/>
        <v/>
      </c>
    </row>
    <row r="27" spans="1:12" x14ac:dyDescent="0.25">
      <c r="A27" s="57" t="str">
        <f>IF(Risikoanalyse!I29="","",IF(Risikoanalyse!B29&lt;&gt;"",Risikoanalyse!B29,Risikoanalyse!A29))</f>
        <v/>
      </c>
      <c r="B27" s="26" t="str">
        <f>IF(Risikoanalyse!I29="","",IF(AND(Risikoanalyse!L29="",Risikoanalyse!K29=""),"",IF(Risikoanalyse!L29&lt;&gt;"",Risikoanalyse!L29&amp;": ","")&amp;Risikoanalyse!K29))</f>
        <v/>
      </c>
      <c r="C27" s="26" t="str">
        <f>IF(OR(Risikoanalyse!I29="",Risikoanalyse!M29=""),"",Risikoanalyse!M29)</f>
        <v/>
      </c>
      <c r="D27" s="26"/>
      <c r="E27" s="58" t="str">
        <f>IF(OR(Risikoanalyse!I29="",Risikoanalyse!N29=""),"",Risikoanalyse!N29)</f>
        <v/>
      </c>
      <c r="F27" s="59"/>
      <c r="G27" s="27"/>
      <c r="H27" s="27"/>
      <c r="I27" s="29" t="str">
        <f t="shared" si="0"/>
        <v/>
      </c>
      <c r="J27" s="29" t="str">
        <f t="shared" si="1"/>
        <v/>
      </c>
      <c r="K27" s="29" t="str">
        <f>IF(Risikoanalyse!I29="","",Risikoanalyse!I29)</f>
        <v/>
      </c>
      <c r="L27" s="48" t="str">
        <f t="shared" si="2"/>
        <v/>
      </c>
    </row>
    <row r="31" spans="1:12" ht="15" customHeight="1" x14ac:dyDescent="0.25">
      <c r="J31" s="2" t="s">
        <v>100</v>
      </c>
      <c r="K31" s="2"/>
      <c r="L31" s="2"/>
    </row>
    <row r="32" spans="1:12" x14ac:dyDescent="0.25">
      <c r="J32" s="25" t="s">
        <v>101</v>
      </c>
      <c r="K32" s="29" t="s">
        <v>102</v>
      </c>
      <c r="L32" s="48" t="s">
        <v>103</v>
      </c>
    </row>
    <row r="33" spans="10:12" x14ac:dyDescent="0.25">
      <c r="J33" s="25" t="s">
        <v>104</v>
      </c>
      <c r="K33" s="29" t="s">
        <v>105</v>
      </c>
      <c r="L33" s="48" t="s">
        <v>106</v>
      </c>
    </row>
    <row r="34" spans="10:12" x14ac:dyDescent="0.25">
      <c r="J34" s="49" t="s">
        <v>60</v>
      </c>
      <c r="K34" s="51" t="s">
        <v>107</v>
      </c>
      <c r="L34" s="52" t="s">
        <v>108</v>
      </c>
    </row>
  </sheetData>
  <mergeCells count="8">
    <mergeCell ref="B5:C5"/>
    <mergeCell ref="J31:L31"/>
    <mergeCell ref="A1:L1"/>
    <mergeCell ref="A2:L2"/>
    <mergeCell ref="B4:C4"/>
    <mergeCell ref="E4:F4"/>
    <mergeCell ref="H4:I4"/>
    <mergeCell ref="K4:L4"/>
  </mergeCells>
  <conditionalFormatting sqref="K8:L27">
    <cfRule type="cellIs" dxfId="2" priority="2" operator="between">
      <formula>1</formula>
      <formula>4</formula>
    </cfRule>
    <cfRule type="cellIs" dxfId="1" priority="3" operator="between">
      <formula>5</formula>
      <formula>11</formula>
    </cfRule>
    <cfRule type="cellIs" dxfId="0" priority="4" operator="between">
      <formula>12</formula>
      <formula>25</formula>
    </cfRule>
  </conditionalFormatting>
  <dataValidations count="2">
    <dataValidation type="list" allowBlank="1" sqref="G8:G27" xr:uid="{00000000-0002-0000-0300-000000000000}">
      <formula1>ImpactList</formula1>
      <formula2>0</formula2>
    </dataValidation>
    <dataValidation type="list" allowBlank="1" sqref="H8:H27" xr:uid="{00000000-0002-0000-0300-000001000000}">
      <formula1>LikelihoodList</formula1>
      <formula2>0</formula2>
    </dataValidation>
  </dataValidations>
  <pageMargins left="0.4" right="0.4" top="0.5" bottom="0.5" header="0.511811023622047" footer="0.511811023622047"/>
  <pageSetup paperSize="9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6"/>
  <sheetViews>
    <sheetView zoomScaleNormal="100" workbookViewId="0"/>
  </sheetViews>
  <sheetFormatPr baseColWidth="10" defaultColWidth="8.7109375" defaultRowHeight="15" customHeight="1" x14ac:dyDescent="0.25"/>
  <cols>
    <col min="1" max="3" width="18" customWidth="1"/>
    <col min="4" max="4" width="40" customWidth="1"/>
  </cols>
  <sheetData>
    <row r="1" spans="1:4" x14ac:dyDescent="0.25">
      <c r="A1" s="60" t="s">
        <v>36</v>
      </c>
      <c r="B1" s="60" t="s">
        <v>37</v>
      </c>
      <c r="C1" s="60" t="s">
        <v>109</v>
      </c>
      <c r="D1" s="60" t="s">
        <v>110</v>
      </c>
    </row>
    <row r="2" spans="1:4" x14ac:dyDescent="0.25">
      <c r="A2" t="s">
        <v>53</v>
      </c>
      <c r="B2" t="s">
        <v>101</v>
      </c>
      <c r="C2" t="s">
        <v>111</v>
      </c>
      <c r="D2" t="s">
        <v>112</v>
      </c>
    </row>
    <row r="3" spans="1:4" x14ac:dyDescent="0.25">
      <c r="A3" t="s">
        <v>49</v>
      </c>
      <c r="B3" t="s">
        <v>50</v>
      </c>
      <c r="C3" t="s">
        <v>113</v>
      </c>
      <c r="D3" t="s">
        <v>114</v>
      </c>
    </row>
    <row r="4" spans="1:4" x14ac:dyDescent="0.25">
      <c r="A4" t="s">
        <v>104</v>
      </c>
      <c r="B4" t="s">
        <v>104</v>
      </c>
      <c r="C4" t="s">
        <v>115</v>
      </c>
      <c r="D4" t="s">
        <v>116</v>
      </c>
    </row>
    <row r="5" spans="1:4" x14ac:dyDescent="0.25">
      <c r="A5" t="s">
        <v>117</v>
      </c>
      <c r="B5" t="s">
        <v>54</v>
      </c>
      <c r="C5" t="s">
        <v>118</v>
      </c>
      <c r="D5" t="s">
        <v>119</v>
      </c>
    </row>
    <row r="6" spans="1:4" x14ac:dyDescent="0.25">
      <c r="A6" t="s">
        <v>57</v>
      </c>
      <c r="B6" t="s">
        <v>60</v>
      </c>
      <c r="D6" t="s">
        <v>120</v>
      </c>
    </row>
    <row r="7" spans="1:4" x14ac:dyDescent="0.25">
      <c r="D7" t="s">
        <v>121</v>
      </c>
    </row>
    <row r="8" spans="1:4" x14ac:dyDescent="0.25">
      <c r="D8" t="s">
        <v>122</v>
      </c>
    </row>
    <row r="9" spans="1:4" x14ac:dyDescent="0.25">
      <c r="D9" t="s">
        <v>123</v>
      </c>
    </row>
    <row r="10" spans="1:4" x14ac:dyDescent="0.25">
      <c r="D10" t="s">
        <v>124</v>
      </c>
    </row>
    <row r="11" spans="1:4" x14ac:dyDescent="0.25">
      <c r="D11" t="s">
        <v>125</v>
      </c>
    </row>
    <row r="12" spans="1:4" x14ac:dyDescent="0.25">
      <c r="D12" t="s">
        <v>126</v>
      </c>
    </row>
    <row r="13" spans="1:4" x14ac:dyDescent="0.25">
      <c r="D13" t="s">
        <v>127</v>
      </c>
    </row>
    <row r="14" spans="1:4" x14ac:dyDescent="0.25">
      <c r="D14" t="s">
        <v>128</v>
      </c>
    </row>
    <row r="15" spans="1:4" x14ac:dyDescent="0.25">
      <c r="D15" t="s">
        <v>129</v>
      </c>
    </row>
    <row r="16" spans="1:4" x14ac:dyDescent="0.25">
      <c r="D16" t="s">
        <v>130</v>
      </c>
    </row>
    <row r="17" spans="4:4" x14ac:dyDescent="0.25">
      <c r="D17" t="s">
        <v>131</v>
      </c>
    </row>
    <row r="18" spans="4:4" x14ac:dyDescent="0.25">
      <c r="D18" t="s">
        <v>132</v>
      </c>
    </row>
    <row r="19" spans="4:4" x14ac:dyDescent="0.25">
      <c r="D19" t="s">
        <v>133</v>
      </c>
    </row>
    <row r="20" spans="4:4" x14ac:dyDescent="0.25">
      <c r="D20" t="s">
        <v>134</v>
      </c>
    </row>
    <row r="21" spans="4:4" x14ac:dyDescent="0.25">
      <c r="D21" t="s">
        <v>135</v>
      </c>
    </row>
    <row r="22" spans="4:4" x14ac:dyDescent="0.25">
      <c r="D22" t="s">
        <v>136</v>
      </c>
    </row>
    <row r="23" spans="4:4" x14ac:dyDescent="0.25">
      <c r="D23" t="s">
        <v>137</v>
      </c>
    </row>
    <row r="24" spans="4:4" x14ac:dyDescent="0.25">
      <c r="D24" t="s">
        <v>138</v>
      </c>
    </row>
    <row r="25" spans="4:4" x14ac:dyDescent="0.25">
      <c r="D25" t="s">
        <v>139</v>
      </c>
    </row>
    <row r="26" spans="4:4" x14ac:dyDescent="0.25">
      <c r="D26" t="s">
        <v>140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8</vt:i4>
      </vt:variant>
    </vt:vector>
  </HeadingPairs>
  <TitlesOfParts>
    <vt:vector size="13" baseType="lpstr">
      <vt:lpstr>Anleitung</vt:lpstr>
      <vt:lpstr>Risikoanalyse</vt:lpstr>
      <vt:lpstr>Heatmap</vt:lpstr>
      <vt:lpstr>Risikoregister</vt:lpstr>
      <vt:lpstr>Listen</vt:lpstr>
      <vt:lpstr>AdministrativeList</vt:lpstr>
      <vt:lpstr>Anleitung!Área_de_impresión</vt:lpstr>
      <vt:lpstr>Heatmap!Área_de_impresión</vt:lpstr>
      <vt:lpstr>Risikoanalyse!Área_de_impresión</vt:lpstr>
      <vt:lpstr>Risikoregister!Área_de_impresión</vt:lpstr>
      <vt:lpstr>ImpactList</vt:lpstr>
      <vt:lpstr>LikelihoodList</vt:lpstr>
      <vt:lpstr>StrategyList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2026-03-24T08:40:42Z</dcterms:created>
  <dcterms:modified xsi:type="dcterms:W3CDTF">2026-03-24T09:36:09Z</dcterms:modified>
  <dc:language>en-US</dc:language>
</cp:coreProperties>
</file>