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1.xml" ContentType="application/vnd.openxmlformats-officedocument.spreadsheetml.comments+xml"/>
  <Override PartName="/xl/worksheets/sheet4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b3f681a13cb474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Uebersicht" sheetId="1" r:id="Re72d822d06e04131"/>
    <x:sheet xmlns:r="http://schemas.openxmlformats.org/officeDocument/2006/relationships" name="Buchungen" sheetId="2" r:id="Rab70c064085342dc"/>
    <x:sheet xmlns:r="http://schemas.openxmlformats.org/officeDocument/2006/relationships" name="Einstellungen" sheetId="3" r:id="R8136d558cfcc4227"/>
    <x:sheet xmlns:r="http://schemas.openxmlformats.org/officeDocument/2006/relationships" name="Anlagen_AfA" sheetId="4" r:id="R61f09cf428af4d36"/>
  </x:sheets>
  <x:definedNames>
    <x:definedName name="Vorgangsarten">Einstellungen!$H$3:$H$6</x:definedName>
    <x:definedName name="Kategorien">Einstellungen!$I$3:$I$20</x:definedName>
    <x:definedName name="Unterkategorien">Einstellungen!$J$3:$J$20</x:definedName>
    <x:definedName name="Statusliste">Einstellungen!$K$3:$K$6</x:definedName>
    <x:definedName name="Zahlungsarten">Einstellungen!$L$3:$L$7</x:definedName>
    <x:definedName name="Kontenliste">Einstellungen!$M$3:$M$5</x:definedName>
    <x:definedName name="_xlnm._FilterDatabase" localSheetId="1" hidden="1">'Buchungen'!$A$2:$Q$300</x:definedName>
    <x:definedName name="_xlnm._FilterDatabase" localSheetId="3" hidden="1">'Anlagen_AfA'!$A$2:$R$120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A1" authorId="0">
      <x:text>
        <x:r>
          <x:t>Inspiration der Struktur: https://www.excelvorlage.de/euer-kleinunternehmer-ohne-umsatzsteuer/</x:t>
        </x:r>
      </x:text>
    </x:comment>
    <x:comment ref="B7" authorId="0">
      <x:text>
        <x:r>
          <x:t>Quelle Umsatzgrenzen: https://www.ihk.de/stuttgart/fuer-unternehmen/recht-und-steuern/steuerrecht/umsatzsteuer-national/kleinunternehmerregelung-in-der-umsatzsteuer-1843632</x:t>
        </x:r>
      </x:text>
    </x:comment>
    <x:comment ref="B8" authorId="0">
      <x:text>
        <x:r>
          <x:t>Quelle Umsatzgrenzen: https://www.ihk.de/stuttgart/fuer-unternehmen/recht-und-steuern/steuerrecht/umsatzsteuer-national/kleinunternehmerregelung-in-der-umsatzsteuer-1843632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#,##0.00 [$€-407];[Red](#,##0.00 [$€-407])"/>
    <x:numFmt numFmtId="165" formatCode="DD.MM.YYYY"/>
  </x:numFmts>
  <x:fonts count="10">
    <x:font>
      <x:sz val="11"/>
      <x:color theme="1"/>
      <x:name val="Calibri"/>
      <x:family val="2"/>
      <x:scheme val="minor"/>
    </x:font>
    <x:font>
      <x:b/>
      <x:sz val="14"/>
      <x:color rgb="00FFFFFF"/>
    </x:font>
    <x:font>
      <x:b/>
      <x:color rgb="001F1F1F"/>
    </x:font>
    <x:font>
      <x:color rgb="001F1F1F"/>
    </x:font>
    <x:font>
      <x:b/>
      <x:sz val="11"/>
      <x:color rgb="00FFFFFF"/>
    </x:font>
    <x:font>
      <x:b/>
      <x:sz val="16"/>
      <x:color rgb="00FFFFFF"/>
    </x:font>
    <x:font>
      <x:b/>
      <x:sz val="12"/>
      <x:color rgb="0000484E"/>
    </x:font>
    <x:font>
      <x:b/>
      <x:sz val="14"/>
      <x:color rgb="001F1F1F"/>
    </x:font>
    <x:font>
      <x:b/>
      <x:sz val="12"/>
      <x:color rgb="00FFFFFF"/>
    </x:font>
    <x:font>
      <x:b/>
      <x:sz val="10"/>
      <x:color rgb="00FFFFFF"/>
    </x:font>
  </x:fonts>
  <x:fills count="9">
    <x:fill>
      <x:patternFill patternType="none"/>
    </x:fill>
    <x:fill>
      <x:patternFill patternType="gray125"/>
    </x:fill>
    <x:fill>
      <x:patternFill patternType="solid">
        <x:fgColor rgb="001F415A"/>
      </x:patternFill>
    </x:fill>
    <x:fill>
      <x:patternFill patternType="solid">
        <x:fgColor rgb="00EAF4F4"/>
      </x:patternFill>
    </x:fill>
    <x:fill>
      <x:patternFill patternType="solid">
        <x:fgColor rgb="00FFFFFF"/>
      </x:patternFill>
    </x:fill>
    <x:fill>
      <x:patternFill patternType="solid">
        <x:fgColor rgb="0000484E"/>
      </x:patternFill>
    </x:fill>
    <x:fill>
      <x:patternFill patternType="solid">
        <x:fgColor rgb="00EAF1F7"/>
      </x:patternFill>
    </x:fill>
    <x:fill>
      <x:patternFill patternType="solid">
        <x:fgColor rgb="00FFF3CD"/>
      </x:patternFill>
    </x:fill>
    <x:fill>
      <x:patternFill patternType="solid">
        <x:fgColor rgb="00E2F0D9"/>
      </x:patternFill>
    </x:fill>
  </x:fills>
  <x:borders count="2">
    <x:border>
      <x:left/>
      <x:right/>
      <x:top/>
      <x:bottom/>
      <x:diagonal/>
    </x:border>
    <x:border>
      <x:left style="thin">
        <x:color rgb="00D9E1E5"/>
      </x:left>
      <x:right style="thin">
        <x:color rgb="00D9E1E5"/>
      </x:right>
      <x:top style="thin">
        <x:color rgb="00D9E1E5"/>
      </x:top>
      <x:bottom style="thin">
        <x:color rgb="00D9E1E5"/>
      </x:bottom>
    </x:border>
  </x:borders>
  <x:cellStyleXfs count="1">
    <x:xf numFmtId="0" fontId="0" fillId="0" borderId="0"/>
  </x:cellStyleXfs>
  <x:cellXfs count="24">
    <x:xf numFmtId="0" fontId="0" fillId="0" borderId="0" xfId="0"/>
    <x:xf numFmtId="0" fontId="5" fillId="2" borderId="1" xfId="0" applyAlignment="1">
      <x:alignment horizontal="left" vertical="center"/>
    </x:xf>
    <x:xf numFmtId="0" fontId="4" fillId="5" borderId="1" xfId="0" applyAlignment="1">
      <x:alignment horizontal="center" vertical="center"/>
    </x:xf>
    <x:xf numFmtId="0" fontId="6" fillId="3" borderId="1" xfId="0" applyAlignment="1">
      <x:alignment horizontal="left"/>
    </x:xf>
    <x:xf numFmtId="0" fontId="3" fillId="4" borderId="1" xfId="0" applyAlignment="1">
      <x:alignment horizontal="left"/>
    </x:xf>
    <x:xf numFmtId="164" fontId="7" fillId="6" borderId="1" xfId="0" applyAlignment="1">
      <x:alignment horizontal="center" vertical="center"/>
    </x:xf>
    <x:xf numFmtId="1" fontId="7" fillId="6" borderId="1" xfId="0" applyAlignment="1">
      <x:alignment horizontal="center" vertical="center"/>
    </x:xf>
    <x:xf numFmtId="0" fontId="7" fillId="8" borderId="1" xfId="0" applyAlignment="1">
      <x:alignment horizontal="center" vertical="center"/>
    </x:xf>
    <x:xf numFmtId="0" fontId="8" fillId="2" borderId="1" xfId="0" applyAlignment="1">
      <x:alignment horizontal="left" vertical="center"/>
    </x:xf>
    <x:xf numFmtId="0" fontId="3" fillId="3" borderId="1" xfId="0" applyAlignment="1">
      <x:alignment horizontal="left" vertical="center"/>
    </x:xf>
    <x:xf numFmtId="164" fontId="3" fillId="6" borderId="1" xfId="0" applyAlignment="1">
      <x:alignment horizontal="right" vertical="center"/>
    </x:xf>
    <x:xf numFmtId="0" fontId="2" fillId="3" borderId="1" xfId="0" applyAlignment="1">
      <x:alignment horizontal="left" vertical="center"/>
    </x:xf>
    <x:xf numFmtId="0" fontId="3" fillId="4" borderId="1" xfId="0" applyAlignment="1">
      <x:alignment vertical="center"/>
    </x:xf>
    <x:xf numFmtId="164" fontId="2" fillId="6" borderId="1" xfId="0" applyAlignment="1">
      <x:alignment horizontal="right" vertical="center"/>
    </x:xf>
    <x:xf numFmtId="0" fontId="9" fillId="5" borderId="1" xfId="0" applyAlignment="1">
      <x:alignment horizontal="center" vertical="center"/>
    </x:xf>
    <x:xf numFmtId="0" fontId="1" fillId="2" borderId="1" xfId="0" applyAlignment="1">
      <x:alignment horizontal="left" vertical="center"/>
    </x:xf>
    <x:xf numFmtId="0" fontId="3" fillId="6" borderId="1" xfId="0" applyAlignment="1">
      <x:alignment horizontal="right" vertical="center"/>
    </x:xf>
    <x:xf numFmtId="165" fontId="3" fillId="4" borderId="1" xfId="0" applyAlignment="1">
      <x:alignment vertical="center"/>
    </x:xf>
    <x:xf numFmtId="164" fontId="3" fillId="4" borderId="1" xfId="0" applyAlignment="1">
      <x:alignment vertical="center"/>
    </x:xf>
    <x:xf numFmtId="9" fontId="3" fillId="4" borderId="1" xfId="0" applyAlignment="1">
      <x:alignment vertical="center"/>
    </x:xf>
    <x:xf numFmtId="0" fontId="3" fillId="4" borderId="1" xfId="0" applyAlignment="1">
      <x:alignment vertical="top" wrapText="1"/>
    </x:xf>
    <x:xf numFmtId="0" fontId="2" fillId="4" borderId="1" xfId="0"/>
    <x:xf numFmtId="0" fontId="2" fillId="6" borderId="1" xfId="0"/>
    <x:xf numFmtId="0" fontId="2" fillId="7" borderId="1" xfId="0"/>
  </x:cellXfs>
  <x:cellStyles count="1">
    <x:cellStyle name="Normal" xfId="0"/>
  </x:cellStyles>
  <x:dxfs count="3">
    <x:dxf>
      <x:fill>
        <x:patternFill>
          <x:bgColor rgb="00F8D7DA"/>
        </x:patternFill>
      </x:fill>
    </x:dxf>
    <x:dxf>
      <x:fill>
        <x:patternFill>
          <x:bgColor rgb="00FFF3CD"/>
        </x:patternFill>
      </x:fill>
    </x:dxf>
    <x:dxf>
      <x:fill>
        <x:patternFill>
          <x:bgColor rgb="00E2F0D9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ff3024fe5614bbb" /><Relationship Type="http://schemas.openxmlformats.org/officeDocument/2006/relationships/theme" Target="/xl/theme/theme1.xml" Id="Rff7f3380e5444554" /><Relationship Type="http://schemas.openxmlformats.org/officeDocument/2006/relationships/sharedStrings" Target="/xl/sharedStrings.xml" Id="R5fddb82421d946b4" /><Relationship Type="http://schemas.openxmlformats.org/officeDocument/2006/relationships/worksheet" Target="/xl/worksheets/sheet1.xml" Id="Re72d822d06e04131" /><Relationship Type="http://schemas.openxmlformats.org/officeDocument/2006/relationships/worksheet" Target="/xl/worksheets/sheet2.xml" Id="Rab70c064085342dc" /><Relationship Type="http://schemas.openxmlformats.org/officeDocument/2006/relationships/worksheet" Target="/xl/worksheets/sheet3.xml" Id="R8136d558cfcc4227" /><Relationship Type="http://schemas.openxmlformats.org/officeDocument/2006/relationships/worksheet" Target="/xl/worksheets/sheet4.xml" Id="R61f09cf428af4d36" /><Relationship Type="http://schemas.microsoft.com/office/2017/10/relationships/person" Target="/xl/persons/person.xml" Id="R2af50295230441a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071b94e4dc34a6a" /><Relationship Type="http://schemas.openxmlformats.org/officeDocument/2006/relationships/chart" Target="/xl/drawings/charts/chart2.xml" Id="R0769da12e19f491e" /></Relationships>
</file>

<file path=xl/drawings/charts/chart1.xml><?xml version="1.0" encoding="utf-8"?>
<c:chartSpace xmlns:c="http://schemas.openxmlformats.org/drawingml/2006/chart">
  <c:lang val="en-US"/>
  <c:style val="1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Einnahmen vs. Ausgaben nach Monat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col"/>
        <c:grouping val="clustered"/>
        <c:ser>
          <c:idx val="0"/>
          <c:order val="0"/>
          <c:tx>
            <c:strRef>
              <c:f>'Uebersicht'!L35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'Uebersicht'!$K$36:$K$47</c:f>
              <c:strCache>
                <c:ptCount val="0"/>
              </c:strCache>
            </c:strRef>
          </c:cat>
          <c:val>
            <c:numRef>
              <c:f>'Uebersicht'!$L$36:$L$47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strRef>
              <c:f>'Uebersicht'!M35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'Uebersicht'!$K$36:$K$47</c:f>
              <c:strCache>
                <c:ptCount val="0"/>
              </c:strCache>
            </c:strRef>
          </c:cat>
          <c:val>
            <c:numRef>
              <c:f>'Uebersicht'!$M$36:$M$47</c:f>
              <c:numCache>
                <c:formatCode/>
                <c:ptCount val="0"/>
              </c:numCache>
            </c:numRef>
          </c:val>
        </c:ser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Monat</a:t>
                </a:r>
              </a:p>
            </c:rich>
          </c:tx>
        </c:title>
        <c:numFmt formatCode="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EUR</a:t>
                </a:r>
              </a:p>
            </c:rich>
          </c:tx>
        </c:title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drawings/charts/chart2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Ausgabenverteilung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pieChart>
        <c:varyColors val="1"/>
        <c:ser>
          <c:idx val="0"/>
          <c:order val="0"/>
          <c:spPr>
            <a:ln xmlns:a="http://schemas.openxmlformats.org/drawingml/2006/main">
              <a:prstDash val="solid"/>
            </a:ln>
          </c:spPr>
          <c:cat>
            <c:strRef>
              <c:f>'Uebersicht'!$O$36:$O$46</c:f>
              <c:strCache>
                <c:ptCount val="0"/>
              </c:strCache>
            </c:strRef>
          </c:cat>
          <c:val>
            <c:numRef>
              <c:f>'Uebersicht'!$P$36:$P$46</c:f>
              <c:numCache>
                <c:formatCode>General</c:formatCode>
                <c:ptCount val="0"/>
              </c:numCache>
            </c:numRef>
          </c:val>
        </c:ser>
        <c:firstSliceAng val="0"/>
      </c:pieChart>
    </c:plotArea>
    <c:legend>
      <c:legendPos val="r"/>
    </c:legend>
    <c:plotVisOnly val="1"/>
    <c:dispBlanksAs val="gap"/>
  </c:chart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4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071b94e4dc34a6a"/>
        </a:graphicData>
      </a:graphic>
    </xdr:graphicFrame>
    <xdr:clientData/>
  </xdr:twoCellAnchor>
  <xdr:twoCellAnchor>
    <xdr:from>
      <xdr:col>9</xdr:col>
      <xdr:colOff>0</xdr:colOff>
      <xdr:row>19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769da12e19f491e"/>
        </a:graphicData>
      </a:graphic>
    </xdr:graphicFrame>
    <xdr:clientData/>
  </xdr:twoCellAnchor>
</xdr:wsDr>
</file>

<file path=xl/persons/person.xml><?xml version="1.0" encoding="utf-8"?>
<xltc:personList xmlns:xltc="http://schemas.microsoft.com/office/spreadsheetml/2018/threadedcomments">
  <xltc:person displayName="OpenAI" id="{EE71125D-D6E0-6C14-3752-A2CD8BCECD5D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d42d9e2047eb4194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comments" Target="/xl/comments1.xml" Id="Re53c18e32ef947e0" /><Relationship Type="http://schemas.openxmlformats.org/officeDocument/2006/relationships/vmlDrawing" Target="/xl/drawings/vmldrawing.vml" Id="R42c6b0514f7a47c3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0" customWidth="1"/>
    <x:col min="2" max="2" width="18" customWidth="1"/>
    <x:col min="3" max="3" width="20" customWidth="1"/>
    <x:col min="4" max="4" width="18" customWidth="1"/>
    <x:col min="5" max="5" width="18" customWidth="1"/>
    <x:col min="6" max="6" width="18" customWidth="1"/>
    <x:col min="7" max="7" width="20" customWidth="1"/>
    <x:col min="8" max="8" width="18" customWidth="1"/>
    <x:col min="10" max="10" width="18" customWidth="1"/>
    <x:col min="11" max="11" width="14" customWidth="1"/>
    <x:col min="12" max="12" width="14" customWidth="1"/>
    <x:col min="13" max="13" width="14" customWidth="1"/>
    <x:col min="15" max="15" width="28" customWidth="1"/>
    <x:col min="16" max="16" width="16" customWidth="1"/>
  </x:cols>
  <x:sheetData>
    <x:row r="1" ht="18" customHeight="1">
      <x:c r="A1" s="1" t="inlineStr">
        <x:is>
          <x:t xml:space="preserve">EÜR Kleinunternehmer ohne Umsatzsteuer</x:t>
        </x:is>
      </x:c>
      <x:c r="J1" s="2" t="inlineStr">
        <x:is>
          <x:t xml:space="preserve">So nutzt du die Datei</x:t>
        </x:is>
      </x:c>
    </x:row>
    <x:row r="2" ht="18" customHeight="1">
      <x:c r="A2" s="3" t="str">
        <x:f>Einstellungen!B3&amp;" – Geschäftsjahr "&amp;Einstellungen!B5</x:f>
        <x:v>Nordlicht Designstudio – Geschäftsjahr 2026</x:v>
      </x:c>
      <x:c r="J2" s="4" t="inlineStr">
        <x:is>
          <x:t xml:space="preserve">1. Buchungen erfassen</x:t>
        </x:is>
      </x:c>
    </x:row>
    <x:row r="3" ht="18" customHeight="1">
      <x:c r="J3" s="4" t="inlineStr">
        <x:is>
          <x:t xml:space="preserve">2. Kategorien anpassen</x:t>
        </x:is>
      </x:c>
    </x:row>
    <x:row r="4" ht="18" customHeight="1">
      <x:c r="A4" s="2" t="inlineStr">
        <x:is>
          <x:t xml:space="preserve">Einnahmen</x:t>
        </x:is>
      </x:c>
      <x:c r="C4" s="2" t="inlineStr">
        <x:is>
          <x:t xml:space="preserve">Ausgaben</x:t>
        </x:is>
      </x:c>
      <x:c r="E4" s="2" t="inlineStr">
        <x:is>
          <x:t xml:space="preserve">AfA</x:t>
        </x:is>
      </x:c>
      <x:c r="G4" s="2" t="inlineStr">
        <x:is>
          <x:t xml:space="preserve">Gewinn / Verlust</x:t>
        </x:is>
      </x:c>
      <x:c r="J4" s="4" t="inlineStr">
        <x:is>
          <x:t xml:space="preserve">3. Ergebnis prüfen</x:t>
        </x:is>
      </x:c>
    </x:row>
    <x:row r="5" ht="18" customHeight="1">
      <x:c r="A5" s="5">
        <x:f>SUMIFS(Buchungen!$M$3:$M$300,Buchungen!$F$3:$F$300,"Einnahme",Buchungen!$D$3:$D$300,Einstellungen!$B$5,Buchungen!$P$3:$P$300,"Bezahlt/Erhalten")</x:f>
        <x:v>41700</x:v>
      </x:c>
      <x:c r="C5" s="5">
        <x:f>SUMIFS(Buchungen!$O$3:$O$300,Buchungen!$F$3:$F$300,"Ausgabe",Buchungen!$D$3:$D$300,Einstellungen!$B$5,Buchungen!$P$3:$P$300,"Bezahlt/Erhalten")</x:f>
        <x:v>3718.77</x:v>
      </x:c>
      <x:c r="E5" s="5">
        <x:f>SUM(Anlagen_AfA!$R$3:$R$120)</x:f>
        <x:v>964.9</x:v>
      </x:c>
      <x:c r="G5" s="5">
        <x:f>A5-C5-E5</x:f>
        <x:v>37016.33</x:v>
      </x:c>
    </x:row>
    <x:row r="6" ht="18" customHeight="1"/>
    <x:row r="7" ht="18" customHeight="1">
      <x:c r="A7" s="2" t="inlineStr">
        <x:is>
          <x:t xml:space="preserve">Privateinlagen</x:t>
        </x:is>
      </x:c>
      <x:c r="C7" s="2" t="inlineStr">
        <x:is>
          <x:t xml:space="preserve">Privatentnahmen</x:t>
        </x:is>
      </x:c>
      <x:c r="E7" s="2" t="inlineStr">
        <x:is>
          <x:t xml:space="preserve">Anzahl Buchungen</x:t>
        </x:is>
      </x:c>
      <x:c r="G7" s="2" t="inlineStr">
        <x:is>
          <x:t xml:space="preserve">Status</x:t>
        </x:is>
      </x:c>
    </x:row>
    <x:row r="8" ht="18" customHeight="1">
      <x:c r="A8" s="5">
        <x:f>SUMIFS(Buchungen!$M$3:$M$300,Buchungen!$F$3:$F$300,"Privateinlage",Buchungen!$D$3:$D$300,Einstellungen!$B$5,Buchungen!$P$3:$P$300,"Bezahlt/Erhalten")</x:f>
        <x:v>2300</x:v>
      </x:c>
      <x:c r="C8" s="5">
        <x:f>SUMIFS(Buchungen!$M$3:$M$300,Buchungen!$F$3:$F$300,"Privatentnahme",Buchungen!$D$3:$D$300,Einstellungen!$B$5,Buchungen!$P$3:$P$300,"Bezahlt/Erhalten")</x:f>
        <x:v>2600</x:v>
      </x:c>
      <x:c r="E8" s="6">
        <x:f>COUNTIFS(Buchungen!$D$3:$D$300,Einstellungen!$B$5,Buchungen!$P$3:$P$300,"&lt;&gt;Storniert",Buchungen!$B$3:$B$300,"&lt;&gt;")</x:f>
        <x:v>51</x:v>
      </x:c>
      <x:c r="G8" s="7" t="str">
        <x:f>IF(A5&gt;Einstellungen!$B$8,"Grenze überschritten",IF(A5&gt;=Einstellungen!$B$8*Einstellungen!$B$9,"Warnung: nahe an der Grenze","OK"))</x:f>
        <x:v>OK</x:v>
      </x:c>
    </x:row>
    <x:row r="9" ht="18" customHeight="1"/>
    <x:row r="10" ht="18" customHeight="1"/>
    <x:row r="11" ht="18" customHeight="1"/>
    <x:row r="12" ht="18" customHeight="1">
      <x:c r="A12" s="8" t="inlineStr">
        <x:is>
          <x:t xml:space="preserve">Jahresübersicht</x:t>
        </x:is>
      </x:c>
      <x:c r="E12" s="8" t="inlineStr">
        <x:is>
          <x:t xml:space="preserve">Kontrolle</x:t>
        </x:is>
      </x:c>
    </x:row>
    <x:row r="13" ht="18" customHeight="1">
      <x:c r="A13" s="9" t="inlineStr">
        <x:is>
          <x:t xml:space="preserve">Betriebliche Einnahmen</x:t>
        </x:is>
      </x:c>
      <x:c r="B13" s="10">
        <x:f>A5-B14</x:f>
        <x:v>41700</x:v>
      </x:c>
      <x:c r="E13" s="11" t="inlineStr">
        <x:is>
          <x:t xml:space="preserve">Umsatz vs. Grenze</x:t>
        </x:is>
      </x:c>
      <x:c r="F13" s="12" t="str">
        <x:f>TEXT(A5/Einstellungen!$B$8,"0%")&amp;" der Jahresgrenze genutzt"</x:f>
        <x:v>42% der Jahresgrenze genutzt</x:v>
      </x:c>
    </x:row>
    <x:row r="14" ht="18" customHeight="1">
      <x:c r="A14" s="9" t="inlineStr">
        <x:is>
          <x:t xml:space="preserve">Sonstige Einnahmen</x:t>
        </x:is>
      </x:c>
      <x:c r="B14" s="10">
        <x:f>SUMIFS(Buchungen!$M$3:$M$300,Buchungen!$F$3:$F$300,"Einnahme",Buchungen!$G$3:$G$300,"Sonstige betriebliche Einnahmen",Buchungen!$D$3:$D$300,Einstellungen!$B$5,Buchungen!$P$3:$P$300,"Bezahlt/Erhalten")</x:f>
        <x:v>0</x:v>
      </x:c>
      <x:c r="E14" s="11" t="inlineStr">
        <x:is>
          <x:t xml:space="preserve">Offene Buchungen</x:t>
        </x:is>
      </x:c>
      <x:c r="F14" s="12" t="str">
        <x:f>COUNTIFS(Buchungen!$D$3:$D$300,Einstellungen!$B$5,Buchungen!$P$3:$P$300,"Offen")&amp;" offene Buchungen"</x:f>
        <x:v>2 offene Buchungen</x:v>
      </x:c>
    </x:row>
    <x:row r="15" ht="18" customHeight="1">
      <x:c r="A15" s="11" t="inlineStr">
        <x:is>
          <x:t xml:space="preserve">Gesamteinnahmen</x:t>
        </x:is>
      </x:c>
      <x:c r="B15" s="13">
        <x:f>A5</x:f>
        <x:v>41700</x:v>
      </x:c>
      <x:c r="E15" s="11" t="inlineStr">
        <x:is>
          <x:t xml:space="preserve">Hinweis</x:t>
        </x:is>
      </x:c>
      <x:c r="F15" s="12" t="str">
        <x:f>IF(G5&lt;0,"Verlust im Auswahljahr.","Ergebnis positiv.")</x:f>
        <x:v>Ergebnis positiv.</x:v>
      </x:c>
    </x:row>
    <x:row r="16" ht="18" customHeight="1"/>
    <x:row r="17" ht="18" customHeight="1">
      <x:c r="A17" s="9" t="inlineStr">
        <x:is>
          <x:t xml:space="preserve">Betriebsausgaben</x:t>
        </x:is>
      </x:c>
      <x:c r="B17" s="10">
        <x:f>C5-B19</x:f>
        <x:v>3686.27</x:v>
      </x:c>
    </x:row>
    <x:row r="18" ht="18" customHeight="1">
      <x:c r="A18" s="9" t="inlineStr">
        <x:is>
          <x:t xml:space="preserve">Abschreibung (AfA)</x:t>
        </x:is>
      </x:c>
      <x:c r="B18" s="10">
        <x:f>E5</x:f>
        <x:v>964.9</x:v>
      </x:c>
    </x:row>
    <x:row r="19" ht="18" customHeight="1">
      <x:c r="A19" s="9" t="inlineStr">
        <x:is>
          <x:t xml:space="preserve">Sonstige Ausgaben</x:t>
        </x:is>
      </x:c>
      <x:c r="B19" s="10">
        <x:f>SUMIFS(Buchungen!$O$3:$O$300,Buchungen!$F$3:$F$300,"Ausgabe",Buchungen!$G$3:$G$300,"Sonstige Ausgaben",Buchungen!$D$3:$D$300,Einstellungen!$B$5,Buchungen!$P$3:$P$300,"Bezahlt/Erhalten")</x:f>
        <x:v>32.5</x:v>
      </x:c>
    </x:row>
    <x:row r="20" ht="18" customHeight="1">
      <x:c r="A20" s="11" t="inlineStr">
        <x:is>
          <x:t xml:space="preserve">Gesamtausgaben</x:t>
        </x:is>
      </x:c>
      <x:c r="B20" s="13">
        <x:f>C5+E5</x:f>
        <x:v>4683.67</x:v>
      </x:c>
    </x:row>
    <x:row r="21" ht="18" customHeight="1"/>
    <x:row r="22" ht="18" customHeight="1">
      <x:c r="A22" s="11" t="inlineStr">
        <x:is>
          <x:t xml:space="preserve">Gewinn / Verlust</x:t>
        </x:is>
      </x:c>
      <x:c r="B22" s="13">
        <x:f>G5</x:f>
        <x:v>37016.33</x:v>
      </x:c>
    </x:row>
    <x:row r="23" ht="18" customHeight="1"/>
    <x:row r="24" ht="18" customHeight="1"/>
    <x:row r="25" ht="18" customHeight="1"/>
    <x:row r="26" ht="18" customHeight="1"/>
    <x:row r="27" ht="18" customHeight="1"/>
    <x:row r="28" ht="18" customHeight="1"/>
    <x:row r="29" ht="18" customHeight="1"/>
    <x:row r="30" ht="18" customHeight="1"/>
    <x:row r="31" ht="18" customHeight="1"/>
    <x:row r="32" ht="18" customHeight="1"/>
    <x:row r="33" ht="18" customHeight="1"/>
    <x:row r="34" ht="18" customHeight="1">
      <x:c r="K34" s="14" t="inlineStr">
        <x:is>
          <x:t xml:space="preserve">Monatswerte für Diagramm</x:t>
        </x:is>
      </x:c>
      <x:c r="O34" s="14" t="inlineStr">
        <x:is>
          <x:t xml:space="preserve">Ausgaben nach Kategorie</x:t>
        </x:is>
      </x:c>
    </x:row>
    <x:row r="35" ht="18" customHeight="1">
      <x:c r="K35" s="14" t="inlineStr">
        <x:is>
          <x:t xml:space="preserve">Monat</x:t>
        </x:is>
      </x:c>
      <x:c r="L35" s="14" t="inlineStr">
        <x:is>
          <x:t xml:space="preserve">Einnahmen</x:t>
        </x:is>
      </x:c>
      <x:c r="M35" s="14" t="inlineStr">
        <x:is>
          <x:t xml:space="preserve">Ausgaben</x:t>
        </x:is>
      </x:c>
      <x:c r="O35" s="14" t="inlineStr">
        <x:is>
          <x:t xml:space="preserve">Kategorie</x:t>
        </x:is>
      </x:c>
      <x:c r="P35" s="14" t="inlineStr">
        <x:is>
          <x:t xml:space="preserve">Summe</x:t>
        </x:is>
      </x:c>
    </x:row>
    <x:row r="36" ht="18" customHeight="1">
      <x:c r="K36" s="12" t="inlineStr">
        <x:is>
          <x:t xml:space="preserve">Jan</x:t>
        </x:is>
      </x:c>
      <x:c r="L36" s="10">
        <x:f>SUMIFS(Buchungen!$M$3:$M$300,Buchungen!$F$3:$F$300,"Einnahme",Buchungen!$C$3:$C$300,1,Buchungen!$D$3:$D$300,Einstellungen!$B$5,Buchungen!$P$3:$P$300,"Bezahlt/Erhalten")</x:f>
        <x:v>3800</x:v>
      </x:c>
      <x:c r="M36" s="10">
        <x:f>SUMIFS(Buchungen!$O$3:$O$300,Buchungen!$F$3:$F$300,"Ausgabe",Buchungen!$C$3:$C$300,1,Buchungen!$D$3:$D$300,Einstellungen!$B$5,Buchungen!$P$3:$P$300,"Bezahlt/Erhalten")</x:f>
        <x:v>358.49</x:v>
      </x:c>
      <x:c r="O36" s="12" t="inlineStr">
        <x:is>
          <x:t xml:space="preserve">Software / Tools</x:t>
        </x:is>
      </x:c>
      <x:c r="P36" s="10">
        <x:f>SUMIFS(Buchungen!$O$3:$O$300,Buchungen!$F$3:$F$300,"Ausgabe",Buchungen!$G$3:$G$300,O36,Buchungen!$D$3:$D$300,Einstellungen!$B$5,Buchungen!$P$3:$P$300,"Bezahlt/Erhalten")</x:f>
        <x:v>196.96999999999997</x:v>
      </x:c>
    </x:row>
    <x:row r="37" ht="18" customHeight="1">
      <x:c r="K37" s="12" t="inlineStr">
        <x:is>
          <x:t xml:space="preserve">Feb</x:t>
        </x:is>
      </x:c>
      <x:c r="L37" s="10">
        <x:f>SUMIFS(Buchungen!$M$3:$M$300,Buchungen!$F$3:$F$300,"Einnahme",Buchungen!$C$3:$C$300,2,Buchungen!$D$3:$D$300,Einstellungen!$B$5,Buchungen!$P$3:$P$300,"Bezahlt/Erhalten")</x:f>
        <x:v>2950</x:v>
      </x:c>
      <x:c r="M37" s="10">
        <x:f>SUMIFS(Buchungen!$O$3:$O$300,Buchungen!$F$3:$F$300,"Ausgabe",Buchungen!$C$3:$C$300,2,Buchungen!$D$3:$D$300,Einstellungen!$B$5,Buchungen!$P$3:$P$300,"Bezahlt/Erhalten")</x:f>
        <x:v>310.49</x:v>
      </x:c>
      <x:c r="O37" s="12" t="inlineStr">
        <x:is>
          <x:t xml:space="preserve">Telefon / Internet</x:t>
        </x:is>
      </x:c>
      <x:c r="P37" s="10">
        <x:f>SUMIFS(Buchungen!$O$3:$O$300,Buchungen!$F$3:$F$300,"Ausgabe",Buchungen!$G$3:$G$300,O37,Buchungen!$D$3:$D$300,Einstellungen!$B$5,Buchungen!$P$3:$P$300,"Bezahlt/Erhalten")</x:f>
        <x:v>436.5</x:v>
      </x:c>
    </x:row>
    <x:row r="38" ht="18" customHeight="1">
      <x:c r="K38" s="12" t="inlineStr">
        <x:is>
          <x:t xml:space="preserve">Mrz</x:t>
        </x:is>
      </x:c>
      <x:c r="L38" s="10">
        <x:f>SUMIFS(Buchungen!$M$3:$M$300,Buchungen!$F$3:$F$300,"Einnahme",Buchungen!$C$3:$C$300,3,Buchungen!$D$3:$D$300,Einstellungen!$B$5,Buchungen!$P$3:$P$300,"Bezahlt/Erhalten")</x:f>
        <x:v>4200</x:v>
      </x:c>
      <x:c r="M38" s="10">
        <x:f>SUMIFS(Buchungen!$O$3:$O$300,Buchungen!$F$3:$F$300,"Ausgabe",Buchungen!$C$3:$C$300,3,Buchungen!$D$3:$D$300,Einstellungen!$B$5,Buchungen!$P$3:$P$300,"Bezahlt/Erhalten")</x:f>
        <x:v>501</x:v>
      </x:c>
      <x:c r="O38" s="12" t="inlineStr">
        <x:is>
          <x:t xml:space="preserve">Marketing / Werbung</x:t>
        </x:is>
      </x:c>
      <x:c r="P38" s="10">
        <x:f>SUMIFS(Buchungen!$O$3:$O$300,Buchungen!$F$3:$F$300,"Ausgabe",Buchungen!$G$3:$G$300,O38,Buchungen!$D$3:$D$300,Einstellungen!$B$5,Buchungen!$P$3:$P$300,"Bezahlt/Erhalten")</x:f>
        <x:v>475</x:v>
      </x:c>
    </x:row>
    <x:row r="39" ht="18" customHeight="1">
      <x:c r="K39" s="12" t="inlineStr">
        <x:is>
          <x:t xml:space="preserve">Apr</x:t>
        </x:is>
      </x:c>
      <x:c r="L39" s="10">
        <x:f>SUMIFS(Buchungen!$M$3:$M$300,Buchungen!$F$3:$F$300,"Einnahme",Buchungen!$C$3:$C$300,4,Buchungen!$D$3:$D$300,Einstellungen!$B$5,Buchungen!$P$3:$P$300,"Bezahlt/Erhalten")</x:f>
        <x:v>3600</x:v>
      </x:c>
      <x:c r="M39" s="10">
        <x:f>SUMIFS(Buchungen!$O$3:$O$300,Buchungen!$F$3:$F$300,"Ausgabe",Buchungen!$C$3:$C$300,4,Buchungen!$D$3:$D$300,Einstellungen!$B$5,Buchungen!$P$3:$P$300,"Bezahlt/Erhalten")</x:f>
        <x:v>358.4</x:v>
      </x:c>
      <x:c r="O39" s="12" t="inlineStr">
        <x:is>
          <x:t xml:space="preserve">Reisen / Fahrten</x:t>
        </x:is>
      </x:c>
      <x:c r="P39" s="10">
        <x:f>SUMIFS(Buchungen!$O$3:$O$300,Buchungen!$F$3:$F$300,"Ausgabe",Buchungen!$G$3:$G$300,O39,Buchungen!$D$3:$D$300,Einstellungen!$B$5,Buchungen!$P$3:$P$300,"Bezahlt/Erhalten")</x:f>
        <x:v>325.8</x:v>
      </x:c>
    </x:row>
    <x:row r="40" ht="18" customHeight="1">
      <x:c r="K40" s="12" t="inlineStr">
        <x:is>
          <x:t xml:space="preserve">Mai</x:t>
        </x:is>
      </x:c>
      <x:c r="L40" s="10">
        <x:f>SUMIFS(Buchungen!$M$3:$M$300,Buchungen!$F$3:$F$300,"Einnahme",Buchungen!$C$3:$C$300,5,Buchungen!$D$3:$D$300,Einstellungen!$B$5,Buchungen!$P$3:$P$300,"Bezahlt/Erhalten")</x:f>
        <x:v>4100</x:v>
      </x:c>
      <x:c r="M40" s="10">
        <x:f>SUMIFS(Buchungen!$O$3:$O$300,Buchungen!$F$3:$F$300,"Ausgabe",Buchungen!$C$3:$C$300,5,Buchungen!$D$3:$D$300,Einstellungen!$B$5,Buchungen!$P$3:$P$300,"Bezahlt/Erhalten")</x:f>
        <x:v>252.5</x:v>
      </x:c>
      <x:c r="O40" s="12" t="inlineStr">
        <x:is>
          <x:t xml:space="preserve">Fortbildung</x:t>
        </x:is>
      </x:c>
      <x:c r="P40" s="10">
        <x:f>SUMIFS(Buchungen!$O$3:$O$300,Buchungen!$F$3:$F$300,"Ausgabe",Buchungen!$G$3:$G$300,O40,Buchungen!$D$3:$D$300,Einstellungen!$B$5,Buchungen!$P$3:$P$300,"Bezahlt/Erhalten")</x:f>
        <x:v>569</x:v>
      </x:c>
    </x:row>
    <x:row r="41" ht="18" customHeight="1">
      <x:c r="K41" s="12" t="inlineStr">
        <x:is>
          <x:t xml:space="preserve">Jun</x:t>
        </x:is>
      </x:c>
      <x:c r="L41" s="10">
        <x:f>SUMIFS(Buchungen!$M$3:$M$300,Buchungen!$F$3:$F$300,"Einnahme",Buchungen!$C$3:$C$300,6,Buchungen!$D$3:$D$300,Einstellungen!$B$5,Buchungen!$P$3:$P$300,"Bezahlt/Erhalten")</x:f>
        <x:v>3150</x:v>
      </x:c>
      <x:c r="M41" s="10">
        <x:f>SUMIFS(Buchungen!$O$3:$O$300,Buchungen!$F$3:$F$300,"Ausgabe",Buchungen!$C$3:$C$300,6,Buchungen!$D$3:$D$300,Einstellungen!$B$5,Buchungen!$P$3:$P$300,"Bezahlt/Erhalten")</x:f>
        <x:v>379</x:v>
      </x:c>
      <x:c r="O41" s="12" t="inlineStr">
        <x:is>
          <x:t xml:space="preserve">Versicherungen</x:t>
        </x:is>
      </x:c>
      <x:c r="P41" s="10">
        <x:f>SUMIFS(Buchungen!$O$3:$O$300,Buchungen!$F$3:$F$300,"Ausgabe",Buchungen!$G$3:$G$300,O41,Buchungen!$D$3:$D$300,Einstellungen!$B$5,Buchungen!$P$3:$P$300,"Bezahlt/Erhalten")</x:f>
        <x:v>220</x:v>
      </x:c>
    </x:row>
    <x:row r="42" ht="18" customHeight="1">
      <x:c r="K42" s="12" t="inlineStr">
        <x:is>
          <x:t xml:space="preserve">Jul</x:t>
        </x:is>
      </x:c>
      <x:c r="L42" s="10">
        <x:f>SUMIFS(Buchungen!$M$3:$M$300,Buchungen!$F$3:$F$300,"Einnahme",Buchungen!$C$3:$C$300,7,Buchungen!$D$3:$D$300,Einstellungen!$B$5,Buchungen!$P$3:$P$300,"Bezahlt/Erhalten")</x:f>
        <x:v>4700</x:v>
      </x:c>
      <x:c r="M42" s="10">
        <x:f>SUMIFS(Buchungen!$O$3:$O$300,Buchungen!$F$3:$F$300,"Ausgabe",Buchungen!$C$3:$C$300,7,Buchungen!$D$3:$D$300,Einstellungen!$B$5,Buchungen!$P$3:$P$300,"Bezahlt/Erhalten")</x:f>
        <x:v>468.5</x:v>
      </x:c>
      <x:c r="O42" s="12" t="inlineStr">
        <x:is>
          <x:t xml:space="preserve">Miete / Coworking</x:t>
        </x:is>
      </x:c>
      <x:c r="P42" s="10">
        <x:f>SUMIFS(Buchungen!$O$3:$O$300,Buchungen!$F$3:$F$300,"Ausgabe",Buchungen!$G$3:$G$300,O42,Buchungen!$D$3:$D$300,Einstellungen!$B$5,Buchungen!$P$3:$P$300,"Bezahlt/Erhalten")</x:f>
        <x:v>960</x:v>
      </x:c>
    </x:row>
    <x:row r="43" ht="18" customHeight="1">
      <x:c r="K43" s="12" t="inlineStr">
        <x:is>
          <x:t xml:space="preserve">Aug</x:t>
        </x:is>
      </x:c>
      <x:c r="L43" s="10">
        <x:f>SUMIFS(Buchungen!$M$3:$M$300,Buchungen!$F$3:$F$300,"Einnahme",Buchungen!$C$3:$C$300,8,Buchungen!$D$3:$D$300,Einstellungen!$B$5,Buchungen!$P$3:$P$300,"Bezahlt/Erhalten")</x:f>
        <x:v>3300</x:v>
      </x:c>
      <x:c r="M43" s="10">
        <x:f>SUMIFS(Buchungen!$O$3:$O$300,Buchungen!$F$3:$F$300,"Ausgabe",Buchungen!$C$3:$C$300,8,Buchungen!$D$3:$D$300,Einstellungen!$B$5,Buchungen!$P$3:$P$300,"Bezahlt/Erhalten")</x:f>
        <x:v>63.5</x:v>
      </x:c>
      <x:c r="O43" s="12" t="inlineStr">
        <x:is>
          <x:t xml:space="preserve">Beratung / Fremdleistungen</x:t>
        </x:is>
      </x:c>
      <x:c r="P43" s="10">
        <x:f>SUMIFS(Buchungen!$O$3:$O$300,Buchungen!$F$3:$F$300,"Ausgabe",Buchungen!$G$3:$G$300,O43,Buchungen!$D$3:$D$300,Einstellungen!$B$5,Buchungen!$P$3:$P$300,"Bezahlt/Erhalten")</x:f>
        <x:v>420</x:v>
      </x:c>
    </x:row>
    <x:row r="44" ht="18" customHeight="1">
      <x:c r="K44" s="12" t="inlineStr">
        <x:is>
          <x:t xml:space="preserve">Sep</x:t>
        </x:is>
      </x:c>
      <x:c r="L44" s="10">
        <x:f>SUMIFS(Buchungen!$M$3:$M$300,Buchungen!$F$3:$F$300,"Einnahme",Buchungen!$C$3:$C$300,9,Buchungen!$D$3:$D$300,Einstellungen!$B$5,Buchungen!$P$3:$P$300,"Bezahlt/Erhalten")</x:f>
        <x:v>3900</x:v>
      </x:c>
      <x:c r="M44" s="10">
        <x:f>SUMIFS(Buchungen!$O$3:$O$300,Buchungen!$F$3:$F$300,"Ausgabe",Buchungen!$C$3:$C$300,9,Buchungen!$D$3:$D$300,Einstellungen!$B$5,Buchungen!$P$3:$P$300,"Bezahlt/Erhalten")</x:f>
        <x:v>332</x:v>
      </x:c>
      <x:c r="O44" s="12" t="inlineStr">
        <x:is>
          <x:t xml:space="preserve">Bankgebühren</x:t>
        </x:is>
      </x:c>
      <x:c r="P44" s="10">
        <x:f>SUMIFS(Buchungen!$O$3:$O$300,Buchungen!$F$3:$F$300,"Ausgabe",Buchungen!$G$3:$G$300,O44,Buchungen!$D$3:$D$300,Einstellungen!$B$5,Buchungen!$P$3:$P$300,"Bezahlt/Erhalten")</x:f>
        <x:v>24</x:v>
      </x:c>
    </x:row>
    <x:row r="45" ht="18" customHeight="1">
      <x:c r="K45" s="12" t="inlineStr">
        <x:is>
          <x:t xml:space="preserve">Okt</x:t>
        </x:is>
      </x:c>
      <x:c r="L45" s="10">
        <x:f>SUMIFS(Buchungen!$M$3:$M$300,Buchungen!$F$3:$F$300,"Einnahme",Buchungen!$C$3:$C$300,10,Buchungen!$D$3:$D$300,Einstellungen!$B$5,Buchungen!$P$3:$P$300,"Bezahlt/Erhalten")</x:f>
        <x:v>3400</x:v>
      </x:c>
      <x:c r="M45" s="10">
        <x:f>SUMIFS(Buchungen!$O$3:$O$300,Buchungen!$F$3:$F$300,"Ausgabe",Buchungen!$C$3:$C$300,10,Buchungen!$D$3:$D$300,Einstellungen!$B$5,Buchungen!$P$3:$P$300,"Bezahlt/Erhalten")</x:f>
        <x:v>398.5</x:v>
      </x:c>
      <x:c r="O45" s="12" t="inlineStr">
        <x:is>
          <x:t xml:space="preserve">Bürobedarf</x:t>
        </x:is>
      </x:c>
      <x:c r="P45" s="10">
        <x:f>SUMIFS(Buchungen!$O$3:$O$300,Buchungen!$F$3:$F$300,"Ausgabe",Buchungen!$G$3:$G$300,O45,Buchungen!$D$3:$D$300,Einstellungen!$B$5,Buchungen!$P$3:$P$300,"Bezahlt/Erhalten")</x:f>
        <x:v>59</x:v>
      </x:c>
    </x:row>
    <x:row r="46" ht="18" customHeight="1">
      <x:c r="K46" s="12" t="inlineStr">
        <x:is>
          <x:t xml:space="preserve">Nov</x:t>
        </x:is>
      </x:c>
      <x:c r="L46" s="10">
        <x:f>SUMIFS(Buchungen!$M$3:$M$300,Buchungen!$F$3:$F$300,"Einnahme",Buchungen!$C$3:$C$300,11,Buchungen!$D$3:$D$300,Einstellungen!$B$5,Buchungen!$P$3:$P$300,"Bezahlt/Erhalten")</x:f>
        <x:v>4600</x:v>
      </x:c>
      <x:c r="M46" s="10">
        <x:f>SUMIFS(Buchungen!$O$3:$O$300,Buchungen!$F$3:$F$300,"Ausgabe",Buchungen!$C$3:$C$300,11,Buchungen!$D$3:$D$300,Einstellungen!$B$5,Buchungen!$P$3:$P$300,"Bezahlt/Erhalten")</x:f>
        <x:v>145.4</x:v>
      </x:c>
      <x:c r="O46" s="12" t="inlineStr">
        <x:is>
          <x:t xml:space="preserve">Sonstige Ausgaben</x:t>
        </x:is>
      </x:c>
      <x:c r="P46" s="10">
        <x:f>SUMIFS(Buchungen!$O$3:$O$300,Buchungen!$F$3:$F$300,"Ausgabe",Buchungen!$G$3:$G$300,O46,Buchungen!$D$3:$D$300,Einstellungen!$B$5,Buchungen!$P$3:$P$300,"Bezahlt/Erhalten")</x:f>
        <x:v>32.5</x:v>
      </x:c>
    </x:row>
    <x:row r="47" ht="18" customHeight="1">
      <x:c r="K47" s="12" t="inlineStr">
        <x:is>
          <x:t xml:space="preserve">Dez</x:t>
        </x:is>
      </x:c>
      <x:c r="L47" s="10">
        <x:f>SUMIFS(Buchungen!$M$3:$M$300,Buchungen!$F$3:$F$300,"Einnahme",Buchungen!$C$3:$C$300,12,Buchungen!$D$3:$D$300,Einstellungen!$B$5,Buchungen!$P$3:$P$300,"Bezahlt/Erhalten")</x:f>
        <x:v>0</x:v>
      </x:c>
      <x:c r="M47" s="10">
        <x:f>SUMIFS(Buchungen!$O$3:$O$300,Buchungen!$F$3:$F$300,"Ausgabe",Buchungen!$C$3:$C$300,12,Buchungen!$D$3:$D$300,Einstellungen!$B$5,Buchungen!$P$3:$P$300,"Bezahlt/Erhalten")</x:f>
        <x:v>150.99</x:v>
      </x:c>
    </x:row>
  </x:sheetData>
  <x:mergeCells>
    <x:mergeCell ref="O34:P34"/>
    <x:mergeCell ref="J3:M3"/>
    <x:mergeCell ref="A5:B6"/>
    <x:mergeCell ref="G5:H6"/>
    <x:mergeCell ref="J2:M2"/>
    <x:mergeCell ref="A1:H1"/>
    <x:mergeCell ref="A8:B9"/>
    <x:mergeCell ref="C4:D4"/>
    <x:mergeCell ref="C8:D9"/>
    <x:mergeCell ref="E4:F4"/>
    <x:mergeCell ref="A7:B7"/>
    <x:mergeCell ref="G7:H7"/>
    <x:mergeCell ref="F13:H13"/>
    <x:mergeCell ref="E12:H12"/>
    <x:mergeCell ref="J1:M1"/>
    <x:mergeCell ref="F14:H14"/>
    <x:mergeCell ref="A2:H2"/>
    <x:mergeCell ref="C5:D6"/>
    <x:mergeCell ref="E5:F6"/>
    <x:mergeCell ref="K34:M34"/>
    <x:mergeCell ref="E8:F9"/>
    <x:mergeCell ref="G8:H9"/>
    <x:mergeCell ref="A4:B4"/>
    <x:mergeCell ref="G4:H4"/>
    <x:mergeCell ref="C7:D7"/>
    <x:mergeCell ref="E7:F7"/>
    <x:mergeCell ref="A12:D12"/>
    <x:mergeCell ref="J4:M4"/>
    <x:mergeCell ref="F15:H15"/>
  </x:mergeCells>
  <x:conditionalFormatting sqref="G5:G5">
    <x:cfRule type="cellIs" dxfId="0" priority="1" operator="lessThan">
      <x:formula>0</x:formula>
    </x:cfRule>
  </x:conditionalFormatting>
  <x:conditionalFormatting sqref="G8:G8">
    <x:cfRule type="expression" dxfId="1" priority="2">
      <x:formula>$G8="Warnung: nahe an der Grenze"</x:formula>
    </x:cfRule>
    <x:cfRule type="expression" dxfId="0" priority="3">
      <x:formula>$G8="Grenze überschritten"</x:formula>
    </x:cfRule>
  </x:conditionalFormatting>
  <x:pageMargins left="0.7" right="0.7" top="0.75" bottom="0.75" header="0.3" footer="0.3"/>
  <x:drawing xmlns:r="http://schemas.openxmlformats.org/officeDocument/2006/relationships" r:id="Rd42d9e2047eb4194"/>
</x:worksheet>
</file>

<file path=xl/worksheets/sheet2.xml><?xml version="1.0" encoding="utf-8"?>
<x:worksheet xmlns:x="http://schemas.openxmlformats.org/spreadsheetml/2006/main">
  <x:sheetViews>
    <x:sheetView showGridLines="1" workbookViewId="0"/>
  </x:sheetViews>
  <x:sheetFormatPr baseColWidth="8" defaultRowHeight="15"/>
  <x:cols>
    <x:col min="1" max="1" width="8" customWidth="1"/>
    <x:col min="2" max="2" width="12" customWidth="1"/>
    <x:col min="3" max="3" width="10" customWidth="1"/>
    <x:col min="4" max="4" width="10" customWidth="1"/>
    <x:col min="5" max="5" width="14" customWidth="1"/>
    <x:col min="6" max="6" width="18" customWidth="1"/>
    <x:col min="7" max="7" width="24" customWidth="1"/>
    <x:col min="8" max="8" width="18" customWidth="1"/>
    <x:col min="9" max="9" width="28" customWidth="1"/>
    <x:col min="10" max="10" width="22" customWidth="1"/>
    <x:col min="11" max="11" width="16" customWidth="1"/>
    <x:col min="12" max="12" width="12" customWidth="1"/>
    <x:col min="13" max="13" width="14" customWidth="1"/>
    <x:col min="14" max="14" width="12" customWidth="1"/>
    <x:col min="15" max="15" width="20" customWidth="1"/>
    <x:col min="16" max="16" width="18" customWidth="1"/>
    <x:col min="17" max="17" width="24" customWidth="1"/>
  </x:cols>
  <x:sheetData>
    <x:row r="1" ht="24" customHeight="1">
      <x:c r="A1" s="15" t="inlineStr">
        <x:is>
          <x:t xml:space="preserve">Buchungen – laufende Einnahmen und Ausgaben</x:t>
        </x:is>
      </x:c>
    </x:row>
    <x:row r="2" ht="22" customHeight="1">
      <x:c r="A2" s="2" t="inlineStr">
        <x:is>
          <x:t xml:space="preserve">ID</x:t>
        </x:is>
      </x:c>
      <x:c r="B2" s="2" t="inlineStr">
        <x:is>
          <x:t xml:space="preserve">Datum</x:t>
        </x:is>
      </x:c>
      <x:c r="C2" s="2" t="inlineStr">
        <x:is>
          <x:t xml:space="preserve">Monat</x:t>
        </x:is>
      </x:c>
      <x:c r="D2" s="2" t="inlineStr">
        <x:is>
          <x:t xml:space="preserve">Jahr</x:t>
        </x:is>
      </x:c>
      <x:c r="E2" s="2" t="inlineStr">
        <x:is>
          <x:t xml:space="preserve">Beleg-Nr.</x:t>
        </x:is>
      </x:c>
      <x:c r="F2" s="2" t="inlineStr">
        <x:is>
          <x:t xml:space="preserve">Vorgangsart</x:t>
        </x:is>
      </x:c>
      <x:c r="G2" s="2" t="inlineStr">
        <x:is>
          <x:t xml:space="preserve">Kategorie</x:t>
        </x:is>
      </x:c>
      <x:c r="H2" s="2" t="inlineStr">
        <x:is>
          <x:t xml:space="preserve">Unterkategorie</x:t>
        </x:is>
      </x:c>
      <x:c r="I2" s="2" t="inlineStr">
        <x:is>
          <x:t xml:space="preserve">Beschreibung / Zweck</x:t>
        </x:is>
      </x:c>
      <x:c r="J2" s="2" t="inlineStr">
        <x:is>
          <x:t xml:space="preserve">Kunde / Lieferant</x:t>
        </x:is>
      </x:c>
      <x:c r="K2" s="2" t="inlineStr">
        <x:is>
          <x:t xml:space="preserve">Zahlungsart</x:t>
        </x:is>
      </x:c>
      <x:c r="L2" s="2" t="inlineStr">
        <x:is>
          <x:t xml:space="preserve">Konto</x:t>
        </x:is>
      </x:c>
      <x:c r="M2" s="2" t="inlineStr">
        <x:is>
          <x:t xml:space="preserve">Betrag (€)</x:t>
        </x:is>
      </x:c>
      <x:c r="N2" s="2" t="inlineStr">
        <x:is>
          <x:t xml:space="preserve">% abziehbar</x:t>
        </x:is>
      </x:c>
      <x:c r="O2" s="2" t="inlineStr">
        <x:is>
          <x:t xml:space="preserve">Steuerlich relevant (€)</x:t>
        </x:is>
      </x:c>
      <x:c r="P2" s="2" t="inlineStr">
        <x:is>
          <x:t xml:space="preserve">Status</x:t>
        </x:is>
      </x:c>
      <x:c r="Q2" s="2" t="inlineStr">
        <x:is>
          <x:t xml:space="preserve">Notizen</x:t>
        </x:is>
      </x:c>
    </x:row>
    <x:row r="3" ht="18" customHeight="1">
      <x:c r="A3" s="16">
        <x:f>IF(B3="","",ROW()-2)</x:f>
        <x:v>1</x:v>
      </x:c>
      <x:c r="B3" s="17" t="n">
        <x:v>46027</x:v>
      </x:c>
      <x:c r="C3" s="16">
        <x:f>IF(B3="","",MONTH(B3))</x:f>
        <x:v>1</x:v>
      </x:c>
      <x:c r="D3" s="16">
        <x:f>IF(B3="","",YEAR(B3))</x:f>
        <x:v>2026</x:v>
      </x:c>
      <x:c r="E3" s="12" t="inlineStr">
        <x:is>
          <x:t xml:space="preserve">RE-2026-001</x:t>
        </x:is>
      </x:c>
      <x:c r="F3" s="12" t="inlineStr">
        <x:is>
          <x:t xml:space="preserve">Einnahme</x:t>
        </x:is>
      </x:c>
      <x:c r="G3" s="12" t="inlineStr">
        <x:is>
          <x:t xml:space="preserve">Honorare</x:t>
        </x:is>
      </x:c>
      <x:c r="H3" s="12" t="inlineStr">
        <x:is>
          <x:t xml:space="preserve">Webdesign</x:t>
        </x:is>
      </x:c>
      <x:c r="I3" s="12" t="inlineStr">
        <x:is>
          <x:t xml:space="preserve">Website-Relaunch Januar</x:t>
        </x:is>
      </x:c>
      <x:c r="J3" s="12" t="inlineStr">
        <x:is>
          <x:t xml:space="preserve">Kunde Nord GmbH</x:t>
        </x:is>
      </x:c>
      <x:c r="K3" s="12" t="inlineStr">
        <x:is>
          <x:t xml:space="preserve">Überweisung</x:t>
        </x:is>
      </x:c>
      <x:c r="L3" s="12" t="inlineStr">
        <x:is>
          <x:t xml:space="preserve">Bank</x:t>
        </x:is>
      </x:c>
      <x:c r="M3" s="18" t="n">
        <x:v>3800</x:v>
      </x:c>
      <x:c r="N3" s="19" t="n">
        <x:v>1</x:v>
      </x:c>
      <x:c r="O3" s="10">
        <x:f>IF(B3="","",IF(F3="Ausgabe",M3*N3,IF(F3="Einnahme",M3,0)))</x:f>
        <x:v>3800</x:v>
      </x:c>
      <x:c r="P3" s="12" t="inlineStr">
        <x:is>
          <x:t xml:space="preserve">Bezahlt/Erhalten</x:t>
        </x:is>
      </x:c>
      <x:c r="Q3" s="12" t="inlineStr">
        <x:is>
          <x:t xml:space="preserve"/>
        </x:is>
      </x:c>
    </x:row>
    <x:row r="4" ht="18" customHeight="1">
      <x:c r="A4" s="16">
        <x:f>IF(B4="","",ROW()-2)</x:f>
        <x:v>2</x:v>
      </x:c>
      <x:c r="B4" s="17" t="n">
        <x:v>46029</x:v>
      </x:c>
      <x:c r="C4" s="16">
        <x:f>IF(B4="","",MONTH(B4))</x:f>
        <x:v>1</x:v>
      </x:c>
      <x:c r="D4" s="16">
        <x:f>IF(B4="","",YEAR(B4))</x:f>
        <x:v>2026</x:v>
      </x:c>
      <x:c r="E4" s="12" t="inlineStr">
        <x:is>
          <x:t xml:space="preserve">AU-2026-001</x:t>
        </x:is>
      </x:c>
      <x:c r="F4" s="12" t="inlineStr">
        <x:is>
          <x:t xml:space="preserve">Ausgabe</x:t>
        </x:is>
      </x:c>
      <x:c r="G4" s="12" t="inlineStr">
        <x:is>
          <x:t xml:space="preserve">Software / Tools</x:t>
        </x:is>
      </x:c>
      <x:c r="H4" s="12" t="inlineStr">
        <x:is>
          <x:t xml:space="preserve">Adobe</x:t>
        </x:is>
      </x:c>
      <x:c r="I4" s="12" t="inlineStr">
        <x:is>
          <x:t xml:space="preserve">Adobe Creative Cloud</x:t>
        </x:is>
      </x:c>
      <x:c r="J4" s="12" t="inlineStr">
        <x:is>
          <x:t xml:space="preserve">Adobe</x:t>
        </x:is>
      </x:c>
      <x:c r="K4" s="12" t="inlineStr">
        <x:is>
          <x:t xml:space="preserve">Lastschrift</x:t>
        </x:is>
      </x:c>
      <x:c r="L4" s="12" t="inlineStr">
        <x:is>
          <x:t xml:space="preserve">Bank</x:t>
        </x:is>
      </x:c>
      <x:c r="M4" s="18" t="n">
        <x:v>69.98999999999999</x:v>
      </x:c>
      <x:c r="N4" s="19" t="n">
        <x:v>1</x:v>
      </x:c>
      <x:c r="O4" s="10">
        <x:f>IF(B4="","",IF(F4="Ausgabe",M4*N4,IF(F4="Einnahme",M4,0)))</x:f>
        <x:v>69.99</x:v>
      </x:c>
      <x:c r="P4" s="12" t="inlineStr">
        <x:is>
          <x:t xml:space="preserve">Bezahlt/Erhalten</x:t>
        </x:is>
      </x:c>
      <x:c r="Q4" s="12" t="inlineStr">
        <x:is>
          <x:t xml:space="preserve"/>
        </x:is>
      </x:c>
    </x:row>
    <x:row r="5" ht="18" customHeight="1">
      <x:c r="A5" s="16">
        <x:f>IF(B5="","",ROW()-2)</x:f>
        <x:v>3</x:v>
      </x:c>
      <x:c r="B5" s="17" t="n">
        <x:v>46032</x:v>
      </x:c>
      <x:c r="C5" s="16">
        <x:f>IF(B5="","",MONTH(B5))</x:f>
        <x:v>1</x:v>
      </x:c>
      <x:c r="D5" s="16">
        <x:f>IF(B5="","",YEAR(B5))</x:f>
        <x:v>2026</x:v>
      </x:c>
      <x:c r="E5" s="12" t="inlineStr">
        <x:is>
          <x:t xml:space="preserve">AU-2026-002</x:t>
        </x:is>
      </x:c>
      <x:c r="F5" s="12" t="inlineStr">
        <x:is>
          <x:t xml:space="preserve">Ausgabe</x:t>
        </x:is>
      </x:c>
      <x:c r="G5" s="12" t="inlineStr">
        <x:is>
          <x:t xml:space="preserve">Telefon / Internet</x:t>
        </x:is>
      </x:c>
      <x:c r="H5" s="12" t="inlineStr">
        <x:is>
          <x:t xml:space="preserve">Telefon</x:t>
        </x:is>
      </x:c>
      <x:c r="I5" s="12" t="inlineStr">
        <x:is>
          <x:t xml:space="preserve">Mobilfunk &amp; Internet</x:t>
        </x:is>
      </x:c>
      <x:c r="J5" s="12" t="inlineStr">
        <x:is>
          <x:t xml:space="preserve">Telekom</x:t>
        </x:is>
      </x:c>
      <x:c r="K5" s="12" t="inlineStr">
        <x:is>
          <x:t xml:space="preserve">Lastschrift</x:t>
        </x:is>
      </x:c>
      <x:c r="L5" s="12" t="inlineStr">
        <x:is>
          <x:t xml:space="preserve">Bank</x:t>
        </x:is>
      </x:c>
      <x:c r="M5" s="18" t="n">
        <x:v>48.5</x:v>
      </x:c>
      <x:c r="N5" s="19" t="n">
        <x:v>1</x:v>
      </x:c>
      <x:c r="O5" s="10">
        <x:f>IF(B5="","",IF(F5="Ausgabe",M5*N5,IF(F5="Einnahme",M5,0)))</x:f>
        <x:v>48.5</x:v>
      </x:c>
      <x:c r="P5" s="12" t="inlineStr">
        <x:is>
          <x:t xml:space="preserve">Bezahlt/Erhalten</x:t>
        </x:is>
      </x:c>
      <x:c r="Q5" s="12" t="inlineStr">
        <x:is>
          <x:t xml:space="preserve"/>
        </x:is>
      </x:c>
    </x:row>
    <x:row r="6" ht="18" customHeight="1">
      <x:c r="A6" s="16">
        <x:f>IF(B6="","",ROW()-2)</x:f>
        <x:v>4</x:v>
      </x:c>
      <x:c r="B6" s="17" t="n">
        <x:v>46036</x:v>
      </x:c>
      <x:c r="C6" s="16">
        <x:f>IF(B6="","",MONTH(B6))</x:f>
        <x:v>1</x:v>
      </x:c>
      <x:c r="D6" s="16">
        <x:f>IF(B6="","",YEAR(B6))</x:f>
        <x:v>2026</x:v>
      </x:c>
      <x:c r="E6" s="12" t="inlineStr">
        <x:is>
          <x:t xml:space="preserve">AU-2026-003</x:t>
        </x:is>
      </x:c>
      <x:c r="F6" s="12" t="inlineStr">
        <x:is>
          <x:t xml:space="preserve">Ausgabe</x:t>
        </x:is>
      </x:c>
      <x:c r="G6" s="12" t="inlineStr">
        <x:is>
          <x:t xml:space="preserve">Miete / Coworking</x:t>
        </x:is>
      </x:c>
      <x:c r="H6" s="12" t="inlineStr">
        <x:is>
          <x:t xml:space="preserve">Coworking</x:t>
        </x:is>
      </x:c>
      <x:c r="I6" s="12" t="inlineStr">
        <x:is>
          <x:t xml:space="preserve">Coworking Januar</x:t>
        </x:is>
      </x:c>
      <x:c r="J6" s="12" t="inlineStr">
        <x:is>
          <x:t xml:space="preserve">Betahaus</x:t>
        </x:is>
      </x:c>
      <x:c r="K6" s="12" t="inlineStr">
        <x:is>
          <x:t xml:space="preserve">Überweisung</x:t>
        </x:is>
      </x:c>
      <x:c r="L6" s="12" t="inlineStr">
        <x:is>
          <x:t xml:space="preserve">Bank</x:t>
        </x:is>
      </x:c>
      <x:c r="M6" s="18" t="n">
        <x:v>240</x:v>
      </x:c>
      <x:c r="N6" s="19" t="n">
        <x:v>1</x:v>
      </x:c>
      <x:c r="O6" s="10">
        <x:f>IF(B6="","",IF(F6="Ausgabe",M6*N6,IF(F6="Einnahme",M6,0)))</x:f>
        <x:v>240</x:v>
      </x:c>
      <x:c r="P6" s="12" t="inlineStr">
        <x:is>
          <x:t xml:space="preserve">Bezahlt/Erhalten</x:t>
        </x:is>
      </x:c>
      <x:c r="Q6" s="12" t="inlineStr">
        <x:is>
          <x:t xml:space="preserve"/>
        </x:is>
      </x:c>
    </x:row>
    <x:row r="7" ht="18" customHeight="1">
      <x:c r="A7" s="16">
        <x:f>IF(B7="","",ROW()-2)</x:f>
        <x:v>5</x:v>
      </x:c>
      <x:c r="B7" s="17" t="n">
        <x:v>46042</x:v>
      </x:c>
      <x:c r="C7" s="16">
        <x:f>IF(B7="","",MONTH(B7))</x:f>
        <x:v>1</x:v>
      </x:c>
      <x:c r="D7" s="16">
        <x:f>IF(B7="","",YEAR(B7))</x:f>
        <x:v>2026</x:v>
      </x:c>
      <x:c r="E7" s="12" t="inlineStr">
        <x:is>
          <x:t xml:space="preserve">PR-2026-001</x:t>
        </x:is>
      </x:c>
      <x:c r="F7" s="12" t="inlineStr">
        <x:is>
          <x:t xml:space="preserve">Privateinlage</x:t>
        </x:is>
      </x:c>
      <x:c r="G7" s="12" t="inlineStr">
        <x:is>
          <x:t xml:space="preserve">Privateinlage</x:t>
        </x:is>
      </x:c>
      <x:c r="H7" s="12" t="inlineStr">
        <x:is>
          <x:t xml:space="preserve">Privateinlage</x:t>
        </x:is>
      </x:c>
      <x:c r="I7" s="12" t="inlineStr">
        <x:is>
          <x:t xml:space="preserve">Startkapital</x:t>
        </x:is>
      </x:c>
      <x:c r="J7" s="12" t="inlineStr">
        <x:is>
          <x:t xml:space="preserve">Privat</x:t>
        </x:is>
      </x:c>
      <x:c r="K7" s="12" t="inlineStr">
        <x:is>
          <x:t xml:space="preserve">Überweisung</x:t>
        </x:is>
      </x:c>
      <x:c r="L7" s="12" t="inlineStr">
        <x:is>
          <x:t xml:space="preserve">Bank</x:t>
        </x:is>
      </x:c>
      <x:c r="M7" s="18" t="n">
        <x:v>1500</x:v>
      </x:c>
      <x:c r="N7" s="19" t="n">
        <x:v>1</x:v>
      </x:c>
      <x:c r="O7" s="10">
        <x:f>IF(B7="","",IF(F7="Ausgabe",M7*N7,IF(F7="Einnahme",M7,0)))</x:f>
        <x:v>0</x:v>
      </x:c>
      <x:c r="P7" s="12" t="inlineStr">
        <x:is>
          <x:t xml:space="preserve">Bezahlt/Erhalten</x:t>
        </x:is>
      </x:c>
      <x:c r="Q7" s="12" t="inlineStr">
        <x:is>
          <x:t xml:space="preserve"/>
        </x:is>
      </x:c>
    </x:row>
    <x:row r="8" ht="18" customHeight="1">
      <x:c r="A8" s="16">
        <x:f>IF(B8="","",ROW()-2)</x:f>
        <x:v>6</x:v>
      </x:c>
      <x:c r="B8" s="17" t="n">
        <x:v>46057</x:v>
      </x:c>
      <x:c r="C8" s="16">
        <x:f>IF(B8="","",MONTH(B8))</x:f>
        <x:v>2</x:v>
      </x:c>
      <x:c r="D8" s="16">
        <x:f>IF(B8="","",YEAR(B8))</x:f>
        <x:v>2026</x:v>
      </x:c>
      <x:c r="E8" s="12" t="inlineStr">
        <x:is>
          <x:t xml:space="preserve">RE-2026-002</x:t>
        </x:is>
      </x:c>
      <x:c r="F8" s="12" t="inlineStr">
        <x:is>
          <x:t xml:space="preserve">Einnahme</x:t>
        </x:is>
      </x:c>
      <x:c r="G8" s="12" t="inlineStr">
        <x:is>
          <x:t xml:space="preserve">Verkäufe / Leistungen</x:t>
        </x:is>
      </x:c>
      <x:c r="H8" s="12" t="inlineStr">
        <x:is>
          <x:t xml:space="preserve">Wartung</x:t>
        </x:is>
      </x:c>
      <x:c r="I8" s="12" t="inlineStr">
        <x:is>
          <x:t xml:space="preserve">Wartungsvertrag Februar</x:t>
        </x:is>
      </x:c>
      <x:c r="J8" s="12" t="inlineStr">
        <x:is>
          <x:t xml:space="preserve">Kunde Süd AG</x:t>
        </x:is>
      </x:c>
      <x:c r="K8" s="12" t="inlineStr">
        <x:is>
          <x:t xml:space="preserve">Überweisung</x:t>
        </x:is>
      </x:c>
      <x:c r="L8" s="12" t="inlineStr">
        <x:is>
          <x:t xml:space="preserve">Bank</x:t>
        </x:is>
      </x:c>
      <x:c r="M8" s="18" t="n">
        <x:v>2950</x:v>
      </x:c>
      <x:c r="N8" s="19" t="n">
        <x:v>1</x:v>
      </x:c>
      <x:c r="O8" s="10">
        <x:f>IF(B8="","",IF(F8="Ausgabe",M8*N8,IF(F8="Einnahme",M8,0)))</x:f>
        <x:v>2950</x:v>
      </x:c>
      <x:c r="P8" s="12" t="inlineStr">
        <x:is>
          <x:t xml:space="preserve">Bezahlt/Erhalten</x:t>
        </x:is>
      </x:c>
      <x:c r="Q8" s="12" t="inlineStr">
        <x:is>
          <x:t xml:space="preserve"/>
        </x:is>
      </x:c>
    </x:row>
    <x:row r="9" ht="18" customHeight="1">
      <x:c r="A9" s="16">
        <x:f>IF(B9="","",ROW()-2)</x:f>
        <x:v>7</x:v>
      </x:c>
      <x:c r="B9" s="17" t="n">
        <x:v>46060</x:v>
      </x:c>
      <x:c r="C9" s="16">
        <x:f>IF(B9="","",MONTH(B9))</x:f>
        <x:v>2</x:v>
      </x:c>
      <x:c r="D9" s="16">
        <x:f>IF(B9="","",YEAR(B9))</x:f>
        <x:v>2026</x:v>
      </x:c>
      <x:c r="E9" s="12" t="inlineStr">
        <x:is>
          <x:t xml:space="preserve">AU-2026-004</x:t>
        </x:is>
      </x:c>
      <x:c r="F9" s="12" t="inlineStr">
        <x:is>
          <x:t xml:space="preserve">Ausgabe</x:t>
        </x:is>
      </x:c>
      <x:c r="G9" s="12" t="inlineStr">
        <x:is>
          <x:t xml:space="preserve">Software / Tools</x:t>
        </x:is>
      </x:c>
      <x:c r="H9" s="12" t="inlineStr">
        <x:is>
          <x:t xml:space="preserve">Canva</x:t>
        </x:is>
      </x:c>
      <x:c r="I9" s="12" t="inlineStr">
        <x:is>
          <x:t xml:space="preserve">Canva Pro</x:t>
        </x:is>
      </x:c>
      <x:c r="J9" s="12" t="inlineStr">
        <x:is>
          <x:t xml:space="preserve">Canva</x:t>
        </x:is>
      </x:c>
      <x:c r="K9" s="12" t="inlineStr">
        <x:is>
          <x:t xml:space="preserve">Karte</x:t>
        </x:is>
      </x:c>
      <x:c r="L9" s="12" t="inlineStr">
        <x:is>
          <x:t xml:space="preserve">Bank</x:t>
        </x:is>
      </x:c>
      <x:c r="M9" s="18" t="n">
        <x:v>12.99</x:v>
      </x:c>
      <x:c r="N9" s="19" t="n">
        <x:v>1</x:v>
      </x:c>
      <x:c r="O9" s="10">
        <x:f>IF(B9="","",IF(F9="Ausgabe",M9*N9,IF(F9="Einnahme",M9,0)))</x:f>
        <x:v>12.99</x:v>
      </x:c>
      <x:c r="P9" s="12" t="inlineStr">
        <x:is>
          <x:t xml:space="preserve">Bezahlt/Erhalten</x:t>
        </x:is>
      </x:c>
      <x:c r="Q9" s="12" t="inlineStr">
        <x:is>
          <x:t xml:space="preserve"/>
        </x:is>
      </x:c>
    </x:row>
    <x:row r="10" ht="18" customHeight="1">
      <x:c r="A10" s="16">
        <x:f>IF(B10="","",ROW()-2)</x:f>
        <x:v>8</x:v>
      </x:c>
      <x:c r="B10" s="17" t="n">
        <x:v>46062</x:v>
      </x:c>
      <x:c r="C10" s="16">
        <x:f>IF(B10="","",MONTH(B10))</x:f>
        <x:v>2</x:v>
      </x:c>
      <x:c r="D10" s="16">
        <x:f>IF(B10="","",YEAR(B10))</x:f>
        <x:v>2026</x:v>
      </x:c>
      <x:c r="E10" s="12" t="inlineStr">
        <x:is>
          <x:t xml:space="preserve">AU-2026-005</x:t>
        </x:is>
      </x:c>
      <x:c r="F10" s="12" t="inlineStr">
        <x:is>
          <x:t xml:space="preserve">Ausgabe</x:t>
        </x:is>
      </x:c>
      <x:c r="G10" s="12" t="inlineStr">
        <x:is>
          <x:t xml:space="preserve">Marketing / Werbung</x:t>
        </x:is>
      </x:c>
      <x:c r="H10" s="12" t="inlineStr">
        <x:is>
          <x:t xml:space="preserve">Kampagne</x:t>
        </x:is>
      </x:c>
      <x:c r="I10" s="12" t="inlineStr">
        <x:is>
          <x:t xml:space="preserve">LinkedIn Kampagne</x:t>
        </x:is>
      </x:c>
      <x:c r="J10" s="12" t="inlineStr">
        <x:is>
          <x:t xml:space="preserve">LinkedIn</x:t>
        </x:is>
      </x:c>
      <x:c r="K10" s="12" t="inlineStr">
        <x:is>
          <x:t xml:space="preserve">Karte</x:t>
        </x:is>
      </x:c>
      <x:c r="L10" s="12" t="inlineStr">
        <x:is>
          <x:t xml:space="preserve">Bank</x:t>
        </x:is>
      </x:c>
      <x:c r="M10" s="18" t="n">
        <x:v>190</x:v>
      </x:c>
      <x:c r="N10" s="19" t="n">
        <x:v>1</x:v>
      </x:c>
      <x:c r="O10" s="10">
        <x:f>IF(B10="","",IF(F10="Ausgabe",M10*N10,IF(F10="Einnahme",M10,0)))</x:f>
        <x:v>190</x:v>
      </x:c>
      <x:c r="P10" s="12" t="inlineStr">
        <x:is>
          <x:t xml:space="preserve">Bezahlt/Erhalten</x:t>
        </x:is>
      </x:c>
      <x:c r="Q10" s="12" t="inlineStr">
        <x:is>
          <x:t xml:space="preserve"/>
        </x:is>
      </x:c>
    </x:row>
    <x:row r="11" ht="18" customHeight="1">
      <x:c r="A11" s="16">
        <x:f>IF(B11="","",ROW()-2)</x:f>
        <x:v>9</x:v>
      </x:c>
      <x:c r="B11" s="17" t="n">
        <x:v>46065</x:v>
      </x:c>
      <x:c r="C11" s="16">
        <x:f>IF(B11="","",MONTH(B11))</x:f>
        <x:v>2</x:v>
      </x:c>
      <x:c r="D11" s="16">
        <x:f>IF(B11="","",YEAR(B11))</x:f>
        <x:v>2026</x:v>
      </x:c>
      <x:c r="E11" s="12" t="inlineStr">
        <x:is>
          <x:t xml:space="preserve">AU-2026-006</x:t>
        </x:is>
      </x:c>
      <x:c r="F11" s="12" t="inlineStr">
        <x:is>
          <x:t xml:space="preserve">Ausgabe</x:t>
        </x:is>
      </x:c>
      <x:c r="G11" s="12" t="inlineStr">
        <x:is>
          <x:t xml:space="preserve">Bürobedarf</x:t>
        </x:is>
      </x:c>
      <x:c r="H11" s="12" t="inlineStr">
        <x:is>
          <x:t xml:space="preserve">Maus</x:t>
        </x:is>
      </x:c>
      <x:c r="I11" s="12" t="inlineStr">
        <x:is>
          <x:t xml:space="preserve">Ergonomische Maus</x:t>
        </x:is>
      </x:c>
      <x:c r="J11" s="12" t="inlineStr">
        <x:is>
          <x:t xml:space="preserve">Büroshop</x:t>
        </x:is>
      </x:c>
      <x:c r="K11" s="12" t="inlineStr">
        <x:is>
          <x:t xml:space="preserve">Karte</x:t>
        </x:is>
      </x:c>
      <x:c r="L11" s="12" t="inlineStr">
        <x:is>
          <x:t xml:space="preserve">Bank</x:t>
        </x:is>
      </x:c>
      <x:c r="M11" s="18" t="n">
        <x:v>59</x:v>
      </x:c>
      <x:c r="N11" s="19" t="n">
        <x:v>1</x:v>
      </x:c>
      <x:c r="O11" s="10">
        <x:f>IF(B11="","",IF(F11="Ausgabe",M11*N11,IF(F11="Einnahme",M11,0)))</x:f>
        <x:v>59</x:v>
      </x:c>
      <x:c r="P11" s="12" t="inlineStr">
        <x:is>
          <x:t xml:space="preserve">Bezahlt/Erhalten</x:t>
        </x:is>
      </x:c>
      <x:c r="Q11" s="12" t="inlineStr">
        <x:is>
          <x:t xml:space="preserve"/>
        </x:is>
      </x:c>
    </x:row>
    <x:row r="12" ht="18" customHeight="1">
      <x:c r="A12" s="16">
        <x:f>IF(B12="","",ROW()-2)</x:f>
        <x:v>10</x:v>
      </x:c>
      <x:c r="B12" s="17" t="n">
        <x:v>46068</x:v>
      </x:c>
      <x:c r="C12" s="16">
        <x:f>IF(B12="","",MONTH(B12))</x:f>
        <x:v>2</x:v>
      </x:c>
      <x:c r="D12" s="16">
        <x:f>IF(B12="","",YEAR(B12))</x:f>
        <x:v>2026</x:v>
      </x:c>
      <x:c r="E12" s="12" t="inlineStr">
        <x:is>
          <x:t xml:space="preserve">AU-2026-007</x:t>
        </x:is>
      </x:c>
      <x:c r="F12" s="12" t="inlineStr">
        <x:is>
          <x:t xml:space="preserve">Ausgabe</x:t>
        </x:is>
      </x:c>
      <x:c r="G12" s="12" t="inlineStr">
        <x:is>
          <x:t xml:space="preserve">Telefon / Internet</x:t>
        </x:is>
      </x:c>
      <x:c r="H12" s="12" t="inlineStr">
        <x:is>
          <x:t xml:space="preserve">Telefon</x:t>
        </x:is>
      </x:c>
      <x:c r="I12" s="12" t="inlineStr">
        <x:is>
          <x:t xml:space="preserve">Mobilfunk &amp; Internet</x:t>
        </x:is>
      </x:c>
      <x:c r="J12" s="12" t="inlineStr">
        <x:is>
          <x:t xml:space="preserve">Telekom</x:t>
        </x:is>
      </x:c>
      <x:c r="K12" s="12" t="inlineStr">
        <x:is>
          <x:t xml:space="preserve">Lastschrift</x:t>
        </x:is>
      </x:c>
      <x:c r="L12" s="12" t="inlineStr">
        <x:is>
          <x:t xml:space="preserve">Bank</x:t>
        </x:is>
      </x:c>
      <x:c r="M12" s="18" t="n">
        <x:v>48.5</x:v>
      </x:c>
      <x:c r="N12" s="19" t="n">
        <x:v>1</x:v>
      </x:c>
      <x:c r="O12" s="10">
        <x:f>IF(B12="","",IF(F12="Ausgabe",M12*N12,IF(F12="Einnahme",M12,0)))</x:f>
        <x:v>48.5</x:v>
      </x:c>
      <x:c r="P12" s="12" t="inlineStr">
        <x:is>
          <x:t xml:space="preserve">Bezahlt/Erhalten</x:t>
        </x:is>
      </x:c>
      <x:c r="Q12" s="12" t="inlineStr">
        <x:is>
          <x:t xml:space="preserve"/>
        </x:is>
      </x:c>
    </x:row>
    <x:row r="13" ht="18" customHeight="1">
      <x:c r="A13" s="16">
        <x:f>IF(B13="","",ROW()-2)</x:f>
        <x:v>11</x:v>
      </x:c>
      <x:c r="B13" s="17" t="n">
        <x:v>46086</x:v>
      </x:c>
      <x:c r="C13" s="16">
        <x:f>IF(B13="","",MONTH(B13))</x:f>
        <x:v>3</x:v>
      </x:c>
      <x:c r="D13" s="16">
        <x:f>IF(B13="","",YEAR(B13))</x:f>
        <x:v>2026</x:v>
      </x:c>
      <x:c r="E13" s="12" t="inlineStr">
        <x:is>
          <x:t xml:space="preserve">RE-2026-003</x:t>
        </x:is>
      </x:c>
      <x:c r="F13" s="12" t="inlineStr">
        <x:is>
          <x:t xml:space="preserve">Einnahme</x:t>
        </x:is>
      </x:c>
      <x:c r="G13" s="12" t="inlineStr">
        <x:is>
          <x:t xml:space="preserve">Honorare</x:t>
        </x:is>
      </x:c>
      <x:c r="H13" s="12" t="inlineStr">
        <x:is>
          <x:t xml:space="preserve">Beratung</x:t>
        </x:is>
      </x:c>
      <x:c r="I13" s="12" t="inlineStr">
        <x:is>
          <x:t xml:space="preserve">Strategie-Workshop März</x:t>
        </x:is>
      </x:c>
      <x:c r="J13" s="12" t="inlineStr">
        <x:is>
          <x:t xml:space="preserve">Studio Blau</x:t>
        </x:is>
      </x:c>
      <x:c r="K13" s="12" t="inlineStr">
        <x:is>
          <x:t xml:space="preserve">Überweisung</x:t>
        </x:is>
      </x:c>
      <x:c r="L13" s="12" t="inlineStr">
        <x:is>
          <x:t xml:space="preserve">Bank</x:t>
        </x:is>
      </x:c>
      <x:c r="M13" s="18" t="n">
        <x:v>4200</x:v>
      </x:c>
      <x:c r="N13" s="19" t="n">
        <x:v>1</x:v>
      </x:c>
      <x:c r="O13" s="10">
        <x:f>IF(B13="","",IF(F13="Ausgabe",M13*N13,IF(F13="Einnahme",M13,0)))</x:f>
        <x:v>4200</x:v>
      </x:c>
      <x:c r="P13" s="12" t="inlineStr">
        <x:is>
          <x:t xml:space="preserve">Bezahlt/Erhalten</x:t>
        </x:is>
      </x:c>
      <x:c r="Q13" s="12" t="inlineStr">
        <x:is>
          <x:t xml:space="preserve"/>
        </x:is>
      </x:c>
    </x:row>
    <x:row r="14" ht="18" customHeight="1">
      <x:c r="A14" s="16">
        <x:f>IF(B14="","",ROW()-2)</x:f>
        <x:v>12</x:v>
      </x:c>
      <x:c r="B14" s="17" t="n">
        <x:v>46087</x:v>
      </x:c>
      <x:c r="C14" s="16">
        <x:f>IF(B14="","",MONTH(B14))</x:f>
        <x:v>3</x:v>
      </x:c>
      <x:c r="D14" s="16">
        <x:f>IF(B14="","",YEAR(B14))</x:f>
        <x:v>2026</x:v>
      </x:c>
      <x:c r="E14" s="12" t="inlineStr">
        <x:is>
          <x:t xml:space="preserve">AU-2026-008</x:t>
        </x:is>
      </x:c>
      <x:c r="F14" s="12" t="inlineStr">
        <x:is>
          <x:t xml:space="preserve">Ausgabe</x:t>
        </x:is>
      </x:c>
      <x:c r="G14" s="12" t="inlineStr">
        <x:is>
          <x:t xml:space="preserve">Miete / Coworking</x:t>
        </x:is>
      </x:c>
      <x:c r="H14" s="12" t="inlineStr">
        <x:is>
          <x:t xml:space="preserve">Coworking</x:t>
        </x:is>
      </x:c>
      <x:c r="I14" s="12" t="inlineStr">
        <x:is>
          <x:t xml:space="preserve">Coworking März</x:t>
        </x:is>
      </x:c>
      <x:c r="J14" s="12" t="inlineStr">
        <x:is>
          <x:t xml:space="preserve">Betahaus</x:t>
        </x:is>
      </x:c>
      <x:c r="K14" s="12" t="inlineStr">
        <x:is>
          <x:t xml:space="preserve">Überweisung</x:t>
        </x:is>
      </x:c>
      <x:c r="L14" s="12" t="inlineStr">
        <x:is>
          <x:t xml:space="preserve">Bank</x:t>
        </x:is>
      </x:c>
      <x:c r="M14" s="18" t="n">
        <x:v>240</x:v>
      </x:c>
      <x:c r="N14" s="19" t="n">
        <x:v>1</x:v>
      </x:c>
      <x:c r="O14" s="10">
        <x:f>IF(B14="","",IF(F14="Ausgabe",M14*N14,IF(F14="Einnahme",M14,0)))</x:f>
        <x:v>240</x:v>
      </x:c>
      <x:c r="P14" s="12" t="inlineStr">
        <x:is>
          <x:t xml:space="preserve">Bezahlt/Erhalten</x:t>
        </x:is>
      </x:c>
      <x:c r="Q14" s="12" t="inlineStr">
        <x:is>
          <x:t xml:space="preserve"/>
        </x:is>
      </x:c>
    </x:row>
    <x:row r="15" ht="18" customHeight="1">
      <x:c r="A15" s="16">
        <x:f>IF(B15="","",ROW()-2)</x:f>
        <x:v>13</x:v>
      </x:c>
      <x:c r="B15" s="17" t="n">
        <x:v>46092</x:v>
      </x:c>
      <x:c r="C15" s="16">
        <x:f>IF(B15="","",MONTH(B15))</x:f>
        <x:v>3</x:v>
      </x:c>
      <x:c r="D15" s="16">
        <x:f>IF(B15="","",YEAR(B15))</x:f>
        <x:v>2026</x:v>
      </x:c>
      <x:c r="E15" s="12" t="inlineStr">
        <x:is>
          <x:t xml:space="preserve">AU-2026-009</x:t>
        </x:is>
      </x:c>
      <x:c r="F15" s="12" t="inlineStr">
        <x:is>
          <x:t xml:space="preserve">Ausgabe</x:t>
        </x:is>
      </x:c>
      <x:c r="G15" s="12" t="inlineStr">
        <x:is>
          <x:t xml:space="preserve">Fortbildung</x:t>
        </x:is>
      </x:c>
      <x:c r="H15" s="12" t="inlineStr">
        <x:is>
          <x:t xml:space="preserve">Kurs</x:t>
        </x:is>
      </x:c>
      <x:c r="I15" s="12" t="inlineStr">
        <x:is>
          <x:t xml:space="preserve">Online-Kurs UX Writing</x:t>
        </x:is>
      </x:c>
      <x:c r="J15" s="12" t="inlineStr">
        <x:is>
          <x:t xml:space="preserve">Design Academy</x:t>
        </x:is>
      </x:c>
      <x:c r="K15" s="12" t="inlineStr">
        <x:is>
          <x:t xml:space="preserve">PayPal</x:t>
        </x:is>
      </x:c>
      <x:c r="L15" s="12" t="inlineStr">
        <x:is>
          <x:t xml:space="preserve">PayPal</x:t>
        </x:is>
      </x:c>
      <x:c r="M15" s="18" t="n">
        <x:v>249</x:v>
      </x:c>
      <x:c r="N15" s="19" t="n">
        <x:v>1</x:v>
      </x:c>
      <x:c r="O15" s="10">
        <x:f>IF(B15="","",IF(F15="Ausgabe",M15*N15,IF(F15="Einnahme",M15,0)))</x:f>
        <x:v>249</x:v>
      </x:c>
      <x:c r="P15" s="12" t="inlineStr">
        <x:is>
          <x:t xml:space="preserve">Bezahlt/Erhalten</x:t>
        </x:is>
      </x:c>
      <x:c r="Q15" s="12" t="inlineStr">
        <x:is>
          <x:t xml:space="preserve"/>
        </x:is>
      </x:c>
    </x:row>
    <x:row r="16" ht="18" customHeight="1">
      <x:c r="A16" s="16">
        <x:f>IF(B16="","",ROW()-2)</x:f>
        <x:v>14</x:v>
      </x:c>
      <x:c r="B16" s="17" t="n">
        <x:v>46097</x:v>
      </x:c>
      <x:c r="C16" s="16">
        <x:f>IF(B16="","",MONTH(B16))</x:f>
        <x:v>3</x:v>
      </x:c>
      <x:c r="D16" s="16">
        <x:f>IF(B16="","",YEAR(B16))</x:f>
        <x:v>2026</x:v>
      </x:c>
      <x:c r="E16" s="12" t="inlineStr">
        <x:is>
          <x:t xml:space="preserve">AU-2026-010</x:t>
        </x:is>
      </x:c>
      <x:c r="F16" s="12" t="inlineStr">
        <x:is>
          <x:t xml:space="preserve">Ausgabe</x:t>
        </x:is>
      </x:c>
      <x:c r="G16" s="12" t="inlineStr">
        <x:is>
          <x:t xml:space="preserve">Bankgebühren</x:t>
        </x:is>
      </x:c>
      <x:c r="H16" s="12" t="inlineStr">
        <x:is>
          <x:t xml:space="preserve">Bank</x:t>
        </x:is>
      </x:c>
      <x:c r="I16" s="12" t="inlineStr">
        <x:is>
          <x:t xml:space="preserve">Kontoführungsgebühr Q1</x:t>
        </x:is>
      </x:c>
      <x:c r="J16" s="12" t="inlineStr">
        <x:is>
          <x:t xml:space="preserve">Bank</x:t>
        </x:is>
      </x:c>
      <x:c r="K16" s="12" t="inlineStr">
        <x:is>
          <x:t xml:space="preserve">Lastschrift</x:t>
        </x:is>
      </x:c>
      <x:c r="L16" s="12" t="inlineStr">
        <x:is>
          <x:t xml:space="preserve">Bank</x:t>
        </x:is>
      </x:c>
      <x:c r="M16" s="18" t="n">
        <x:v>12</x:v>
      </x:c>
      <x:c r="N16" s="19" t="n">
        <x:v>1</x:v>
      </x:c>
      <x:c r="O16" s="10">
        <x:f>IF(B16="","",IF(F16="Ausgabe",M16*N16,IF(F16="Einnahme",M16,0)))</x:f>
        <x:v>12</x:v>
      </x:c>
      <x:c r="P16" s="12" t="inlineStr">
        <x:is>
          <x:t xml:space="preserve">Bezahlt/Erhalten</x:t>
        </x:is>
      </x:c>
      <x:c r="Q16" s="12" t="inlineStr">
        <x:is>
          <x:t xml:space="preserve"/>
        </x:is>
      </x:c>
    </x:row>
    <x:row r="17" ht="18" customHeight="1">
      <x:c r="A17" s="16">
        <x:f>IF(B17="","",ROW()-2)</x:f>
        <x:v>15</x:v>
      </x:c>
      <x:c r="B17" s="17" t="n">
        <x:v>46102</x:v>
      </x:c>
      <x:c r="C17" s="16">
        <x:f>IF(B17="","",MONTH(B17))</x:f>
        <x:v>3</x:v>
      </x:c>
      <x:c r="D17" s="16">
        <x:f>IF(B17="","",YEAR(B17))</x:f>
        <x:v>2026</x:v>
      </x:c>
      <x:c r="E17" s="12" t="inlineStr">
        <x:is>
          <x:t xml:space="preserve">PR-2026-002</x:t>
        </x:is>
      </x:c>
      <x:c r="F17" s="12" t="inlineStr">
        <x:is>
          <x:t xml:space="preserve">Privatentnahme</x:t>
        </x:is>
      </x:c>
      <x:c r="G17" s="12" t="inlineStr">
        <x:is>
          <x:t xml:space="preserve">Privatentnahme</x:t>
        </x:is>
      </x:c>
      <x:c r="H17" s="12" t="inlineStr">
        <x:is>
          <x:t xml:space="preserve">Privatentnahme</x:t>
        </x:is>
      </x:c>
      <x:c r="I17" s="12" t="inlineStr">
        <x:is>
          <x:t xml:space="preserve">Private Entnahme März</x:t>
        </x:is>
      </x:c>
      <x:c r="J17" s="12" t="inlineStr">
        <x:is>
          <x:t xml:space="preserve">Privat</x:t>
        </x:is>
      </x:c>
      <x:c r="K17" s="12" t="inlineStr">
        <x:is>
          <x:t xml:space="preserve">Überweisung</x:t>
        </x:is>
      </x:c>
      <x:c r="L17" s="12" t="inlineStr">
        <x:is>
          <x:t xml:space="preserve">Bank</x:t>
        </x:is>
      </x:c>
      <x:c r="M17" s="18" t="n">
        <x:v>600</x:v>
      </x:c>
      <x:c r="N17" s="19" t="n">
        <x:v>1</x:v>
      </x:c>
      <x:c r="O17" s="10">
        <x:f>IF(B17="","",IF(F17="Ausgabe",M17*N17,IF(F17="Einnahme",M17,0)))</x:f>
        <x:v>0</x:v>
      </x:c>
      <x:c r="P17" s="12" t="inlineStr">
        <x:is>
          <x:t xml:space="preserve">Bezahlt/Erhalten</x:t>
        </x:is>
      </x:c>
      <x:c r="Q17" s="12" t="inlineStr">
        <x:is>
          <x:t xml:space="preserve"/>
        </x:is>
      </x:c>
    </x:row>
    <x:row r="18" ht="18" customHeight="1">
      <x:c r="A18" s="16">
        <x:f>IF(B18="","",ROW()-2)</x:f>
        <x:v>16</x:v>
      </x:c>
      <x:c r="B18" s="17" t="n">
        <x:v>46116</x:v>
      </x:c>
      <x:c r="C18" s="16">
        <x:f>IF(B18="","",MONTH(B18))</x:f>
        <x:v>4</x:v>
      </x:c>
      <x:c r="D18" s="16">
        <x:f>IF(B18="","",YEAR(B18))</x:f>
        <x:v>2026</x:v>
      </x:c>
      <x:c r="E18" s="12" t="inlineStr">
        <x:is>
          <x:t xml:space="preserve">RE-2026-004</x:t>
        </x:is>
      </x:c>
      <x:c r="F18" s="12" t="inlineStr">
        <x:is>
          <x:t xml:space="preserve">Einnahme</x:t>
        </x:is>
      </x:c>
      <x:c r="G18" s="12" t="inlineStr">
        <x:is>
          <x:t xml:space="preserve">Verkäufe / Leistungen</x:t>
        </x:is>
      </x:c>
      <x:c r="H18" s="12" t="inlineStr">
        <x:is>
          <x:t xml:space="preserve">Webdesign</x:t>
        </x:is>
      </x:c>
      <x:c r="I18" s="12" t="inlineStr">
        <x:is>
          <x:t xml:space="preserve">Landingpage-Projekt April</x:t>
        </x:is>
      </x:c>
      <x:c r="J18" s="12" t="inlineStr">
        <x:is>
          <x:t xml:space="preserve">Kunde Nord GmbH</x:t>
        </x:is>
      </x:c>
      <x:c r="K18" s="12" t="inlineStr">
        <x:is>
          <x:t xml:space="preserve">Überweisung</x:t>
        </x:is>
      </x:c>
      <x:c r="L18" s="12" t="inlineStr">
        <x:is>
          <x:t xml:space="preserve">Bank</x:t>
        </x:is>
      </x:c>
      <x:c r="M18" s="18" t="n">
        <x:v>3600</x:v>
      </x:c>
      <x:c r="N18" s="19" t="n">
        <x:v>1</x:v>
      </x:c>
      <x:c r="O18" s="10">
        <x:f>IF(B18="","",IF(F18="Ausgabe",M18*N18,IF(F18="Einnahme",M18,0)))</x:f>
        <x:v>3600</x:v>
      </x:c>
      <x:c r="P18" s="12" t="inlineStr">
        <x:is>
          <x:t xml:space="preserve">Bezahlt/Erhalten</x:t>
        </x:is>
      </x:c>
      <x:c r="Q18" s="12" t="inlineStr">
        <x:is>
          <x:t xml:space="preserve"/>
        </x:is>
      </x:c>
    </x:row>
    <x:row r="19" ht="18" customHeight="1">
      <x:c r="A19" s="16">
        <x:f>IF(B19="","",ROW()-2)</x:f>
        <x:v>17</x:v>
      </x:c>
      <x:c r="B19" s="17" t="n">
        <x:v>46121</x:v>
      </x:c>
      <x:c r="C19" s="16">
        <x:f>IF(B19="","",MONTH(B19))</x:f>
        <x:v>4</x:v>
      </x:c>
      <x:c r="D19" s="16">
        <x:f>IF(B19="","",YEAR(B19))</x:f>
        <x:v>2026</x:v>
      </x:c>
      <x:c r="E19" s="12" t="inlineStr">
        <x:is>
          <x:t xml:space="preserve">AU-2026-011</x:t>
        </x:is>
      </x:c>
      <x:c r="F19" s="12" t="inlineStr">
        <x:is>
          <x:t xml:space="preserve">Ausgabe</x:t>
        </x:is>
      </x:c>
      <x:c r="G19" s="12" t="inlineStr">
        <x:is>
          <x:t xml:space="preserve">Telefon / Internet</x:t>
        </x:is>
      </x:c>
      <x:c r="H19" s="12" t="inlineStr">
        <x:is>
          <x:t xml:space="preserve">Telefon</x:t>
        </x:is>
      </x:c>
      <x:c r="I19" s="12" t="inlineStr">
        <x:is>
          <x:t xml:space="preserve">Mobilfunk &amp; Internet</x:t>
        </x:is>
      </x:c>
      <x:c r="J19" s="12" t="inlineStr">
        <x:is>
          <x:t xml:space="preserve">Telekom</x:t>
        </x:is>
      </x:c>
      <x:c r="K19" s="12" t="inlineStr">
        <x:is>
          <x:t xml:space="preserve">Lastschrift</x:t>
        </x:is>
      </x:c>
      <x:c r="L19" s="12" t="inlineStr">
        <x:is>
          <x:t xml:space="preserve">Bank</x:t>
        </x:is>
      </x:c>
      <x:c r="M19" s="18" t="n">
        <x:v>48.5</x:v>
      </x:c>
      <x:c r="N19" s="19" t="n">
        <x:v>1</x:v>
      </x:c>
      <x:c r="O19" s="10">
        <x:f>IF(B19="","",IF(F19="Ausgabe",M19*N19,IF(F19="Einnahme",M19,0)))</x:f>
        <x:v>48.5</x:v>
      </x:c>
      <x:c r="P19" s="12" t="inlineStr">
        <x:is>
          <x:t xml:space="preserve">Bezahlt/Erhalten</x:t>
        </x:is>
      </x:c>
      <x:c r="Q19" s="12" t="inlineStr">
        <x:is>
          <x:t xml:space="preserve"/>
        </x:is>
      </x:c>
    </x:row>
    <x:row r="20" ht="18" customHeight="1">
      <x:c r="A20" s="16">
        <x:f>IF(B20="","",ROW()-2)</x:f>
        <x:v>18</x:v>
      </x:c>
      <x:c r="B20" s="17" t="n">
        <x:v>46126</x:v>
      </x:c>
      <x:c r="C20" s="16">
        <x:f>IF(B20="","",MONTH(B20))</x:f>
        <x:v>4</x:v>
      </x:c>
      <x:c r="D20" s="16">
        <x:f>IF(B20="","",YEAR(B20))</x:f>
        <x:v>2026</x:v>
      </x:c>
      <x:c r="E20" s="12" t="inlineStr">
        <x:is>
          <x:t xml:space="preserve">AU-2026-012</x:t>
        </x:is>
      </x:c>
      <x:c r="F20" s="12" t="inlineStr">
        <x:is>
          <x:t xml:space="preserve">Ausgabe</x:t>
        </x:is>
      </x:c>
      <x:c r="G20" s="12" t="inlineStr">
        <x:is>
          <x:t xml:space="preserve">Reisen / Fahrten</x:t>
        </x:is>
      </x:c>
      <x:c r="H20" s="12" t="inlineStr">
        <x:is>
          <x:t xml:space="preserve">Bahn</x:t>
        </x:is>
      </x:c>
      <x:c r="I20" s="12" t="inlineStr">
        <x:is>
          <x:t xml:space="preserve">Bahnfahrt Köln</x:t>
        </x:is>
      </x:c>
      <x:c r="J20" s="12" t="inlineStr">
        <x:is>
          <x:t xml:space="preserve">DB</x:t>
        </x:is>
      </x:c>
      <x:c r="K20" s="12" t="inlineStr">
        <x:is>
          <x:t xml:space="preserve">Karte</x:t>
        </x:is>
      </x:c>
      <x:c r="L20" s="12" t="inlineStr">
        <x:is>
          <x:t xml:space="preserve">Bank</x:t>
        </x:is>
      </x:c>
      <x:c r="M20" s="18" t="n">
        <x:v>89.90000000000001</x:v>
      </x:c>
      <x:c r="N20" s="19" t="n">
        <x:v>1</x:v>
      </x:c>
      <x:c r="O20" s="10">
        <x:f>IF(B20="","",IF(F20="Ausgabe",M20*N20,IF(F20="Einnahme",M20,0)))</x:f>
        <x:v>89.9</x:v>
      </x:c>
      <x:c r="P20" s="12" t="inlineStr">
        <x:is>
          <x:t xml:space="preserve">Bezahlt/Erhalten</x:t>
        </x:is>
      </x:c>
      <x:c r="Q20" s="12" t="inlineStr">
        <x:is>
          <x:t xml:space="preserve"/>
        </x:is>
      </x:c>
    </x:row>
    <x:row r="21" ht="18" customHeight="1">
      <x:c r="A21" s="16">
        <x:f>IF(B21="","",ROW()-2)</x:f>
        <x:v>19</x:v>
      </x:c>
      <x:c r="B21" s="17" t="n">
        <x:v>46128</x:v>
      </x:c>
      <x:c r="C21" s="16">
        <x:f>IF(B21="","",MONTH(B21))</x:f>
        <x:v>4</x:v>
      </x:c>
      <x:c r="D21" s="16">
        <x:f>IF(B21="","",YEAR(B21))</x:f>
        <x:v>2026</x:v>
      </x:c>
      <x:c r="E21" s="12" t="inlineStr">
        <x:is>
          <x:t xml:space="preserve">AU-2026-013</x:t>
        </x:is>
      </x:c>
      <x:c r="F21" s="12" t="inlineStr">
        <x:is>
          <x:t xml:space="preserve">Ausgabe</x:t>
        </x:is>
      </x:c>
      <x:c r="G21" s="12" t="inlineStr">
        <x:is>
          <x:t xml:space="preserve">Versicherungen</x:t>
        </x:is>
      </x:c>
      <x:c r="H21" s="12" t="inlineStr">
        <x:is>
          <x:t xml:space="preserve">Haftpflicht</x:t>
        </x:is>
      </x:c>
      <x:c r="I21" s="12" t="inlineStr">
        <x:is>
          <x:t xml:space="preserve">Betriebshaftpflicht</x:t>
        </x:is>
      </x:c>
      <x:c r="J21" s="12" t="inlineStr">
        <x:is>
          <x:t xml:space="preserve">AXA</x:t>
        </x:is>
      </x:c>
      <x:c r="K21" s="12" t="inlineStr">
        <x:is>
          <x:t xml:space="preserve">Überweisung</x:t>
        </x:is>
      </x:c>
      <x:c r="L21" s="12" t="inlineStr">
        <x:is>
          <x:t xml:space="preserve">Bank</x:t>
        </x:is>
      </x:c>
      <x:c r="M21" s="18" t="n">
        <x:v>220</x:v>
      </x:c>
      <x:c r="N21" s="19" t="n">
        <x:v>1</x:v>
      </x:c>
      <x:c r="O21" s="10">
        <x:f>IF(B21="","",IF(F21="Ausgabe",M21*N21,IF(F21="Einnahme",M21,0)))</x:f>
        <x:v>220</x:v>
      </x:c>
      <x:c r="P21" s="12" t="inlineStr">
        <x:is>
          <x:t xml:space="preserve">Bezahlt/Erhalten</x:t>
        </x:is>
      </x:c>
      <x:c r="Q21" s="12" t="inlineStr">
        <x:is>
          <x:t xml:space="preserve"/>
        </x:is>
      </x:c>
    </x:row>
    <x:row r="22" ht="18" customHeight="1">
      <x:c r="A22" s="16">
        <x:f>IF(B22="","",ROW()-2)</x:f>
        <x:v>20</x:v>
      </x:c>
      <x:c r="B22" s="17" t="n">
        <x:v>46148</x:v>
      </x:c>
      <x:c r="C22" s="16">
        <x:f>IF(B22="","",MONTH(B22))</x:f>
        <x:v>5</x:v>
      </x:c>
      <x:c r="D22" s="16">
        <x:f>IF(B22="","",YEAR(B22))</x:f>
        <x:v>2026</x:v>
      </x:c>
      <x:c r="E22" s="12" t="inlineStr">
        <x:is>
          <x:t xml:space="preserve">RE-2026-005</x:t>
        </x:is>
      </x:c>
      <x:c r="F22" s="12" t="inlineStr">
        <x:is>
          <x:t xml:space="preserve">Einnahme</x:t>
        </x:is>
      </x:c>
      <x:c r="G22" s="12" t="inlineStr">
        <x:is>
          <x:t xml:space="preserve">Honorare</x:t>
        </x:is>
      </x:c>
      <x:c r="H22" s="12" t="inlineStr">
        <x:is>
          <x:t xml:space="preserve">Beratung</x:t>
        </x:is>
      </x:c>
      <x:c r="I22" s="12" t="inlineStr">
        <x:is>
          <x:t xml:space="preserve">Markenworkshop Mai</x:t>
        </x:is>
      </x:c>
      <x:c r="J22" s="12" t="inlineStr">
        <x:is>
          <x:t xml:space="preserve">Luma GmbH</x:t>
        </x:is>
      </x:c>
      <x:c r="K22" s="12" t="inlineStr">
        <x:is>
          <x:t xml:space="preserve">Überweisung</x:t>
        </x:is>
      </x:c>
      <x:c r="L22" s="12" t="inlineStr">
        <x:is>
          <x:t xml:space="preserve">Bank</x:t>
        </x:is>
      </x:c>
      <x:c r="M22" s="18" t="n">
        <x:v>4100</x:v>
      </x:c>
      <x:c r="N22" s="19" t="n">
        <x:v>1</x:v>
      </x:c>
      <x:c r="O22" s="10">
        <x:f>IF(B22="","",IF(F22="Ausgabe",M22*N22,IF(F22="Einnahme",M22,0)))</x:f>
        <x:v>4100</x:v>
      </x:c>
      <x:c r="P22" s="12" t="inlineStr">
        <x:is>
          <x:t xml:space="preserve">Bezahlt/Erhalten</x:t>
        </x:is>
      </x:c>
      <x:c r="Q22" s="12" t="inlineStr">
        <x:is>
          <x:t xml:space="preserve"/>
        </x:is>
      </x:c>
    </x:row>
    <x:row r="23" ht="18" customHeight="1">
      <x:c r="A23" s="16">
        <x:f>IF(B23="","",ROW()-2)</x:f>
        <x:v>21</x:v>
      </x:c>
      <x:c r="B23" s="17" t="n">
        <x:v>46151</x:v>
      </x:c>
      <x:c r="C23" s="16">
        <x:f>IF(B23="","",MONTH(B23))</x:f>
        <x:v>5</x:v>
      </x:c>
      <x:c r="D23" s="16">
        <x:f>IF(B23="","",YEAR(B23))</x:f>
        <x:v>2026</x:v>
      </x:c>
      <x:c r="E23" s="12" t="inlineStr">
        <x:is>
          <x:t xml:space="preserve">AU-2026-014</x:t>
        </x:is>
      </x:c>
      <x:c r="F23" s="12" t="inlineStr">
        <x:is>
          <x:t xml:space="preserve">Ausgabe</x:t>
        </x:is>
      </x:c>
      <x:c r="G23" s="12" t="inlineStr">
        <x:is>
          <x:t xml:space="preserve">Software / Tools</x:t>
        </x:is>
      </x:c>
      <x:c r="H23" s="12" t="inlineStr">
        <x:is>
          <x:t xml:space="preserve">Hosting</x:t>
        </x:is>
      </x:c>
      <x:c r="I23" s="12" t="inlineStr">
        <x:is>
          <x:t xml:space="preserve">Hosting und Domains</x:t>
        </x:is>
      </x:c>
      <x:c r="J23" s="12" t="inlineStr">
        <x:is>
          <x:t xml:space="preserve">All-Inkl</x:t>
        </x:is>
      </x:c>
      <x:c r="K23" s="12" t="inlineStr">
        <x:is>
          <x:t xml:space="preserve">Lastschrift</x:t>
        </x:is>
      </x:c>
      <x:c r="L23" s="12" t="inlineStr">
        <x:is>
          <x:t xml:space="preserve">Bank</x:t>
        </x:is>
      </x:c>
      <x:c r="M23" s="18" t="n">
        <x:v>29</x:v>
      </x:c>
      <x:c r="N23" s="19" t="n">
        <x:v>1</x:v>
      </x:c>
      <x:c r="O23" s="10">
        <x:f>IF(B23="","",IF(F23="Ausgabe",M23*N23,IF(F23="Einnahme",M23,0)))</x:f>
        <x:v>29</x:v>
      </x:c>
      <x:c r="P23" s="12" t="inlineStr">
        <x:is>
          <x:t xml:space="preserve">Bezahlt/Erhalten</x:t>
        </x:is>
      </x:c>
      <x:c r="Q23" s="12" t="inlineStr">
        <x:is>
          <x:t xml:space="preserve"/>
        </x:is>
      </x:c>
    </x:row>
    <x:row r="24" ht="18" customHeight="1">
      <x:c r="A24" s="16">
        <x:f>IF(B24="","",ROW()-2)</x:f>
        <x:v>22</x:v>
      </x:c>
      <x:c r="B24" s="17" t="n">
        <x:v>46154</x:v>
      </x:c>
      <x:c r="C24" s="16">
        <x:f>IF(B24="","",MONTH(B24))</x:f>
        <x:v>5</x:v>
      </x:c>
      <x:c r="D24" s="16">
        <x:f>IF(B24="","",YEAR(B24))</x:f>
        <x:v>2026</x:v>
      </x:c>
      <x:c r="E24" s="12" t="inlineStr">
        <x:is>
          <x:t xml:space="preserve">AU-2026-015</x:t>
        </x:is>
      </x:c>
      <x:c r="F24" s="12" t="inlineStr">
        <x:is>
          <x:t xml:space="preserve">Ausgabe</x:t>
        </x:is>
      </x:c>
      <x:c r="G24" s="12" t="inlineStr">
        <x:is>
          <x:t xml:space="preserve">Marketing / Werbung</x:t>
        </x:is>
      </x:c>
      <x:c r="H24" s="12" t="inlineStr">
        <x:is>
          <x:t xml:space="preserve">Kampagne</x:t>
        </x:is>
      </x:c>
      <x:c r="I24" s="12" t="inlineStr">
        <x:is>
          <x:t xml:space="preserve">Google Ads Test</x:t>
        </x:is>
      </x:c>
      <x:c r="J24" s="12" t="inlineStr">
        <x:is>
          <x:t xml:space="preserve">Google</x:t>
        </x:is>
      </x:c>
      <x:c r="K24" s="12" t="inlineStr">
        <x:is>
          <x:t xml:space="preserve">Karte</x:t>
        </x:is>
      </x:c>
      <x:c r="L24" s="12" t="inlineStr">
        <x:is>
          <x:t xml:space="preserve">Bank</x:t>
        </x:is>
      </x:c>
      <x:c r="M24" s="18" t="n">
        <x:v>175</x:v>
      </x:c>
      <x:c r="N24" s="19" t="n">
        <x:v>1</x:v>
      </x:c>
      <x:c r="O24" s="10">
        <x:f>IF(B24="","",IF(F24="Ausgabe",M24*N24,IF(F24="Einnahme",M24,0)))</x:f>
        <x:v>175</x:v>
      </x:c>
      <x:c r="P24" s="12" t="inlineStr">
        <x:is>
          <x:t xml:space="preserve">Bezahlt/Erhalten</x:t>
        </x:is>
      </x:c>
      <x:c r="Q24" s="12" t="inlineStr">
        <x:is>
          <x:t xml:space="preserve"/>
        </x:is>
      </x:c>
    </x:row>
    <x:row r="25" ht="18" customHeight="1">
      <x:c r="A25" s="16">
        <x:f>IF(B25="","",ROW()-2)</x:f>
        <x:v>23</x:v>
      </x:c>
      <x:c r="B25" s="17" t="n">
        <x:v>46161</x:v>
      </x:c>
      <x:c r="C25" s="16">
        <x:f>IF(B25="","",MONTH(B25))</x:f>
        <x:v>5</x:v>
      </x:c>
      <x:c r="D25" s="16">
        <x:f>IF(B25="","",YEAR(B25))</x:f>
        <x:v>2026</x:v>
      </x:c>
      <x:c r="E25" s="12" t="inlineStr">
        <x:is>
          <x:t xml:space="preserve">AU-2026-016</x:t>
        </x:is>
      </x:c>
      <x:c r="F25" s="12" t="inlineStr">
        <x:is>
          <x:t xml:space="preserve">Ausgabe</x:t>
        </x:is>
      </x:c>
      <x:c r="G25" s="12" t="inlineStr">
        <x:is>
          <x:t xml:space="preserve">Telefon / Internet</x:t>
        </x:is>
      </x:c>
      <x:c r="H25" s="12" t="inlineStr">
        <x:is>
          <x:t xml:space="preserve">Telefon</x:t>
        </x:is>
      </x:c>
      <x:c r="I25" s="12" t="inlineStr">
        <x:is>
          <x:t xml:space="preserve">Mobilfunk &amp; Internet</x:t>
        </x:is>
      </x:c>
      <x:c r="J25" s="12" t="inlineStr">
        <x:is>
          <x:t xml:space="preserve">Telekom</x:t>
        </x:is>
      </x:c>
      <x:c r="K25" s="12" t="inlineStr">
        <x:is>
          <x:t xml:space="preserve">Lastschrift</x:t>
        </x:is>
      </x:c>
      <x:c r="L25" s="12" t="inlineStr">
        <x:is>
          <x:t xml:space="preserve">Bank</x:t>
        </x:is>
      </x:c>
      <x:c r="M25" s="18" t="n">
        <x:v>48.5</x:v>
      </x:c>
      <x:c r="N25" s="19" t="n">
        <x:v>1</x:v>
      </x:c>
      <x:c r="O25" s="10">
        <x:f>IF(B25="","",IF(F25="Ausgabe",M25*N25,IF(F25="Einnahme",M25,0)))</x:f>
        <x:v>48.5</x:v>
      </x:c>
      <x:c r="P25" s="12" t="inlineStr">
        <x:is>
          <x:t xml:space="preserve">Bezahlt/Erhalten</x:t>
        </x:is>
      </x:c>
      <x:c r="Q25" s="12" t="inlineStr">
        <x:is>
          <x:t xml:space="preserve"/>
        </x:is>
      </x:c>
    </x:row>
    <x:row r="26" ht="18" customHeight="1">
      <x:c r="A26" s="16">
        <x:f>IF(B26="","",ROW()-2)</x:f>
        <x:v>24</x:v>
      </x:c>
      <x:c r="B26" s="17" t="n">
        <x:v>46178</x:v>
      </x:c>
      <x:c r="C26" s="16">
        <x:f>IF(B26="","",MONTH(B26))</x:f>
        <x:v>6</x:v>
      </x:c>
      <x:c r="D26" s="16">
        <x:f>IF(B26="","",YEAR(B26))</x:f>
        <x:v>2026</x:v>
      </x:c>
      <x:c r="E26" s="12" t="inlineStr">
        <x:is>
          <x:t xml:space="preserve">RE-2026-006</x:t>
        </x:is>
      </x:c>
      <x:c r="F26" s="12" t="inlineStr">
        <x:is>
          <x:t xml:space="preserve">Einnahme</x:t>
        </x:is>
      </x:c>
      <x:c r="G26" s="12" t="inlineStr">
        <x:is>
          <x:t xml:space="preserve">Verkäufe / Leistungen</x:t>
        </x:is>
      </x:c>
      <x:c r="H26" s="12" t="inlineStr">
        <x:is>
          <x:t xml:space="preserve">Wartung</x:t>
        </x:is>
      </x:c>
      <x:c r="I26" s="12" t="inlineStr">
        <x:is>
          <x:t xml:space="preserve">Retainer Juni</x:t>
        </x:is>
      </x:c>
      <x:c r="J26" s="12" t="inlineStr">
        <x:is>
          <x:t xml:space="preserve">Kunde Süd AG</x:t>
        </x:is>
      </x:c>
      <x:c r="K26" s="12" t="inlineStr">
        <x:is>
          <x:t xml:space="preserve">Überweisung</x:t>
        </x:is>
      </x:c>
      <x:c r="L26" s="12" t="inlineStr">
        <x:is>
          <x:t xml:space="preserve">Bank</x:t>
        </x:is>
      </x:c>
      <x:c r="M26" s="18" t="n">
        <x:v>3150</x:v>
      </x:c>
      <x:c r="N26" s="19" t="n">
        <x:v>1</x:v>
      </x:c>
      <x:c r="O26" s="10">
        <x:f>IF(B26="","",IF(F26="Ausgabe",M26*N26,IF(F26="Einnahme",M26,0)))</x:f>
        <x:v>3150</x:v>
      </x:c>
      <x:c r="P26" s="12" t="inlineStr">
        <x:is>
          <x:t xml:space="preserve">Bezahlt/Erhalten</x:t>
        </x:is>
      </x:c>
      <x:c r="Q26" s="12" t="inlineStr">
        <x:is>
          <x:t xml:space="preserve"/>
        </x:is>
      </x:c>
    </x:row>
    <x:row r="27" ht="18" customHeight="1">
      <x:c r="A27" s="16">
        <x:f>IF(B27="","",ROW()-2)</x:f>
        <x:v>25</x:v>
      </x:c>
      <x:c r="B27" s="17" t="n">
        <x:v>46181</x:v>
      </x:c>
      <x:c r="C27" s="16">
        <x:f>IF(B27="","",MONTH(B27))</x:f>
        <x:v>6</x:v>
      </x:c>
      <x:c r="D27" s="16">
        <x:f>IF(B27="","",YEAR(B27))</x:f>
        <x:v>2026</x:v>
      </x:c>
      <x:c r="E27" s="12" t="inlineStr">
        <x:is>
          <x:t xml:space="preserve">AU-2026-017</x:t>
        </x:is>
      </x:c>
      <x:c r="F27" s="12" t="inlineStr">
        <x:is>
          <x:t xml:space="preserve">Ausgabe</x:t>
        </x:is>
      </x:c>
      <x:c r="G27" s="12" t="inlineStr">
        <x:is>
          <x:t xml:space="preserve">Miete / Coworking</x:t>
        </x:is>
      </x:c>
      <x:c r="H27" s="12" t="inlineStr">
        <x:is>
          <x:t xml:space="preserve">Coworking</x:t>
        </x:is>
      </x:c>
      <x:c r="I27" s="12" t="inlineStr">
        <x:is>
          <x:t xml:space="preserve">Coworking Juni</x:t>
        </x:is>
      </x:c>
      <x:c r="J27" s="12" t="inlineStr">
        <x:is>
          <x:t xml:space="preserve">Betahaus</x:t>
        </x:is>
      </x:c>
      <x:c r="K27" s="12" t="inlineStr">
        <x:is>
          <x:t xml:space="preserve">Überweisung</x:t>
        </x:is>
      </x:c>
      <x:c r="L27" s="12" t="inlineStr">
        <x:is>
          <x:t xml:space="preserve">Bank</x:t>
        </x:is>
      </x:c>
      <x:c r="M27" s="18" t="n">
        <x:v>240</x:v>
      </x:c>
      <x:c r="N27" s="19" t="n">
        <x:v>1</x:v>
      </x:c>
      <x:c r="O27" s="10">
        <x:f>IF(B27="","",IF(F27="Ausgabe",M27*N27,IF(F27="Einnahme",M27,0)))</x:f>
        <x:v>240</x:v>
      </x:c>
      <x:c r="P27" s="12" t="inlineStr">
        <x:is>
          <x:t xml:space="preserve">Bezahlt/Erhalten</x:t>
        </x:is>
      </x:c>
      <x:c r="Q27" s="12" t="inlineStr">
        <x:is>
          <x:t xml:space="preserve"/>
        </x:is>
      </x:c>
    </x:row>
    <x:row r="28" ht="18" customHeight="1">
      <x:c r="A28" s="16">
        <x:f>IF(B28="","",ROW()-2)</x:f>
        <x:v>26</x:v>
      </x:c>
      <x:c r="B28" s="17" t="n">
        <x:v>46186</x:v>
      </x:c>
      <x:c r="C28" s="16">
        <x:f>IF(B28="","",MONTH(B28))</x:f>
        <x:v>6</x:v>
      </x:c>
      <x:c r="D28" s="16">
        <x:f>IF(B28="","",YEAR(B28))</x:f>
        <x:v>2026</x:v>
      </x:c>
      <x:c r="E28" s="12" t="inlineStr">
        <x:is>
          <x:t xml:space="preserve">AU-2026-018</x:t>
        </x:is>
      </x:c>
      <x:c r="F28" s="12" t="inlineStr">
        <x:is>
          <x:t xml:space="preserve">Ausgabe</x:t>
        </x:is>
      </x:c>
      <x:c r="G28" s="12" t="inlineStr">
        <x:is>
          <x:t xml:space="preserve">Reisen / Fahrten</x:t>
        </x:is>
      </x:c>
      <x:c r="H28" s="12" t="inlineStr">
        <x:is>
          <x:t xml:space="preserve">Hotel</x:t>
        </x:is>
      </x:c>
      <x:c r="I28" s="12" t="inlineStr">
        <x:is>
          <x:t xml:space="preserve">Hotel Kundentermin</x:t>
        </x:is>
      </x:c>
      <x:c r="J28" s="12" t="inlineStr">
        <x:is>
          <x:t xml:space="preserve">Motel One</x:t>
        </x:is>
      </x:c>
      <x:c r="K28" s="12" t="inlineStr">
        <x:is>
          <x:t xml:space="preserve">Karte</x:t>
        </x:is>
      </x:c>
      <x:c r="L28" s="12" t="inlineStr">
        <x:is>
          <x:t xml:space="preserve">Bank</x:t>
        </x:is>
      </x:c>
      <x:c r="M28" s="18" t="n">
        <x:v>139</x:v>
      </x:c>
      <x:c r="N28" s="19" t="n">
        <x:v>1</x:v>
      </x:c>
      <x:c r="O28" s="10">
        <x:f>IF(B28="","",IF(F28="Ausgabe",M28*N28,IF(F28="Einnahme",M28,0)))</x:f>
        <x:v>139</x:v>
      </x:c>
      <x:c r="P28" s="12" t="inlineStr">
        <x:is>
          <x:t xml:space="preserve">Bezahlt/Erhalten</x:t>
        </x:is>
      </x:c>
      <x:c r="Q28" s="12" t="inlineStr">
        <x:is>
          <x:t xml:space="preserve"/>
        </x:is>
      </x:c>
    </x:row>
    <x:row r="29" ht="18" customHeight="1">
      <x:c r="A29" s="16">
        <x:f>IF(B29="","",ROW()-2)</x:f>
        <x:v>27</x:v>
      </x:c>
      <x:c r="B29" s="17" t="n">
        <x:v>46193</x:v>
      </x:c>
      <x:c r="C29" s="16">
        <x:f>IF(B29="","",MONTH(B29))</x:f>
        <x:v>6</x:v>
      </x:c>
      <x:c r="D29" s="16">
        <x:f>IF(B29="","",YEAR(B29))</x:f>
        <x:v>2026</x:v>
      </x:c>
      <x:c r="E29" s="12" t="inlineStr">
        <x:is>
          <x:t xml:space="preserve">PR-2026-003</x:t>
        </x:is>
      </x:c>
      <x:c r="F29" s="12" t="inlineStr">
        <x:is>
          <x:t xml:space="preserve">Privatentnahme</x:t>
        </x:is>
      </x:c>
      <x:c r="G29" s="12" t="inlineStr">
        <x:is>
          <x:t xml:space="preserve">Privatentnahme</x:t>
        </x:is>
      </x:c>
      <x:c r="H29" s="12" t="inlineStr">
        <x:is>
          <x:t xml:space="preserve">Privatentnahme</x:t>
        </x:is>
      </x:c>
      <x:c r="I29" s="12" t="inlineStr">
        <x:is>
          <x:t xml:space="preserve">Private Entnahme Juni</x:t>
        </x:is>
      </x:c>
      <x:c r="J29" s="12" t="inlineStr">
        <x:is>
          <x:t xml:space="preserve">Privat</x:t>
        </x:is>
      </x:c>
      <x:c r="K29" s="12" t="inlineStr">
        <x:is>
          <x:t xml:space="preserve">Überweisung</x:t>
        </x:is>
      </x:c>
      <x:c r="L29" s="12" t="inlineStr">
        <x:is>
          <x:t xml:space="preserve">Bank</x:t>
        </x:is>
      </x:c>
      <x:c r="M29" s="18" t="n">
        <x:v>600</x:v>
      </x:c>
      <x:c r="N29" s="19" t="n">
        <x:v>1</x:v>
      </x:c>
      <x:c r="O29" s="10">
        <x:f>IF(B29="","",IF(F29="Ausgabe",M29*N29,IF(F29="Einnahme",M29,0)))</x:f>
        <x:v>0</x:v>
      </x:c>
      <x:c r="P29" s="12" t="inlineStr">
        <x:is>
          <x:t xml:space="preserve">Bezahlt/Erhalten</x:t>
        </x:is>
      </x:c>
      <x:c r="Q29" s="12" t="inlineStr">
        <x:is>
          <x:t xml:space="preserve"/>
        </x:is>
      </x:c>
    </x:row>
    <x:row r="30" ht="18" customHeight="1">
      <x:c r="A30" s="16">
        <x:f>IF(B30="","",ROW()-2)</x:f>
        <x:v>28</x:v>
      </x:c>
      <x:c r="B30" s="17" t="n">
        <x:v>46207</x:v>
      </x:c>
      <x:c r="C30" s="16">
        <x:f>IF(B30="","",MONTH(B30))</x:f>
        <x:v>7</x:v>
      </x:c>
      <x:c r="D30" s="16">
        <x:f>IF(B30="","",YEAR(B30))</x:f>
        <x:v>2026</x:v>
      </x:c>
      <x:c r="E30" s="12" t="inlineStr">
        <x:is>
          <x:t xml:space="preserve">RE-2026-007</x:t>
        </x:is>
      </x:c>
      <x:c r="F30" s="12" t="inlineStr">
        <x:is>
          <x:t xml:space="preserve">Einnahme</x:t>
        </x:is>
      </x:c>
      <x:c r="G30" s="12" t="inlineStr">
        <x:is>
          <x:t xml:space="preserve">Honorare</x:t>
        </x:is>
      </x:c>
      <x:c r="H30" s="12" t="inlineStr">
        <x:is>
          <x:t xml:space="preserve">Beratung</x:t>
        </x:is>
      </x:c>
      <x:c r="I30" s="12" t="inlineStr">
        <x:is>
          <x:t xml:space="preserve">Workshop Juli</x:t>
        </x:is>
      </x:c>
      <x:c r="J30" s="12" t="inlineStr">
        <x:is>
          <x:t xml:space="preserve">Studio Blau</x:t>
        </x:is>
      </x:c>
      <x:c r="K30" s="12" t="inlineStr">
        <x:is>
          <x:t xml:space="preserve">Überweisung</x:t>
        </x:is>
      </x:c>
      <x:c r="L30" s="12" t="inlineStr">
        <x:is>
          <x:t xml:space="preserve">Bank</x:t>
        </x:is>
      </x:c>
      <x:c r="M30" s="18" t="n">
        <x:v>4700</x:v>
      </x:c>
      <x:c r="N30" s="19" t="n">
        <x:v>1</x:v>
      </x:c>
      <x:c r="O30" s="10">
        <x:f>IF(B30="","",IF(F30="Ausgabe",M30*N30,IF(F30="Einnahme",M30,0)))</x:f>
        <x:v>4700</x:v>
      </x:c>
      <x:c r="P30" s="12" t="inlineStr">
        <x:is>
          <x:t xml:space="preserve">Bezahlt/Erhalten</x:t>
        </x:is>
      </x:c>
      <x:c r="Q30" s="12" t="inlineStr">
        <x:is>
          <x:t xml:space="preserve"/>
        </x:is>
      </x:c>
    </x:row>
    <x:row r="31" ht="18" customHeight="1">
      <x:c r="A31" s="16">
        <x:f>IF(B31="","",ROW()-2)</x:f>
        <x:v>29</x:v>
      </x:c>
      <x:c r="B31" s="17" t="n">
        <x:v>46210</x:v>
      </x:c>
      <x:c r="C31" s="16">
        <x:f>IF(B31="","",MONTH(B31))</x:f>
        <x:v>7</x:v>
      </x:c>
      <x:c r="D31" s="16">
        <x:f>IF(B31="","",YEAR(B31))</x:f>
        <x:v>2026</x:v>
      </x:c>
      <x:c r="E31" s="12" t="inlineStr">
        <x:is>
          <x:t xml:space="preserve">AU-2026-019</x:t>
        </x:is>
      </x:c>
      <x:c r="F31" s="12" t="inlineStr">
        <x:is>
          <x:t xml:space="preserve">Ausgabe</x:t>
        </x:is>
      </x:c>
      <x:c r="G31" s="12" t="inlineStr">
        <x:is>
          <x:t xml:space="preserve">Telefon / Internet</x:t>
        </x:is>
      </x:c>
      <x:c r="H31" s="12" t="inlineStr">
        <x:is>
          <x:t xml:space="preserve">Telefon</x:t>
        </x:is>
      </x:c>
      <x:c r="I31" s="12" t="inlineStr">
        <x:is>
          <x:t xml:space="preserve">Mobilfunk &amp; Internet</x:t>
        </x:is>
      </x:c>
      <x:c r="J31" s="12" t="inlineStr">
        <x:is>
          <x:t xml:space="preserve">Telekom</x:t>
        </x:is>
      </x:c>
      <x:c r="K31" s="12" t="inlineStr">
        <x:is>
          <x:t xml:space="preserve">Lastschrift</x:t>
        </x:is>
      </x:c>
      <x:c r="L31" s="12" t="inlineStr">
        <x:is>
          <x:t xml:space="preserve">Bank</x:t>
        </x:is>
      </x:c>
      <x:c r="M31" s="18" t="n">
        <x:v>48.5</x:v>
      </x:c>
      <x:c r="N31" s="19" t="n">
        <x:v>1</x:v>
      </x:c>
      <x:c r="O31" s="10">
        <x:f>IF(B31="","",IF(F31="Ausgabe",M31*N31,IF(F31="Einnahme",M31,0)))</x:f>
        <x:v>48.5</x:v>
      </x:c>
      <x:c r="P31" s="12" t="inlineStr">
        <x:is>
          <x:t xml:space="preserve">Bezahlt/Erhalten</x:t>
        </x:is>
      </x:c>
      <x:c r="Q31" s="12" t="inlineStr">
        <x:is>
          <x:t xml:space="preserve"/>
        </x:is>
      </x:c>
    </x:row>
    <x:row r="32" ht="18" customHeight="1">
      <x:c r="A32" s="16">
        <x:f>IF(B32="","",ROW()-2)</x:f>
        <x:v>30</x:v>
      </x:c>
      <x:c r="B32" s="17" t="n">
        <x:v>46213</x:v>
      </x:c>
      <x:c r="C32" s="16">
        <x:f>IF(B32="","",MONTH(B32))</x:f>
        <x:v>7</x:v>
      </x:c>
      <x:c r="D32" s="16">
        <x:f>IF(B32="","",YEAR(B32))</x:f>
        <x:v>2026</x:v>
      </x:c>
      <x:c r="E32" s="12" t="inlineStr">
        <x:is>
          <x:t xml:space="preserve">AU-2026-020</x:t>
        </x:is>
      </x:c>
      <x:c r="F32" s="12" t="inlineStr">
        <x:is>
          <x:t xml:space="preserve">Ausgabe</x:t>
        </x:is>
      </x:c>
      <x:c r="G32" s="12" t="inlineStr">
        <x:is>
          <x:t xml:space="preserve">Beratung / Fremdleistungen</x:t>
        </x:is>
      </x:c>
      <x:c r="H32" s="12" t="inlineStr">
        <x:is>
          <x:t xml:space="preserve">Beratung</x:t>
        </x:is>
      </x:c>
      <x:c r="I32" s="12" t="inlineStr">
        <x:is>
          <x:t xml:space="preserve">Copywriting Freelancer</x:t>
        </x:is>
      </x:c>
      <x:c r="J32" s="12" t="inlineStr">
        <x:is>
          <x:t xml:space="preserve">Anna Text</x:t>
        </x:is>
      </x:c>
      <x:c r="K32" s="12" t="inlineStr">
        <x:is>
          <x:t xml:space="preserve">Überweisung</x:t>
        </x:is>
      </x:c>
      <x:c r="L32" s="12" t="inlineStr">
        <x:is>
          <x:t xml:space="preserve">Bank</x:t>
        </x:is>
      </x:c>
      <x:c r="M32" s="18" t="n">
        <x:v>420</x:v>
      </x:c>
      <x:c r="N32" s="19" t="n">
        <x:v>1</x:v>
      </x:c>
      <x:c r="O32" s="10">
        <x:f>IF(B32="","",IF(F32="Ausgabe",M32*N32,IF(F32="Einnahme",M32,0)))</x:f>
        <x:v>420</x:v>
      </x:c>
      <x:c r="P32" s="12" t="inlineStr">
        <x:is>
          <x:t xml:space="preserve">Bezahlt/Erhalten</x:t>
        </x:is>
      </x:c>
      <x:c r="Q32" s="12" t="inlineStr">
        <x:is>
          <x:t xml:space="preserve"/>
        </x:is>
      </x:c>
    </x:row>
    <x:row r="33" ht="18" customHeight="1">
      <x:c r="A33" s="16">
        <x:f>IF(B33="","",ROW()-2)</x:f>
        <x:v>31</x:v>
      </x:c>
      <x:c r="B33" s="17" t="n">
        <x:v>46221</x:v>
      </x:c>
      <x:c r="C33" s="16">
        <x:f>IF(B33="","",MONTH(B33))</x:f>
        <x:v>7</x:v>
      </x:c>
      <x:c r="D33" s="16">
        <x:f>IF(B33="","",YEAR(B33))</x:f>
        <x:v>2026</x:v>
      </x:c>
      <x:c r="E33" s="12" t="inlineStr">
        <x:is>
          <x:t xml:space="preserve">AU-2026-021</x:t>
        </x:is>
      </x:c>
      <x:c r="F33" s="12" t="inlineStr">
        <x:is>
          <x:t xml:space="preserve">Ausgabe</x:t>
        </x:is>
      </x:c>
      <x:c r="G33" s="12" t="inlineStr">
        <x:is>
          <x:t xml:space="preserve">Sonstige Ausgaben</x:t>
        </x:is>
      </x:c>
      <x:c r="H33" s="12" t="inlineStr">
        <x:is>
          <x:t xml:space="preserve">Papier</x:t>
        </x:is>
      </x:c>
      <x:c r="I33" s="12" t="inlineStr">
        <x:is>
          <x:t xml:space="preserve">Drucksachen Muster</x:t>
        </x:is>
      </x:c>
      <x:c r="J33" s="12" t="inlineStr">
        <x:is>
          <x:t xml:space="preserve">Druckerei</x:t>
        </x:is>
      </x:c>
      <x:c r="K33" s="12" t="inlineStr">
        <x:is>
          <x:t xml:space="preserve">Überweisung</x:t>
        </x:is>
      </x:c>
      <x:c r="L33" s="12" t="inlineStr">
        <x:is>
          <x:t xml:space="preserve">Bank</x:t>
        </x:is>
      </x:c>
      <x:c r="M33" s="18" t="n">
        <x:v>95</x:v>
      </x:c>
      <x:c r="N33" s="19" t="n">
        <x:v>1</x:v>
      </x:c>
      <x:c r="O33" s="10">
        <x:f>IF(B33="","",IF(F33="Ausgabe",M33*N33,IF(F33="Einnahme",M33,0)))</x:f>
        <x:v>95</x:v>
      </x:c>
      <x:c r="P33" s="12" t="inlineStr">
        <x:is>
          <x:t xml:space="preserve">Offen</x:t>
        </x:is>
      </x:c>
      <x:c r="Q33" s="12" t="inlineStr">
        <x:is>
          <x:t xml:space="preserve">noch nicht bezahlt</x:t>
        </x:is>
      </x:c>
    </x:row>
    <x:row r="34" ht="18" customHeight="1">
      <x:c r="A34" s="16">
        <x:f>IF(B34="","",ROW()-2)</x:f>
        <x:v>32</x:v>
      </x:c>
      <x:c r="B34" s="17" t="n">
        <x:v>46239</x:v>
      </x:c>
      <x:c r="C34" s="16">
        <x:f>IF(B34="","",MONTH(B34))</x:f>
        <x:v>8</x:v>
      </x:c>
      <x:c r="D34" s="16">
        <x:f>IF(B34="","",YEAR(B34))</x:f>
        <x:v>2026</x:v>
      </x:c>
      <x:c r="E34" s="12" t="inlineStr">
        <x:is>
          <x:t xml:space="preserve">RE-2026-008</x:t>
        </x:is>
      </x:c>
      <x:c r="F34" s="12" t="inlineStr">
        <x:is>
          <x:t xml:space="preserve">Einnahme</x:t>
        </x:is>
      </x:c>
      <x:c r="G34" s="12" t="inlineStr">
        <x:is>
          <x:t xml:space="preserve">Verkäufe / Leistungen</x:t>
        </x:is>
      </x:c>
      <x:c r="H34" s="12" t="inlineStr">
        <x:is>
          <x:t xml:space="preserve">Webdesign</x:t>
        </x:is>
      </x:c>
      <x:c r="I34" s="12" t="inlineStr">
        <x:is>
          <x:t xml:space="preserve">Mini-Projekt August</x:t>
        </x:is>
      </x:c>
      <x:c r="J34" s="12" t="inlineStr">
        <x:is>
          <x:t xml:space="preserve">Kunde West KG</x:t>
        </x:is>
      </x:c>
      <x:c r="K34" s="12" t="inlineStr">
        <x:is>
          <x:t xml:space="preserve">Überweisung</x:t>
        </x:is>
      </x:c>
      <x:c r="L34" s="12" t="inlineStr">
        <x:is>
          <x:t xml:space="preserve">Bank</x:t>
        </x:is>
      </x:c>
      <x:c r="M34" s="18" t="n">
        <x:v>3300</x:v>
      </x:c>
      <x:c r="N34" s="19" t="n">
        <x:v>1</x:v>
      </x:c>
      <x:c r="O34" s="10">
        <x:f>IF(B34="","",IF(F34="Ausgabe",M34*N34,IF(F34="Einnahme",M34,0)))</x:f>
        <x:v>3300</x:v>
      </x:c>
      <x:c r="P34" s="12" t="inlineStr">
        <x:is>
          <x:t xml:space="preserve">Bezahlt/Erhalten</x:t>
        </x:is>
      </x:c>
      <x:c r="Q34" s="12" t="inlineStr">
        <x:is>
          <x:t xml:space="preserve"/>
        </x:is>
      </x:c>
    </x:row>
    <x:row r="35" ht="18" customHeight="1">
      <x:c r="A35" s="16">
        <x:f>IF(B35="","",ROW()-2)</x:f>
        <x:v>33</x:v>
      </x:c>
      <x:c r="B35" s="17" t="n">
        <x:v>46240</x:v>
      </x:c>
      <x:c r="C35" s="16">
        <x:f>IF(B35="","",MONTH(B35))</x:f>
        <x:v>8</x:v>
      </x:c>
      <x:c r="D35" s="16">
        <x:f>IF(B35="","",YEAR(B35))</x:f>
        <x:v>2026</x:v>
      </x:c>
      <x:c r="E35" s="12" t="inlineStr">
        <x:is>
          <x:t xml:space="preserve">AU-2026-022</x:t>
        </x:is>
      </x:c>
      <x:c r="F35" s="12" t="inlineStr">
        <x:is>
          <x:t xml:space="preserve">Ausgabe</x:t>
        </x:is>
      </x:c>
      <x:c r="G35" s="12" t="inlineStr">
        <x:is>
          <x:t xml:space="preserve">Software / Tools</x:t>
        </x:is>
      </x:c>
      <x:c r="H35" s="12" t="inlineStr">
        <x:is>
          <x:t xml:space="preserve">Abo</x:t>
        </x:is>
      </x:c>
      <x:c r="I35" s="12" t="inlineStr">
        <x:is>
          <x:t xml:space="preserve">Figma Professional</x:t>
        </x:is>
      </x:c>
      <x:c r="J35" s="12" t="inlineStr">
        <x:is>
          <x:t xml:space="preserve">Figma</x:t>
        </x:is>
      </x:c>
      <x:c r="K35" s="12" t="inlineStr">
        <x:is>
          <x:t xml:space="preserve">Karte</x:t>
        </x:is>
      </x:c>
      <x:c r="L35" s="12" t="inlineStr">
        <x:is>
          <x:t xml:space="preserve">Bank</x:t>
        </x:is>
      </x:c>
      <x:c r="M35" s="18" t="n">
        <x:v>15</x:v>
      </x:c>
      <x:c r="N35" s="19" t="n">
        <x:v>1</x:v>
      </x:c>
      <x:c r="O35" s="10">
        <x:f>IF(B35="","",IF(F35="Ausgabe",M35*N35,IF(F35="Einnahme",M35,0)))</x:f>
        <x:v>15</x:v>
      </x:c>
      <x:c r="P35" s="12" t="inlineStr">
        <x:is>
          <x:t xml:space="preserve">Bezahlt/Erhalten</x:t>
        </x:is>
      </x:c>
      <x:c r="Q35" s="12" t="inlineStr">
        <x:is>
          <x:t xml:space="preserve"/>
        </x:is>
      </x:c>
    </x:row>
    <x:row r="36" ht="18" customHeight="1">
      <x:c r="A36" s="16">
        <x:f>IF(B36="","",ROW()-2)</x:f>
        <x:v>34</x:v>
      </x:c>
      <x:c r="B36" s="17" t="n">
        <x:v>46246</x:v>
      </x:c>
      <x:c r="C36" s="16">
        <x:f>IF(B36="","",MONTH(B36))</x:f>
        <x:v>8</x:v>
      </x:c>
      <x:c r="D36" s="16">
        <x:f>IF(B36="","",YEAR(B36))</x:f>
        <x:v>2026</x:v>
      </x:c>
      <x:c r="E36" s="12" t="inlineStr">
        <x:is>
          <x:t xml:space="preserve">AU-2026-023</x:t>
        </x:is>
      </x:c>
      <x:c r="F36" s="12" t="inlineStr">
        <x:is>
          <x:t xml:space="preserve">Ausgabe</x:t>
        </x:is>
      </x:c>
      <x:c r="G36" s="12" t="inlineStr">
        <x:is>
          <x:t xml:space="preserve">Telefon / Internet</x:t>
        </x:is>
      </x:c>
      <x:c r="H36" s="12" t="inlineStr">
        <x:is>
          <x:t xml:space="preserve">Telefon</x:t>
        </x:is>
      </x:c>
      <x:c r="I36" s="12" t="inlineStr">
        <x:is>
          <x:t xml:space="preserve">Mobilfunk &amp; Internet</x:t>
        </x:is>
      </x:c>
      <x:c r="J36" s="12" t="inlineStr">
        <x:is>
          <x:t xml:space="preserve">Telekom</x:t>
        </x:is>
      </x:c>
      <x:c r="K36" s="12" t="inlineStr">
        <x:is>
          <x:t xml:space="preserve">Lastschrift</x:t>
        </x:is>
      </x:c>
      <x:c r="L36" s="12" t="inlineStr">
        <x:is>
          <x:t xml:space="preserve">Bank</x:t>
        </x:is>
      </x:c>
      <x:c r="M36" s="18" t="n">
        <x:v>48.5</x:v>
      </x:c>
      <x:c r="N36" s="19" t="n">
        <x:v>1</x:v>
      </x:c>
      <x:c r="O36" s="10">
        <x:f>IF(B36="","",IF(F36="Ausgabe",M36*N36,IF(F36="Einnahme",M36,0)))</x:f>
        <x:v>48.5</x:v>
      </x:c>
      <x:c r="P36" s="12" t="inlineStr">
        <x:is>
          <x:t xml:space="preserve">Bezahlt/Erhalten</x:t>
        </x:is>
      </x:c>
      <x:c r="Q36" s="12" t="inlineStr">
        <x:is>
          <x:t xml:space="preserve"/>
        </x:is>
      </x:c>
    </x:row>
    <x:row r="37" ht="18" customHeight="1">
      <x:c r="A37" s="16">
        <x:f>IF(B37="","",ROW()-2)</x:f>
        <x:v>35</x:v>
      </x:c>
      <x:c r="B37" s="17" t="n">
        <x:v>46255</x:v>
      </x:c>
      <x:c r="C37" s="16">
        <x:f>IF(B37="","",MONTH(B37))</x:f>
        <x:v>8</x:v>
      </x:c>
      <x:c r="D37" s="16">
        <x:f>IF(B37="","",YEAR(B37))</x:f>
        <x:v>2026</x:v>
      </x:c>
      <x:c r="E37" s="12" t="inlineStr">
        <x:is>
          <x:t xml:space="preserve">PR-2026-004</x:t>
        </x:is>
      </x:c>
      <x:c r="F37" s="12" t="inlineStr">
        <x:is>
          <x:t xml:space="preserve">Privateinlage</x:t>
        </x:is>
      </x:c>
      <x:c r="G37" s="12" t="inlineStr">
        <x:is>
          <x:t xml:space="preserve">Privateinlage</x:t>
        </x:is>
      </x:c>
      <x:c r="H37" s="12" t="inlineStr">
        <x:is>
          <x:t xml:space="preserve">Privateinlage</x:t>
        </x:is>
      </x:c>
      <x:c r="I37" s="12" t="inlineStr">
        <x:is>
          <x:t xml:space="preserve">Zusätzliche Einlage</x:t>
        </x:is>
      </x:c>
      <x:c r="J37" s="12" t="inlineStr">
        <x:is>
          <x:t xml:space="preserve">Privat</x:t>
        </x:is>
      </x:c>
      <x:c r="K37" s="12" t="inlineStr">
        <x:is>
          <x:t xml:space="preserve">Überweisung</x:t>
        </x:is>
      </x:c>
      <x:c r="L37" s="12" t="inlineStr">
        <x:is>
          <x:t xml:space="preserve">Bank</x:t>
        </x:is>
      </x:c>
      <x:c r="M37" s="18" t="n">
        <x:v>800</x:v>
      </x:c>
      <x:c r="N37" s="19" t="n">
        <x:v>1</x:v>
      </x:c>
      <x:c r="O37" s="10">
        <x:f>IF(B37="","",IF(F37="Ausgabe",M37*N37,IF(F37="Einnahme",M37,0)))</x:f>
        <x:v>0</x:v>
      </x:c>
      <x:c r="P37" s="12" t="inlineStr">
        <x:is>
          <x:t xml:space="preserve">Bezahlt/Erhalten</x:t>
        </x:is>
      </x:c>
      <x:c r="Q37" s="12" t="inlineStr">
        <x:is>
          <x:t xml:space="preserve"/>
        </x:is>
      </x:c>
    </x:row>
    <x:row r="38" ht="18" customHeight="1">
      <x:c r="A38" s="16">
        <x:f>IF(B38="","",ROW()-2)</x:f>
        <x:v>36</x:v>
      </x:c>
      <x:c r="B38" s="17" t="n">
        <x:v>46270</x:v>
      </x:c>
      <x:c r="C38" s="16">
        <x:f>IF(B38="","",MONTH(B38))</x:f>
        <x:v>9</x:v>
      </x:c>
      <x:c r="D38" s="16">
        <x:f>IF(B38="","",YEAR(B38))</x:f>
        <x:v>2026</x:v>
      </x:c>
      <x:c r="E38" s="12" t="inlineStr">
        <x:is>
          <x:t xml:space="preserve">RE-2026-009</x:t>
        </x:is>
      </x:c>
      <x:c r="F38" s="12" t="inlineStr">
        <x:is>
          <x:t xml:space="preserve">Einnahme</x:t>
        </x:is>
      </x:c>
      <x:c r="G38" s="12" t="inlineStr">
        <x:is>
          <x:t xml:space="preserve">Honorare</x:t>
        </x:is>
      </x:c>
      <x:c r="H38" s="12" t="inlineStr">
        <x:is>
          <x:t xml:space="preserve">Beratung</x:t>
        </x:is>
      </x:c>
      <x:c r="I38" s="12" t="inlineStr">
        <x:is>
          <x:t xml:space="preserve">Audit September</x:t>
        </x:is>
      </x:c>
      <x:c r="J38" s="12" t="inlineStr">
        <x:is>
          <x:t xml:space="preserve">Luma GmbH</x:t>
        </x:is>
      </x:c>
      <x:c r="K38" s="12" t="inlineStr">
        <x:is>
          <x:t xml:space="preserve">Überweisung</x:t>
        </x:is>
      </x:c>
      <x:c r="L38" s="12" t="inlineStr">
        <x:is>
          <x:t xml:space="preserve">Bank</x:t>
        </x:is>
      </x:c>
      <x:c r="M38" s="18" t="n">
        <x:v>3900</x:v>
      </x:c>
      <x:c r="N38" s="19" t="n">
        <x:v>1</x:v>
      </x:c>
      <x:c r="O38" s="10">
        <x:f>IF(B38="","",IF(F38="Ausgabe",M38*N38,IF(F38="Einnahme",M38,0)))</x:f>
        <x:v>3900</x:v>
      </x:c>
      <x:c r="P38" s="12" t="inlineStr">
        <x:is>
          <x:t xml:space="preserve">Bezahlt/Erhalten</x:t>
        </x:is>
      </x:c>
      <x:c r="Q38" s="12" t="inlineStr">
        <x:is>
          <x:t xml:space="preserve"/>
        </x:is>
      </x:c>
    </x:row>
    <x:row r="39" ht="18" customHeight="1">
      <x:c r="A39" s="16">
        <x:f>IF(B39="","",ROW()-2)</x:f>
        <x:v>37</x:v>
      </x:c>
      <x:c r="B39" s="17" t="n">
        <x:v>46273</x:v>
      </x:c>
      <x:c r="C39" s="16">
        <x:f>IF(B39="","",MONTH(B39))</x:f>
        <x:v>9</x:v>
      </x:c>
      <x:c r="D39" s="16">
        <x:f>IF(B39="","",YEAR(B39))</x:f>
        <x:v>2026</x:v>
      </x:c>
      <x:c r="E39" s="12" t="inlineStr">
        <x:is>
          <x:t xml:space="preserve">AU-2026-024</x:t>
        </x:is>
      </x:c>
      <x:c r="F39" s="12" t="inlineStr">
        <x:is>
          <x:t xml:space="preserve">Ausgabe</x:t>
        </x:is>
      </x:c>
      <x:c r="G39" s="12" t="inlineStr">
        <x:is>
          <x:t xml:space="preserve">Fortbildung</x:t>
        </x:is>
      </x:c>
      <x:c r="H39" s="12" t="inlineStr">
        <x:is>
          <x:t xml:space="preserve">Kurs</x:t>
        </x:is>
      </x:c>
      <x:c r="I39" s="12" t="inlineStr">
        <x:is>
          <x:t xml:space="preserve">Fachtagung Branding</x:t>
        </x:is>
      </x:c>
      <x:c r="J39" s="12" t="inlineStr">
        <x:is>
          <x:t xml:space="preserve">Conference GmbH</x:t>
        </x:is>
      </x:c>
      <x:c r="K39" s="12" t="inlineStr">
        <x:is>
          <x:t xml:space="preserve">Überweisung</x:t>
        </x:is>
      </x:c>
      <x:c r="L39" s="12" t="inlineStr">
        <x:is>
          <x:t xml:space="preserve">Bank</x:t>
        </x:is>
      </x:c>
      <x:c r="M39" s="18" t="n">
        <x:v>320</x:v>
      </x:c>
      <x:c r="N39" s="19" t="n">
        <x:v>1</x:v>
      </x:c>
      <x:c r="O39" s="10">
        <x:f>IF(B39="","",IF(F39="Ausgabe",M39*N39,IF(F39="Einnahme",M39,0)))</x:f>
        <x:v>320</x:v>
      </x:c>
      <x:c r="P39" s="12" t="inlineStr">
        <x:is>
          <x:t xml:space="preserve">Bezahlt/Erhalten</x:t>
        </x:is>
      </x:c>
      <x:c r="Q39" s="12" t="inlineStr">
        <x:is>
          <x:t xml:space="preserve"/>
        </x:is>
      </x:c>
    </x:row>
    <x:row r="40" ht="18" customHeight="1">
      <x:c r="A40" s="16">
        <x:f>IF(B40="","",ROW()-2)</x:f>
        <x:v>38</x:v>
      </x:c>
      <x:c r="B40" s="17" t="n">
        <x:v>46280</x:v>
      </x:c>
      <x:c r="C40" s="16">
        <x:f>IF(B40="","",MONTH(B40))</x:f>
        <x:v>9</x:v>
      </x:c>
      <x:c r="D40" s="16">
        <x:f>IF(B40="","",YEAR(B40))</x:f>
        <x:v>2026</x:v>
      </x:c>
      <x:c r="E40" s="12" t="inlineStr">
        <x:is>
          <x:t xml:space="preserve">AU-2026-025</x:t>
        </x:is>
      </x:c>
      <x:c r="F40" s="12" t="inlineStr">
        <x:is>
          <x:t xml:space="preserve">Ausgabe</x:t>
        </x:is>
      </x:c>
      <x:c r="G40" s="12" t="inlineStr">
        <x:is>
          <x:t xml:space="preserve">Bankgebühren</x:t>
        </x:is>
      </x:c>
      <x:c r="H40" s="12" t="inlineStr">
        <x:is>
          <x:t xml:space="preserve">Bank</x:t>
        </x:is>
      </x:c>
      <x:c r="I40" s="12" t="inlineStr">
        <x:is>
          <x:t xml:space="preserve">Kontoführungsgebühr Q3</x:t>
        </x:is>
      </x:c>
      <x:c r="J40" s="12" t="inlineStr">
        <x:is>
          <x:t xml:space="preserve">Bank</x:t>
        </x:is>
      </x:c>
      <x:c r="K40" s="12" t="inlineStr">
        <x:is>
          <x:t xml:space="preserve">Lastschrift</x:t>
        </x:is>
      </x:c>
      <x:c r="L40" s="12" t="inlineStr">
        <x:is>
          <x:t xml:space="preserve">Bank</x:t>
        </x:is>
      </x:c>
      <x:c r="M40" s="18" t="n">
        <x:v>12</x:v>
      </x:c>
      <x:c r="N40" s="19" t="n">
        <x:v>1</x:v>
      </x:c>
      <x:c r="O40" s="10">
        <x:f>IF(B40="","",IF(F40="Ausgabe",M40*N40,IF(F40="Einnahme",M40,0)))</x:f>
        <x:v>12</x:v>
      </x:c>
      <x:c r="P40" s="12" t="inlineStr">
        <x:is>
          <x:t xml:space="preserve">Bezahlt/Erhalten</x:t>
        </x:is>
      </x:c>
      <x:c r="Q40" s="12" t="inlineStr">
        <x:is>
          <x:t xml:space="preserve"/>
        </x:is>
      </x:c>
    </x:row>
    <x:row r="41" ht="18" customHeight="1">
      <x:c r="A41" s="16">
        <x:f>IF(B41="","",ROW()-2)</x:f>
        <x:v>39</x:v>
      </x:c>
      <x:c r="B41" s="17" t="n">
        <x:v>46283</x:v>
      </x:c>
      <x:c r="C41" s="16">
        <x:f>IF(B41="","",MONTH(B41))</x:f>
        <x:v>9</x:v>
      </x:c>
      <x:c r="D41" s="16">
        <x:f>IF(B41="","",YEAR(B41))</x:f>
        <x:v>2026</x:v>
      </x:c>
      <x:c r="E41" s="12" t="inlineStr">
        <x:is>
          <x:t xml:space="preserve">PR-2026-005</x:t>
        </x:is>
      </x:c>
      <x:c r="F41" s="12" t="inlineStr">
        <x:is>
          <x:t xml:space="preserve">Privatentnahme</x:t>
        </x:is>
      </x:c>
      <x:c r="G41" s="12" t="inlineStr">
        <x:is>
          <x:t xml:space="preserve">Privatentnahme</x:t>
        </x:is>
      </x:c>
      <x:c r="H41" s="12" t="inlineStr">
        <x:is>
          <x:t xml:space="preserve">Privatentnahme</x:t>
        </x:is>
      </x:c>
      <x:c r="I41" s="12" t="inlineStr">
        <x:is>
          <x:t xml:space="preserve">Private Entnahme September</x:t>
        </x:is>
      </x:c>
      <x:c r="J41" s="12" t="inlineStr">
        <x:is>
          <x:t xml:space="preserve">Privat</x:t>
        </x:is>
      </x:c>
      <x:c r="K41" s="12" t="inlineStr">
        <x:is>
          <x:t xml:space="preserve">Überweisung</x:t>
        </x:is>
      </x:c>
      <x:c r="L41" s="12" t="inlineStr">
        <x:is>
          <x:t xml:space="preserve">Bank</x:t>
        </x:is>
      </x:c>
      <x:c r="M41" s="18" t="n">
        <x:v>700</x:v>
      </x:c>
      <x:c r="N41" s="19" t="n">
        <x:v>1</x:v>
      </x:c>
      <x:c r="O41" s="10">
        <x:f>IF(B41="","",IF(F41="Ausgabe",M41*N41,IF(F41="Einnahme",M41,0)))</x:f>
        <x:v>0</x:v>
      </x:c>
      <x:c r="P41" s="12" t="inlineStr">
        <x:is>
          <x:t xml:space="preserve">Bezahlt/Erhalten</x:t>
        </x:is>
      </x:c>
      <x:c r="Q41" s="12" t="inlineStr">
        <x:is>
          <x:t xml:space="preserve"/>
        </x:is>
      </x:c>
    </x:row>
    <x:row r="42" ht="18" customHeight="1">
      <x:c r="A42" s="16">
        <x:f>IF(B42="","",ROW()-2)</x:f>
        <x:v>40</x:v>
      </x:c>
      <x:c r="B42" s="17" t="n">
        <x:v>46301</x:v>
      </x:c>
      <x:c r="C42" s="16">
        <x:f>IF(B42="","",MONTH(B42))</x:f>
        <x:v>10</x:v>
      </x:c>
      <x:c r="D42" s="16">
        <x:f>IF(B42="","",YEAR(B42))</x:f>
        <x:v>2026</x:v>
      </x:c>
      <x:c r="E42" s="12" t="inlineStr">
        <x:is>
          <x:t xml:space="preserve">RE-2026-010</x:t>
        </x:is>
      </x:c>
      <x:c r="F42" s="12" t="inlineStr">
        <x:is>
          <x:t xml:space="preserve">Einnahme</x:t>
        </x:is>
      </x:c>
      <x:c r="G42" s="12" t="inlineStr">
        <x:is>
          <x:t xml:space="preserve">Verkäufe / Leistungen</x:t>
        </x:is>
      </x:c>
      <x:c r="H42" s="12" t="inlineStr">
        <x:is>
          <x:t xml:space="preserve">Webdesign</x:t>
        </x:is>
      </x:c>
      <x:c r="I42" s="12" t="inlineStr">
        <x:is>
          <x:t xml:space="preserve">Websitepflege Oktober</x:t>
        </x:is>
      </x:c>
      <x:c r="J42" s="12" t="inlineStr">
        <x:is>
          <x:t xml:space="preserve">Kunde Nord GmbH</x:t>
        </x:is>
      </x:c>
      <x:c r="K42" s="12" t="inlineStr">
        <x:is>
          <x:t xml:space="preserve">Überweisung</x:t>
        </x:is>
      </x:c>
      <x:c r="L42" s="12" t="inlineStr">
        <x:is>
          <x:t xml:space="preserve">Bank</x:t>
        </x:is>
      </x:c>
      <x:c r="M42" s="18" t="n">
        <x:v>3400</x:v>
      </x:c>
      <x:c r="N42" s="19" t="n">
        <x:v>1</x:v>
      </x:c>
      <x:c r="O42" s="10">
        <x:f>IF(B42="","",IF(F42="Ausgabe",M42*N42,IF(F42="Einnahme",M42,0)))</x:f>
        <x:v>3400</x:v>
      </x:c>
      <x:c r="P42" s="12" t="inlineStr">
        <x:is>
          <x:t xml:space="preserve">Bezahlt/Erhalten</x:t>
        </x:is>
      </x:c>
      <x:c r="Q42" s="12" t="inlineStr">
        <x:is>
          <x:t xml:space="preserve"/>
        </x:is>
      </x:c>
    </x:row>
    <x:row r="43" ht="18" customHeight="1">
      <x:c r="A43" s="16">
        <x:f>IF(B43="","",ROW()-2)</x:f>
        <x:v>41</x:v>
      </x:c>
      <x:c r="B43" s="17" t="n">
        <x:v>46304</x:v>
      </x:c>
      <x:c r="C43" s="16">
        <x:f>IF(B43="","",MONTH(B43))</x:f>
        <x:v>10</x:v>
      </x:c>
      <x:c r="D43" s="16">
        <x:f>IF(B43="","",YEAR(B43))</x:f>
        <x:v>2026</x:v>
      </x:c>
      <x:c r="E43" s="12" t="inlineStr">
        <x:is>
          <x:t xml:space="preserve">AU-2026-026</x:t>
        </x:is>
      </x:c>
      <x:c r="F43" s="12" t="inlineStr">
        <x:is>
          <x:t xml:space="preserve">Ausgabe</x:t>
        </x:is>
      </x:c>
      <x:c r="G43" s="12" t="inlineStr">
        <x:is>
          <x:t xml:space="preserve">Miete / Coworking</x:t>
        </x:is>
      </x:c>
      <x:c r="H43" s="12" t="inlineStr">
        <x:is>
          <x:t xml:space="preserve">Coworking</x:t>
        </x:is>
      </x:c>
      <x:c r="I43" s="12" t="inlineStr">
        <x:is>
          <x:t xml:space="preserve">Coworking Oktober</x:t>
        </x:is>
      </x:c>
      <x:c r="J43" s="12" t="inlineStr">
        <x:is>
          <x:t xml:space="preserve">Betahaus</x:t>
        </x:is>
      </x:c>
      <x:c r="K43" s="12" t="inlineStr">
        <x:is>
          <x:t xml:space="preserve">Überweisung</x:t>
        </x:is>
      </x:c>
      <x:c r="L43" s="12" t="inlineStr">
        <x:is>
          <x:t xml:space="preserve">Bank</x:t>
        </x:is>
      </x:c>
      <x:c r="M43" s="18" t="n">
        <x:v>240</x:v>
      </x:c>
      <x:c r="N43" s="19" t="n">
        <x:v>1</x:v>
      </x:c>
      <x:c r="O43" s="10">
        <x:f>IF(B43="","",IF(F43="Ausgabe",M43*N43,IF(F43="Einnahme",M43,0)))</x:f>
        <x:v>240</x:v>
      </x:c>
      <x:c r="P43" s="12" t="inlineStr">
        <x:is>
          <x:t xml:space="preserve">Bezahlt/Erhalten</x:t>
        </x:is>
      </x:c>
      <x:c r="Q43" s="12" t="inlineStr">
        <x:is>
          <x:t xml:space="preserve"/>
        </x:is>
      </x:c>
    </x:row>
    <x:row r="44" ht="18" customHeight="1">
      <x:c r="A44" s="16">
        <x:f>IF(B44="","",ROW()-2)</x:f>
        <x:v>42</x:v>
      </x:c>
      <x:c r="B44" s="17" t="n">
        <x:v>46308</x:v>
      </x:c>
      <x:c r="C44" s="16">
        <x:f>IF(B44="","",MONTH(B44))</x:f>
        <x:v>10</x:v>
      </x:c>
      <x:c r="D44" s="16">
        <x:f>IF(B44="","",YEAR(B44))</x:f>
        <x:v>2026</x:v>
      </x:c>
      <x:c r="E44" s="12" t="inlineStr">
        <x:is>
          <x:t xml:space="preserve">AU-2026-027</x:t>
        </x:is>
      </x:c>
      <x:c r="F44" s="12" t="inlineStr">
        <x:is>
          <x:t xml:space="preserve">Ausgabe</x:t>
        </x:is>
      </x:c>
      <x:c r="G44" s="12" t="inlineStr">
        <x:is>
          <x:t xml:space="preserve">Telefon / Internet</x:t>
        </x:is>
      </x:c>
      <x:c r="H44" s="12" t="inlineStr">
        <x:is>
          <x:t xml:space="preserve">Telefon</x:t>
        </x:is>
      </x:c>
      <x:c r="I44" s="12" t="inlineStr">
        <x:is>
          <x:t xml:space="preserve">Mobilfunk &amp; Internet</x:t>
        </x:is>
      </x:c>
      <x:c r="J44" s="12" t="inlineStr">
        <x:is>
          <x:t xml:space="preserve">Telekom</x:t>
        </x:is>
      </x:c>
      <x:c r="K44" s="12" t="inlineStr">
        <x:is>
          <x:t xml:space="preserve">Lastschrift</x:t>
        </x:is>
      </x:c>
      <x:c r="L44" s="12" t="inlineStr">
        <x:is>
          <x:t xml:space="preserve">Bank</x:t>
        </x:is>
      </x:c>
      <x:c r="M44" s="18" t="n">
        <x:v>48.5</x:v>
      </x:c>
      <x:c r="N44" s="19" t="n">
        <x:v>1</x:v>
      </x:c>
      <x:c r="O44" s="10">
        <x:f>IF(B44="","",IF(F44="Ausgabe",M44*N44,IF(F44="Einnahme",M44,0)))</x:f>
        <x:v>48.5</x:v>
      </x:c>
      <x:c r="P44" s="12" t="inlineStr">
        <x:is>
          <x:t xml:space="preserve">Bezahlt/Erhalten</x:t>
        </x:is>
      </x:c>
      <x:c r="Q44" s="12" t="inlineStr">
        <x:is>
          <x:t xml:space="preserve"/>
        </x:is>
      </x:c>
    </x:row>
    <x:row r="45" ht="18" customHeight="1">
      <x:c r="A45" s="16">
        <x:f>IF(B45="","",ROW()-2)</x:f>
        <x:v>43</x:v>
      </x:c>
      <x:c r="B45" s="17" t="n">
        <x:v>46312</x:v>
      </x:c>
      <x:c r="C45" s="16">
        <x:f>IF(B45="","",MONTH(B45))</x:f>
        <x:v>10</x:v>
      </x:c>
      <x:c r="D45" s="16">
        <x:f>IF(B45="","",YEAR(B45))</x:f>
        <x:v>2026</x:v>
      </x:c>
      <x:c r="E45" s="12" t="inlineStr">
        <x:is>
          <x:t xml:space="preserve">AU-2026-028</x:t>
        </x:is>
      </x:c>
      <x:c r="F45" s="12" t="inlineStr">
        <x:is>
          <x:t xml:space="preserve">Ausgabe</x:t>
        </x:is>
      </x:c>
      <x:c r="G45" s="12" t="inlineStr">
        <x:is>
          <x:t xml:space="preserve">Marketing / Werbung</x:t>
        </x:is>
      </x:c>
      <x:c r="H45" s="12" t="inlineStr">
        <x:is>
          <x:t xml:space="preserve">Kampagne</x:t>
        </x:is>
      </x:c>
      <x:c r="I45" s="12" t="inlineStr">
        <x:is>
          <x:t xml:space="preserve">Instagram Ads</x:t>
        </x:is>
      </x:c>
      <x:c r="J45" s="12" t="inlineStr">
        <x:is>
          <x:t xml:space="preserve">Meta</x:t>
        </x:is>
      </x:c>
      <x:c r="K45" s="12" t="inlineStr">
        <x:is>
          <x:t xml:space="preserve">Karte</x:t>
        </x:is>
      </x:c>
      <x:c r="L45" s="12" t="inlineStr">
        <x:is>
          <x:t xml:space="preserve">Bank</x:t>
        </x:is>
      </x:c>
      <x:c r="M45" s="18" t="n">
        <x:v>110</x:v>
      </x:c>
      <x:c r="N45" s="19" t="n">
        <x:v>1</x:v>
      </x:c>
      <x:c r="O45" s="10">
        <x:f>IF(B45="","",IF(F45="Ausgabe",M45*N45,IF(F45="Einnahme",M45,0)))</x:f>
        <x:v>110</x:v>
      </x:c>
      <x:c r="P45" s="12" t="inlineStr">
        <x:is>
          <x:t xml:space="preserve">Bezahlt/Erhalten</x:t>
        </x:is>
      </x:c>
      <x:c r="Q45" s="12" t="inlineStr">
        <x:is>
          <x:t xml:space="preserve"/>
        </x:is>
      </x:c>
    </x:row>
    <x:row r="46" ht="18" customHeight="1">
      <x:c r="A46" s="16">
        <x:f>IF(B46="","",ROW()-2)</x:f>
        <x:v>44</x:v>
      </x:c>
      <x:c r="B46" s="17" t="n">
        <x:v>46331</x:v>
      </x:c>
      <x:c r="C46" s="16">
        <x:f>IF(B46="","",MONTH(B46))</x:f>
        <x:v>11</x:v>
      </x:c>
      <x:c r="D46" s="16">
        <x:f>IF(B46="","",YEAR(B46))</x:f>
        <x:v>2026</x:v>
      </x:c>
      <x:c r="E46" s="12" t="inlineStr">
        <x:is>
          <x:t xml:space="preserve">RE-2026-011</x:t>
        </x:is>
      </x:c>
      <x:c r="F46" s="12" t="inlineStr">
        <x:is>
          <x:t xml:space="preserve">Einnahme</x:t>
        </x:is>
      </x:c>
      <x:c r="G46" s="12" t="inlineStr">
        <x:is>
          <x:t xml:space="preserve">Honorare</x:t>
        </x:is>
      </x:c>
      <x:c r="H46" s="12" t="inlineStr">
        <x:is>
          <x:t xml:space="preserve">Beratung</x:t>
        </x:is>
      </x:c>
      <x:c r="I46" s="12" t="inlineStr">
        <x:is>
          <x:t xml:space="preserve">Workshop November</x:t>
        </x:is>
      </x:c>
      <x:c r="J46" s="12" t="inlineStr">
        <x:is>
          <x:t xml:space="preserve">Kunde West KG</x:t>
        </x:is>
      </x:c>
      <x:c r="K46" s="12" t="inlineStr">
        <x:is>
          <x:t xml:space="preserve">Überweisung</x:t>
        </x:is>
      </x:c>
      <x:c r="L46" s="12" t="inlineStr">
        <x:is>
          <x:t xml:space="preserve">Bank</x:t>
        </x:is>
      </x:c>
      <x:c r="M46" s="18" t="n">
        <x:v>4600</x:v>
      </x:c>
      <x:c r="N46" s="19" t="n">
        <x:v>1</x:v>
      </x:c>
      <x:c r="O46" s="10">
        <x:f>IF(B46="","",IF(F46="Ausgabe",M46*N46,IF(F46="Einnahme",M46,0)))</x:f>
        <x:v>4600</x:v>
      </x:c>
      <x:c r="P46" s="12" t="inlineStr">
        <x:is>
          <x:t xml:space="preserve">Bezahlt/Erhalten</x:t>
        </x:is>
      </x:c>
      <x:c r="Q46" s="12" t="inlineStr">
        <x:is>
          <x:t xml:space="preserve"/>
        </x:is>
      </x:c>
    </x:row>
    <x:row r="47" ht="18" customHeight="1">
      <x:c r="A47" s="16">
        <x:f>IF(B47="","",ROW()-2)</x:f>
        <x:v>45</x:v>
      </x:c>
      <x:c r="B47" s="17" t="n">
        <x:v>46334</x:v>
      </x:c>
      <x:c r="C47" s="16">
        <x:f>IF(B47="","",MONTH(B47))</x:f>
        <x:v>11</x:v>
      </x:c>
      <x:c r="D47" s="16">
        <x:f>IF(B47="","",YEAR(B47))</x:f>
        <x:v>2026</x:v>
      </x:c>
      <x:c r="E47" s="12" t="inlineStr">
        <x:is>
          <x:t xml:space="preserve">AU-2026-029</x:t>
        </x:is>
      </x:c>
      <x:c r="F47" s="12" t="inlineStr">
        <x:is>
          <x:t xml:space="preserve">Ausgabe</x:t>
        </x:is>
      </x:c>
      <x:c r="G47" s="12" t="inlineStr">
        <x:is>
          <x:t xml:space="preserve">Reisen / Fahrten</x:t>
        </x:is>
      </x:c>
      <x:c r="H47" s="12" t="inlineStr">
        <x:is>
          <x:t xml:space="preserve">Bahn</x:t>
        </x:is>
      </x:c>
      <x:c r="I47" s="12" t="inlineStr">
        <x:is>
          <x:t xml:space="preserve">Bahnfahrt Hamburg</x:t>
        </x:is>
      </x:c>
      <x:c r="J47" s="12" t="inlineStr">
        <x:is>
          <x:t xml:space="preserve">DB</x:t>
        </x:is>
      </x:c>
      <x:c r="K47" s="12" t="inlineStr">
        <x:is>
          <x:t xml:space="preserve">Karte</x:t>
        </x:is>
      </x:c>
      <x:c r="L47" s="12" t="inlineStr">
        <x:is>
          <x:t xml:space="preserve">Bank</x:t>
        </x:is>
      </x:c>
      <x:c r="M47" s="18" t="n">
        <x:v>96.90000000000001</x:v>
      </x:c>
      <x:c r="N47" s="19" t="n">
        <x:v>1</x:v>
      </x:c>
      <x:c r="O47" s="10">
        <x:f>IF(B47="","",IF(F47="Ausgabe",M47*N47,IF(F47="Einnahme",M47,0)))</x:f>
        <x:v>96.9</x:v>
      </x:c>
      <x:c r="P47" s="12" t="inlineStr">
        <x:is>
          <x:t xml:space="preserve">Bezahlt/Erhalten</x:t>
        </x:is>
      </x:c>
      <x:c r="Q47" s="12" t="inlineStr">
        <x:is>
          <x:t xml:space="preserve"/>
        </x:is>
      </x:c>
    </x:row>
    <x:row r="48" ht="18" customHeight="1">
      <x:c r="A48" s="16">
        <x:f>IF(B48="","",ROW()-2)</x:f>
        <x:v>46</x:v>
      </x:c>
      <x:c r="B48" s="17" t="n">
        <x:v>46341</x:v>
      </x:c>
      <x:c r="C48" s="16">
        <x:f>IF(B48="","",MONTH(B48))</x:f>
        <x:v>11</x:v>
      </x:c>
      <x:c r="D48" s="16">
        <x:f>IF(B48="","",YEAR(B48))</x:f>
        <x:v>2026</x:v>
      </x:c>
      <x:c r="E48" s="12" t="inlineStr">
        <x:is>
          <x:t xml:space="preserve">AU-2026-030</x:t>
        </x:is>
      </x:c>
      <x:c r="F48" s="12" t="inlineStr">
        <x:is>
          <x:t xml:space="preserve">Ausgabe</x:t>
        </x:is>
      </x:c>
      <x:c r="G48" s="12" t="inlineStr">
        <x:is>
          <x:t xml:space="preserve">Telefon / Internet</x:t>
        </x:is>
      </x:c>
      <x:c r="H48" s="12" t="inlineStr">
        <x:is>
          <x:t xml:space="preserve">Telefon</x:t>
        </x:is>
      </x:c>
      <x:c r="I48" s="12" t="inlineStr">
        <x:is>
          <x:t xml:space="preserve">Mobilfunk &amp; Internet</x:t>
        </x:is>
      </x:c>
      <x:c r="J48" s="12" t="inlineStr">
        <x:is>
          <x:t xml:space="preserve">Telekom</x:t>
        </x:is>
      </x:c>
      <x:c r="K48" s="12" t="inlineStr">
        <x:is>
          <x:t xml:space="preserve">Lastschrift</x:t>
        </x:is>
      </x:c>
      <x:c r="L48" s="12" t="inlineStr">
        <x:is>
          <x:t xml:space="preserve">Bank</x:t>
        </x:is>
      </x:c>
      <x:c r="M48" s="18" t="n">
        <x:v>48.5</x:v>
      </x:c>
      <x:c r="N48" s="19" t="n">
        <x:v>1</x:v>
      </x:c>
      <x:c r="O48" s="10">
        <x:f>IF(B48="","",IF(F48="Ausgabe",M48*N48,IF(F48="Einnahme",M48,0)))</x:f>
        <x:v>48.5</x:v>
      </x:c>
      <x:c r="P48" s="12" t="inlineStr">
        <x:is>
          <x:t xml:space="preserve">Bezahlt/Erhalten</x:t>
        </x:is>
      </x:c>
      <x:c r="Q48" s="12" t="inlineStr">
        <x:is>
          <x:t xml:space="preserve"/>
        </x:is>
      </x:c>
    </x:row>
    <x:row r="49" ht="18" customHeight="1">
      <x:c r="A49" s="16">
        <x:f>IF(B49="","",ROW()-2)</x:f>
        <x:v>47</x:v>
      </x:c>
      <x:c r="B49" s="17" t="n">
        <x:v>46361</x:v>
      </x:c>
      <x:c r="C49" s="16">
        <x:f>IF(B49="","",MONTH(B49))</x:f>
        <x:v>12</x:v>
      </x:c>
      <x:c r="D49" s="16">
        <x:f>IF(B49="","",YEAR(B49))</x:f>
        <x:v>2026</x:v>
      </x:c>
      <x:c r="E49" s="12" t="inlineStr">
        <x:is>
          <x:t xml:space="preserve">RE-2026-012</x:t>
        </x:is>
      </x:c>
      <x:c r="F49" s="12" t="inlineStr">
        <x:is>
          <x:t xml:space="preserve">Einnahme</x:t>
        </x:is>
      </x:c>
      <x:c r="G49" s="12" t="inlineStr">
        <x:is>
          <x:t xml:space="preserve">Verkäufe / Leistungen</x:t>
        </x:is>
      </x:c>
      <x:c r="H49" s="12" t="inlineStr">
        <x:is>
          <x:t xml:space="preserve">Wartung</x:t>
        </x:is>
      </x:c>
      <x:c r="I49" s="12" t="inlineStr">
        <x:is>
          <x:t xml:space="preserve">Retainer Dezember</x:t>
        </x:is>
      </x:c>
      <x:c r="J49" s="12" t="inlineStr">
        <x:is>
          <x:t xml:space="preserve">Kunde Süd AG</x:t>
        </x:is>
      </x:c>
      <x:c r="K49" s="12" t="inlineStr">
        <x:is>
          <x:t xml:space="preserve">Überweisung</x:t>
        </x:is>
      </x:c>
      <x:c r="L49" s="12" t="inlineStr">
        <x:is>
          <x:t xml:space="preserve">Bank</x:t>
        </x:is>
      </x:c>
      <x:c r="M49" s="18" t="n">
        <x:v>3200</x:v>
      </x:c>
      <x:c r="N49" s="19" t="n">
        <x:v>1</x:v>
      </x:c>
      <x:c r="O49" s="10">
        <x:f>IF(B49="","",IF(F49="Ausgabe",M49*N49,IF(F49="Einnahme",M49,0)))</x:f>
        <x:v>3200</x:v>
      </x:c>
      <x:c r="P49" s="12" t="inlineStr">
        <x:is>
          <x:t xml:space="preserve">Offen</x:t>
        </x:is>
      </x:c>
      <x:c r="Q49" s="12" t="inlineStr">
        <x:is>
          <x:t xml:space="preserve">Rechnung offen zum Jahresende</x:t>
        </x:is>
      </x:c>
    </x:row>
    <x:row r="50" ht="18" customHeight="1">
      <x:c r="A50" s="16">
        <x:f>IF(B50="","",ROW()-2)</x:f>
        <x:v>48</x:v>
      </x:c>
      <x:c r="B50" s="17" t="n">
        <x:v>46363</x:v>
      </x:c>
      <x:c r="C50" s="16">
        <x:f>IF(B50="","",MONTH(B50))</x:f>
        <x:v>12</x:v>
      </x:c>
      <x:c r="D50" s="16">
        <x:f>IF(B50="","",YEAR(B50))</x:f>
        <x:v>2026</x:v>
      </x:c>
      <x:c r="E50" s="12" t="inlineStr">
        <x:is>
          <x:t xml:space="preserve">AU-2026-031</x:t>
        </x:is>
      </x:c>
      <x:c r="F50" s="12" t="inlineStr">
        <x:is>
          <x:t xml:space="preserve">Ausgabe</x:t>
        </x:is>
      </x:c>
      <x:c r="G50" s="12" t="inlineStr">
        <x:is>
          <x:t xml:space="preserve">Software / Tools</x:t>
        </x:is>
      </x:c>
      <x:c r="H50" s="12" t="inlineStr">
        <x:is>
          <x:t xml:space="preserve">Adobe</x:t>
        </x:is>
      </x:c>
      <x:c r="I50" s="12" t="inlineStr">
        <x:is>
          <x:t xml:space="preserve">Adobe Creative Cloud</x:t>
        </x:is>
      </x:c>
      <x:c r="J50" s="12" t="inlineStr">
        <x:is>
          <x:t xml:space="preserve">Adobe</x:t>
        </x:is>
      </x:c>
      <x:c r="K50" s="12" t="inlineStr">
        <x:is>
          <x:t xml:space="preserve">Lastschrift</x:t>
        </x:is>
      </x:c>
      <x:c r="L50" s="12" t="inlineStr">
        <x:is>
          <x:t xml:space="preserve">Bank</x:t>
        </x:is>
      </x:c>
      <x:c r="M50" s="18" t="n">
        <x:v>69.98999999999999</x:v>
      </x:c>
      <x:c r="N50" s="19" t="n">
        <x:v>1</x:v>
      </x:c>
      <x:c r="O50" s="10">
        <x:f>IF(B50="","",IF(F50="Ausgabe",M50*N50,IF(F50="Einnahme",M50,0)))</x:f>
        <x:v>69.99</x:v>
      </x:c>
      <x:c r="P50" s="12" t="inlineStr">
        <x:is>
          <x:t xml:space="preserve">Bezahlt/Erhalten</x:t>
        </x:is>
      </x:c>
      <x:c r="Q50" s="12" t="inlineStr">
        <x:is>
          <x:t xml:space="preserve"/>
        </x:is>
      </x:c>
    </x:row>
    <x:row r="51" ht="18" customHeight="1">
      <x:c r="A51" s="16">
        <x:f>IF(B51="","",ROW()-2)</x:f>
        <x:v>49</x:v>
      </x:c>
      <x:c r="B51" s="17" t="n">
        <x:v>46367</x:v>
      </x:c>
      <x:c r="C51" s="16">
        <x:f>IF(B51="","",MONTH(B51))</x:f>
        <x:v>12</x:v>
      </x:c>
      <x:c r="D51" s="16">
        <x:f>IF(B51="","",YEAR(B51))</x:f>
        <x:v>2026</x:v>
      </x:c>
      <x:c r="E51" s="12" t="inlineStr">
        <x:is>
          <x:t xml:space="preserve">AU-2026-032</x:t>
        </x:is>
      </x:c>
      <x:c r="F51" s="12" t="inlineStr">
        <x:is>
          <x:t xml:space="preserve">Ausgabe</x:t>
        </x:is>
      </x:c>
      <x:c r="G51" s="12" t="inlineStr">
        <x:is>
          <x:t xml:space="preserve">Telefon / Internet</x:t>
        </x:is>
      </x:c>
      <x:c r="H51" s="12" t="inlineStr">
        <x:is>
          <x:t xml:space="preserve">Telefon</x:t>
        </x:is>
      </x:c>
      <x:c r="I51" s="12" t="inlineStr">
        <x:is>
          <x:t xml:space="preserve">Mobilfunk &amp; Internet</x:t>
        </x:is>
      </x:c>
      <x:c r="J51" s="12" t="inlineStr">
        <x:is>
          <x:t xml:space="preserve">Telekom</x:t>
        </x:is>
      </x:c>
      <x:c r="K51" s="12" t="inlineStr">
        <x:is>
          <x:t xml:space="preserve">Lastschrift</x:t>
        </x:is>
      </x:c>
      <x:c r="L51" s="12" t="inlineStr">
        <x:is>
          <x:t xml:space="preserve">Bank</x:t>
        </x:is>
      </x:c>
      <x:c r="M51" s="18" t="n">
        <x:v>48.5</x:v>
      </x:c>
      <x:c r="N51" s="19" t="n">
        <x:v>1</x:v>
      </x:c>
      <x:c r="O51" s="10">
        <x:f>IF(B51="","",IF(F51="Ausgabe",M51*N51,IF(F51="Einnahme",M51,0)))</x:f>
        <x:v>48.5</x:v>
      </x:c>
      <x:c r="P51" s="12" t="inlineStr">
        <x:is>
          <x:t xml:space="preserve">Bezahlt/Erhalten</x:t>
        </x:is>
      </x:c>
      <x:c r="Q51" s="12" t="inlineStr">
        <x:is>
          <x:t xml:space="preserve"/>
        </x:is>
      </x:c>
    </x:row>
    <x:row r="52" ht="18" customHeight="1">
      <x:c r="A52" s="16">
        <x:f>IF(B52="","",ROW()-2)</x:f>
        <x:v>50</x:v>
      </x:c>
      <x:c r="B52" s="17" t="n">
        <x:v>46374</x:v>
      </x:c>
      <x:c r="C52" s="16">
        <x:f>IF(B52="","",MONTH(B52))</x:f>
        <x:v>12</x:v>
      </x:c>
      <x:c r="D52" s="16">
        <x:f>IF(B52="","",YEAR(B52))</x:f>
        <x:v>2026</x:v>
      </x:c>
      <x:c r="E52" s="12" t="inlineStr">
        <x:is>
          <x:t xml:space="preserve">AU-2026-033</x:t>
        </x:is>
      </x:c>
      <x:c r="F52" s="12" t="inlineStr">
        <x:is>
          <x:t xml:space="preserve">Ausgabe</x:t>
        </x:is>
      </x:c>
      <x:c r="G52" s="12" t="inlineStr">
        <x:is>
          <x:t xml:space="preserve">Sonstige Ausgaben</x:t>
        </x:is>
      </x:c>
      <x:c r="H52" s="12" t="inlineStr">
        <x:is>
          <x:t xml:space="preserve">Papier</x:t>
        </x:is>
      </x:c>
      <x:c r="I52" s="12" t="inlineStr">
        <x:is>
          <x:t xml:space="preserve">Geschenke / Karten</x:t>
        </x:is>
      </x:c>
      <x:c r="J52" s="12" t="inlineStr">
        <x:is>
          <x:t xml:space="preserve">Papeterie</x:t>
        </x:is>
      </x:c>
      <x:c r="K52" s="12" t="inlineStr">
        <x:is>
          <x:t xml:space="preserve">Karte</x:t>
        </x:is>
      </x:c>
      <x:c r="L52" s="12" t="inlineStr">
        <x:is>
          <x:t xml:space="preserve">Bank</x:t>
        </x:is>
      </x:c>
      <x:c r="M52" s="18" t="n">
        <x:v>65</x:v>
      </x:c>
      <x:c r="N52" s="19" t="n">
        <x:v>0.5</x:v>
      </x:c>
      <x:c r="O52" s="10">
        <x:f>IF(B52="","",IF(F52="Ausgabe",M52*N52,IF(F52="Einnahme",M52,0)))</x:f>
        <x:v>32.5</x:v>
      </x:c>
      <x:c r="P52" s="12" t="inlineStr">
        <x:is>
          <x:t xml:space="preserve">Bezahlt/Erhalten</x:t>
        </x:is>
      </x:c>
      <x:c r="Q52" s="12" t="inlineStr">
        <x:is>
          <x:t xml:space="preserve">nur anteilig betrieblich</x:t>
        </x:is>
      </x:c>
    </x:row>
    <x:row r="53" ht="18" customHeight="1">
      <x:c r="A53" s="16">
        <x:f>IF(B53="","",ROW()-2)</x:f>
        <x:v>51</x:v>
      </x:c>
      <x:c r="B53" s="17" t="n">
        <x:v>46376</x:v>
      </x:c>
      <x:c r="C53" s="16">
        <x:f>IF(B53="","",MONTH(B53))</x:f>
        <x:v>12</x:v>
      </x:c>
      <x:c r="D53" s="16">
        <x:f>IF(B53="","",YEAR(B53))</x:f>
        <x:v>2026</x:v>
      </x:c>
      <x:c r="E53" s="12" t="inlineStr">
        <x:is>
          <x:t xml:space="preserve">PR-2026-006</x:t>
        </x:is>
      </x:c>
      <x:c r="F53" s="12" t="inlineStr">
        <x:is>
          <x:t xml:space="preserve">Privatentnahme</x:t>
        </x:is>
      </x:c>
      <x:c r="G53" s="12" t="inlineStr">
        <x:is>
          <x:t xml:space="preserve">Privatentnahme</x:t>
        </x:is>
      </x:c>
      <x:c r="H53" s="12" t="inlineStr">
        <x:is>
          <x:t xml:space="preserve">Privatentnahme</x:t>
        </x:is>
      </x:c>
      <x:c r="I53" s="12" t="inlineStr">
        <x:is>
          <x:t xml:space="preserve">Private Entnahme Dezember</x:t>
        </x:is>
      </x:c>
      <x:c r="J53" s="12" t="inlineStr">
        <x:is>
          <x:t xml:space="preserve">Privat</x:t>
        </x:is>
      </x:c>
      <x:c r="K53" s="12" t="inlineStr">
        <x:is>
          <x:t xml:space="preserve">Überweisung</x:t>
        </x:is>
      </x:c>
      <x:c r="L53" s="12" t="inlineStr">
        <x:is>
          <x:t xml:space="preserve">Bank</x:t>
        </x:is>
      </x:c>
      <x:c r="M53" s="18" t="n">
        <x:v>700</x:v>
      </x:c>
      <x:c r="N53" s="19" t="n">
        <x:v>1</x:v>
      </x:c>
      <x:c r="O53" s="10">
        <x:f>IF(B53="","",IF(F53="Ausgabe",M53*N53,IF(F53="Einnahme",M53,0)))</x:f>
        <x:v>0</x:v>
      </x:c>
      <x:c r="P53" s="12" t="inlineStr">
        <x:is>
          <x:t xml:space="preserve">Bezahlt/Erhalten</x:t>
        </x:is>
      </x:c>
      <x:c r="Q53" s="12" t="inlineStr">
        <x:is>
          <x:t xml:space="preserve"/>
        </x:is>
      </x:c>
    </x:row>
    <x:row r="54" ht="18" customHeight="1">
      <x:c r="A54" s="16">
        <x:f>IF(B54="","",ROW()-2)</x:f>
      </x:c>
      <x:c r="B54" s="17" t="n"/>
      <x:c r="C54" s="16">
        <x:f>IF(B54="","",MONTH(B54))</x:f>
      </x:c>
      <x:c r="D54" s="16">
        <x:f>IF(B54="","",YEAR(B54))</x:f>
      </x:c>
      <x:c r="E54" s="12" t="n"/>
      <x:c r="F54" s="12" t="n"/>
      <x:c r="G54" s="12" t="n"/>
      <x:c r="H54" s="12" t="n"/>
      <x:c r="I54" s="12" t="n"/>
      <x:c r="J54" s="12" t="n"/>
      <x:c r="K54" s="12" t="n"/>
      <x:c r="L54" s="12" t="n"/>
      <x:c r="M54" s="18" t="n"/>
      <x:c r="N54" s="19" t="n"/>
      <x:c r="O54" s="10">
        <x:f>IF(B54="","",IF(F54="Ausgabe",M54*N54,IF(F54="Einnahme",M54,0)))</x:f>
      </x:c>
      <x:c r="P54" s="12" t="n"/>
      <x:c r="Q54" s="12" t="n"/>
    </x:row>
    <x:row r="55" ht="18" customHeight="1">
      <x:c r="A55" s="16">
        <x:f>IF(B55="","",ROW()-2)</x:f>
      </x:c>
      <x:c r="B55" s="17" t="n"/>
      <x:c r="C55" s="16">
        <x:f>IF(B55="","",MONTH(B55))</x:f>
      </x:c>
      <x:c r="D55" s="16">
        <x:f>IF(B55="","",YEAR(B55))</x:f>
      </x:c>
      <x:c r="E55" s="12" t="n"/>
      <x:c r="F55" s="12" t="n"/>
      <x:c r="G55" s="12" t="n"/>
      <x:c r="H55" s="12" t="n"/>
      <x:c r="I55" s="12" t="n"/>
      <x:c r="J55" s="12" t="n"/>
      <x:c r="K55" s="12" t="n"/>
      <x:c r="L55" s="12" t="n"/>
      <x:c r="M55" s="18" t="n"/>
      <x:c r="N55" s="19" t="n"/>
      <x:c r="O55" s="10">
        <x:f>IF(B55="","",IF(F55="Ausgabe",M55*N55,IF(F55="Einnahme",M55,0)))</x:f>
      </x:c>
      <x:c r="P55" s="12" t="n"/>
      <x:c r="Q55" s="12" t="n"/>
    </x:row>
    <x:row r="56" ht="18" customHeight="1">
      <x:c r="A56" s="16">
        <x:f>IF(B56="","",ROW()-2)</x:f>
      </x:c>
      <x:c r="B56" s="17" t="n"/>
      <x:c r="C56" s="16">
        <x:f>IF(B56="","",MONTH(B56))</x:f>
      </x:c>
      <x:c r="D56" s="16">
        <x:f>IF(B56="","",YEAR(B56))</x:f>
      </x:c>
      <x:c r="E56" s="12" t="n"/>
      <x:c r="F56" s="12" t="n"/>
      <x:c r="G56" s="12" t="n"/>
      <x:c r="H56" s="12" t="n"/>
      <x:c r="I56" s="12" t="n"/>
      <x:c r="J56" s="12" t="n"/>
      <x:c r="K56" s="12" t="n"/>
      <x:c r="L56" s="12" t="n"/>
      <x:c r="M56" s="18" t="n"/>
      <x:c r="N56" s="19" t="n"/>
      <x:c r="O56" s="10">
        <x:f>IF(B56="","",IF(F56="Ausgabe",M56*N56,IF(F56="Einnahme",M56,0)))</x:f>
      </x:c>
      <x:c r="P56" s="12" t="n"/>
      <x:c r="Q56" s="12" t="n"/>
    </x:row>
    <x:row r="57" ht="18" customHeight="1">
      <x:c r="A57" s="16">
        <x:f>IF(B57="","",ROW()-2)</x:f>
      </x:c>
      <x:c r="B57" s="17" t="n"/>
      <x:c r="C57" s="16">
        <x:f>IF(B57="","",MONTH(B57))</x:f>
      </x:c>
      <x:c r="D57" s="16">
        <x:f>IF(B57="","",YEAR(B57))</x:f>
      </x:c>
      <x:c r="E57" s="12" t="n"/>
      <x:c r="F57" s="12" t="n"/>
      <x:c r="G57" s="12" t="n"/>
      <x:c r="H57" s="12" t="n"/>
      <x:c r="I57" s="12" t="n"/>
      <x:c r="J57" s="12" t="n"/>
      <x:c r="K57" s="12" t="n"/>
      <x:c r="L57" s="12" t="n"/>
      <x:c r="M57" s="18" t="n"/>
      <x:c r="N57" s="19" t="n"/>
      <x:c r="O57" s="10">
        <x:f>IF(B57="","",IF(F57="Ausgabe",M57*N57,IF(F57="Einnahme",M57,0)))</x:f>
      </x:c>
      <x:c r="P57" s="12" t="n"/>
      <x:c r="Q57" s="12" t="n"/>
    </x:row>
    <x:row r="58" ht="18" customHeight="1">
      <x:c r="A58" s="16">
        <x:f>IF(B58="","",ROW()-2)</x:f>
      </x:c>
      <x:c r="B58" s="17" t="n"/>
      <x:c r="C58" s="16">
        <x:f>IF(B58="","",MONTH(B58))</x:f>
      </x:c>
      <x:c r="D58" s="16">
        <x:f>IF(B58="","",YEAR(B58))</x:f>
      </x:c>
      <x:c r="E58" s="12" t="n"/>
      <x:c r="F58" s="12" t="n"/>
      <x:c r="G58" s="12" t="n"/>
      <x:c r="H58" s="12" t="n"/>
      <x:c r="I58" s="12" t="n"/>
      <x:c r="J58" s="12" t="n"/>
      <x:c r="K58" s="12" t="n"/>
      <x:c r="L58" s="12" t="n"/>
      <x:c r="M58" s="18" t="n"/>
      <x:c r="N58" s="19" t="n"/>
      <x:c r="O58" s="10">
        <x:f>IF(B58="","",IF(F58="Ausgabe",M58*N58,IF(F58="Einnahme",M58,0)))</x:f>
      </x:c>
      <x:c r="P58" s="12" t="n"/>
      <x:c r="Q58" s="12" t="n"/>
    </x:row>
    <x:row r="59" ht="18" customHeight="1">
      <x:c r="A59" s="16">
        <x:f>IF(B59="","",ROW()-2)</x:f>
      </x:c>
      <x:c r="B59" s="17" t="n"/>
      <x:c r="C59" s="16">
        <x:f>IF(B59="","",MONTH(B59))</x:f>
      </x:c>
      <x:c r="D59" s="16">
        <x:f>IF(B59="","",YEAR(B59))</x:f>
      </x:c>
      <x:c r="E59" s="12" t="n"/>
      <x:c r="F59" s="12" t="n"/>
      <x:c r="G59" s="12" t="n"/>
      <x:c r="H59" s="12" t="n"/>
      <x:c r="I59" s="12" t="n"/>
      <x:c r="J59" s="12" t="n"/>
      <x:c r="K59" s="12" t="n"/>
      <x:c r="L59" s="12" t="n"/>
      <x:c r="M59" s="18" t="n"/>
      <x:c r="N59" s="19" t="n"/>
      <x:c r="O59" s="10">
        <x:f>IF(B59="","",IF(F59="Ausgabe",M59*N59,IF(F59="Einnahme",M59,0)))</x:f>
      </x:c>
      <x:c r="P59" s="12" t="n"/>
      <x:c r="Q59" s="12" t="n"/>
    </x:row>
    <x:row r="60" ht="18" customHeight="1">
      <x:c r="A60" s="16">
        <x:f>IF(B60="","",ROW()-2)</x:f>
      </x:c>
      <x:c r="B60" s="17" t="n"/>
      <x:c r="C60" s="16">
        <x:f>IF(B60="","",MONTH(B60))</x:f>
      </x:c>
      <x:c r="D60" s="16">
        <x:f>IF(B60="","",YEAR(B60))</x:f>
      </x:c>
      <x:c r="E60" s="12" t="n"/>
      <x:c r="F60" s="12" t="n"/>
      <x:c r="G60" s="12" t="n"/>
      <x:c r="H60" s="12" t="n"/>
      <x:c r="I60" s="12" t="n"/>
      <x:c r="J60" s="12" t="n"/>
      <x:c r="K60" s="12" t="n"/>
      <x:c r="L60" s="12" t="n"/>
      <x:c r="M60" s="18" t="n"/>
      <x:c r="N60" s="19" t="n"/>
      <x:c r="O60" s="10">
        <x:f>IF(B60="","",IF(F60="Ausgabe",M60*N60,IF(F60="Einnahme",M60,0)))</x:f>
      </x:c>
      <x:c r="P60" s="12" t="n"/>
      <x:c r="Q60" s="12" t="n"/>
    </x:row>
    <x:row r="61" ht="18" customHeight="1">
      <x:c r="A61" s="16">
        <x:f>IF(B61="","",ROW()-2)</x:f>
      </x:c>
      <x:c r="B61" s="17" t="n"/>
      <x:c r="C61" s="16">
        <x:f>IF(B61="","",MONTH(B61))</x:f>
      </x:c>
      <x:c r="D61" s="16">
        <x:f>IF(B61="","",YEAR(B61))</x:f>
      </x:c>
      <x:c r="E61" s="12" t="n"/>
      <x:c r="F61" s="12" t="n"/>
      <x:c r="G61" s="12" t="n"/>
      <x:c r="H61" s="12" t="n"/>
      <x:c r="I61" s="12" t="n"/>
      <x:c r="J61" s="12" t="n"/>
      <x:c r="K61" s="12" t="n"/>
      <x:c r="L61" s="12" t="n"/>
      <x:c r="M61" s="18" t="n"/>
      <x:c r="N61" s="19" t="n"/>
      <x:c r="O61" s="10">
        <x:f>IF(B61="","",IF(F61="Ausgabe",M61*N61,IF(F61="Einnahme",M61,0)))</x:f>
      </x:c>
      <x:c r="P61" s="12" t="n"/>
      <x:c r="Q61" s="12" t="n"/>
    </x:row>
    <x:row r="62" ht="18" customHeight="1">
      <x:c r="A62" s="16">
        <x:f>IF(B62="","",ROW()-2)</x:f>
      </x:c>
      <x:c r="B62" s="17" t="n"/>
      <x:c r="C62" s="16">
        <x:f>IF(B62="","",MONTH(B62))</x:f>
      </x:c>
      <x:c r="D62" s="16">
        <x:f>IF(B62="","",YEAR(B62))</x:f>
      </x:c>
      <x:c r="E62" s="12" t="n"/>
      <x:c r="F62" s="12" t="n"/>
      <x:c r="G62" s="12" t="n"/>
      <x:c r="H62" s="12" t="n"/>
      <x:c r="I62" s="12" t="n"/>
      <x:c r="J62" s="12" t="n"/>
      <x:c r="K62" s="12" t="n"/>
      <x:c r="L62" s="12" t="n"/>
      <x:c r="M62" s="18" t="n"/>
      <x:c r="N62" s="19" t="n"/>
      <x:c r="O62" s="10">
        <x:f>IF(B62="","",IF(F62="Ausgabe",M62*N62,IF(F62="Einnahme",M62,0)))</x:f>
      </x:c>
      <x:c r="P62" s="12" t="n"/>
      <x:c r="Q62" s="12" t="n"/>
    </x:row>
    <x:row r="63" ht="18" customHeight="1">
      <x:c r="A63" s="16">
        <x:f>IF(B63="","",ROW()-2)</x:f>
      </x:c>
      <x:c r="B63" s="17" t="n"/>
      <x:c r="C63" s="16">
        <x:f>IF(B63="","",MONTH(B63))</x:f>
      </x:c>
      <x:c r="D63" s="16">
        <x:f>IF(B63="","",YEAR(B63))</x:f>
      </x:c>
      <x:c r="E63" s="12" t="n"/>
      <x:c r="F63" s="12" t="n"/>
      <x:c r="G63" s="12" t="n"/>
      <x:c r="H63" s="12" t="n"/>
      <x:c r="I63" s="12" t="n"/>
      <x:c r="J63" s="12" t="n"/>
      <x:c r="K63" s="12" t="n"/>
      <x:c r="L63" s="12" t="n"/>
      <x:c r="M63" s="18" t="n"/>
      <x:c r="N63" s="19" t="n"/>
      <x:c r="O63" s="10">
        <x:f>IF(B63="","",IF(F63="Ausgabe",M63*N63,IF(F63="Einnahme",M63,0)))</x:f>
      </x:c>
      <x:c r="P63" s="12" t="n"/>
      <x:c r="Q63" s="12" t="n"/>
    </x:row>
    <x:row r="64" ht="18" customHeight="1">
      <x:c r="A64" s="16">
        <x:f>IF(B64="","",ROW()-2)</x:f>
      </x:c>
      <x:c r="B64" s="17" t="n"/>
      <x:c r="C64" s="16">
        <x:f>IF(B64="","",MONTH(B64))</x:f>
      </x:c>
      <x:c r="D64" s="16">
        <x:f>IF(B64="","",YEAR(B64))</x:f>
      </x:c>
      <x:c r="E64" s="12" t="n"/>
      <x:c r="F64" s="12" t="n"/>
      <x:c r="G64" s="12" t="n"/>
      <x:c r="H64" s="12" t="n"/>
      <x:c r="I64" s="12" t="n"/>
      <x:c r="J64" s="12" t="n"/>
      <x:c r="K64" s="12" t="n"/>
      <x:c r="L64" s="12" t="n"/>
      <x:c r="M64" s="18" t="n"/>
      <x:c r="N64" s="19" t="n"/>
      <x:c r="O64" s="10">
        <x:f>IF(B64="","",IF(F64="Ausgabe",M64*N64,IF(F64="Einnahme",M64,0)))</x:f>
      </x:c>
      <x:c r="P64" s="12" t="n"/>
      <x:c r="Q64" s="12" t="n"/>
    </x:row>
    <x:row r="65" ht="18" customHeight="1">
      <x:c r="A65" s="16">
        <x:f>IF(B65="","",ROW()-2)</x:f>
      </x:c>
      <x:c r="B65" s="17" t="n"/>
      <x:c r="C65" s="16">
        <x:f>IF(B65="","",MONTH(B65))</x:f>
      </x:c>
      <x:c r="D65" s="16">
        <x:f>IF(B65="","",YEAR(B65))</x:f>
      </x:c>
      <x:c r="E65" s="12" t="n"/>
      <x:c r="F65" s="12" t="n"/>
      <x:c r="G65" s="12" t="n"/>
      <x:c r="H65" s="12" t="n"/>
      <x:c r="I65" s="12" t="n"/>
      <x:c r="J65" s="12" t="n"/>
      <x:c r="K65" s="12" t="n"/>
      <x:c r="L65" s="12" t="n"/>
      <x:c r="M65" s="18" t="n"/>
      <x:c r="N65" s="19" t="n"/>
      <x:c r="O65" s="10">
        <x:f>IF(B65="","",IF(F65="Ausgabe",M65*N65,IF(F65="Einnahme",M65,0)))</x:f>
      </x:c>
      <x:c r="P65" s="12" t="n"/>
      <x:c r="Q65" s="12" t="n"/>
    </x:row>
    <x:row r="66" ht="18" customHeight="1">
      <x:c r="A66" s="16">
        <x:f>IF(B66="","",ROW()-2)</x:f>
      </x:c>
      <x:c r="B66" s="17" t="n"/>
      <x:c r="C66" s="16">
        <x:f>IF(B66="","",MONTH(B66))</x:f>
      </x:c>
      <x:c r="D66" s="16">
        <x:f>IF(B66="","",YEAR(B66))</x:f>
      </x:c>
      <x:c r="E66" s="12" t="n"/>
      <x:c r="F66" s="12" t="n"/>
      <x:c r="G66" s="12" t="n"/>
      <x:c r="H66" s="12" t="n"/>
      <x:c r="I66" s="12" t="n"/>
      <x:c r="J66" s="12" t="n"/>
      <x:c r="K66" s="12" t="n"/>
      <x:c r="L66" s="12" t="n"/>
      <x:c r="M66" s="18" t="n"/>
      <x:c r="N66" s="19" t="n"/>
      <x:c r="O66" s="10">
        <x:f>IF(B66="","",IF(F66="Ausgabe",M66*N66,IF(F66="Einnahme",M66,0)))</x:f>
      </x:c>
      <x:c r="P66" s="12" t="n"/>
      <x:c r="Q66" s="12" t="n"/>
    </x:row>
    <x:row r="67" ht="18" customHeight="1">
      <x:c r="A67" s="16">
        <x:f>IF(B67="","",ROW()-2)</x:f>
      </x:c>
      <x:c r="B67" s="17" t="n"/>
      <x:c r="C67" s="16">
        <x:f>IF(B67="","",MONTH(B67))</x:f>
      </x:c>
      <x:c r="D67" s="16">
        <x:f>IF(B67="","",YEAR(B67))</x:f>
      </x:c>
      <x:c r="E67" s="12" t="n"/>
      <x:c r="F67" s="12" t="n"/>
      <x:c r="G67" s="12" t="n"/>
      <x:c r="H67" s="12" t="n"/>
      <x:c r="I67" s="12" t="n"/>
      <x:c r="J67" s="12" t="n"/>
      <x:c r="K67" s="12" t="n"/>
      <x:c r="L67" s="12" t="n"/>
      <x:c r="M67" s="18" t="n"/>
      <x:c r="N67" s="19" t="n"/>
      <x:c r="O67" s="10">
        <x:f>IF(B67="","",IF(F67="Ausgabe",M67*N67,IF(F67="Einnahme",M67,0)))</x:f>
      </x:c>
      <x:c r="P67" s="12" t="n"/>
      <x:c r="Q67" s="12" t="n"/>
    </x:row>
    <x:row r="68" ht="18" customHeight="1">
      <x:c r="A68" s="16">
        <x:f>IF(B68="","",ROW()-2)</x:f>
      </x:c>
      <x:c r="B68" s="17" t="n"/>
      <x:c r="C68" s="16">
        <x:f>IF(B68="","",MONTH(B68))</x:f>
      </x:c>
      <x:c r="D68" s="16">
        <x:f>IF(B68="","",YEAR(B68))</x:f>
      </x:c>
      <x:c r="E68" s="12" t="n"/>
      <x:c r="F68" s="12" t="n"/>
      <x:c r="G68" s="12" t="n"/>
      <x:c r="H68" s="12" t="n"/>
      <x:c r="I68" s="12" t="n"/>
      <x:c r="J68" s="12" t="n"/>
      <x:c r="K68" s="12" t="n"/>
      <x:c r="L68" s="12" t="n"/>
      <x:c r="M68" s="18" t="n"/>
      <x:c r="N68" s="19" t="n"/>
      <x:c r="O68" s="10">
        <x:f>IF(B68="","",IF(F68="Ausgabe",M68*N68,IF(F68="Einnahme",M68,0)))</x:f>
      </x:c>
      <x:c r="P68" s="12" t="n"/>
      <x:c r="Q68" s="12" t="n"/>
    </x:row>
    <x:row r="69" ht="18" customHeight="1">
      <x:c r="A69" s="16">
        <x:f>IF(B69="","",ROW()-2)</x:f>
      </x:c>
      <x:c r="B69" s="17" t="n"/>
      <x:c r="C69" s="16">
        <x:f>IF(B69="","",MONTH(B69))</x:f>
      </x:c>
      <x:c r="D69" s="16">
        <x:f>IF(B69="","",YEAR(B69))</x:f>
      </x:c>
      <x:c r="E69" s="12" t="n"/>
      <x:c r="F69" s="12" t="n"/>
      <x:c r="G69" s="12" t="n"/>
      <x:c r="H69" s="12" t="n"/>
      <x:c r="I69" s="12" t="n"/>
      <x:c r="J69" s="12" t="n"/>
      <x:c r="K69" s="12" t="n"/>
      <x:c r="L69" s="12" t="n"/>
      <x:c r="M69" s="18" t="n"/>
      <x:c r="N69" s="19" t="n"/>
      <x:c r="O69" s="10">
        <x:f>IF(B69="","",IF(F69="Ausgabe",M69*N69,IF(F69="Einnahme",M69,0)))</x:f>
      </x:c>
      <x:c r="P69" s="12" t="n"/>
      <x:c r="Q69" s="12" t="n"/>
    </x:row>
    <x:row r="70" ht="18" customHeight="1">
      <x:c r="A70" s="16">
        <x:f>IF(B70="","",ROW()-2)</x:f>
      </x:c>
      <x:c r="B70" s="17" t="n"/>
      <x:c r="C70" s="16">
        <x:f>IF(B70="","",MONTH(B70))</x:f>
      </x:c>
      <x:c r="D70" s="16">
        <x:f>IF(B70="","",YEAR(B70))</x:f>
      </x:c>
      <x:c r="E70" s="12" t="n"/>
      <x:c r="F70" s="12" t="n"/>
      <x:c r="G70" s="12" t="n"/>
      <x:c r="H70" s="12" t="n"/>
      <x:c r="I70" s="12" t="n"/>
      <x:c r="J70" s="12" t="n"/>
      <x:c r="K70" s="12" t="n"/>
      <x:c r="L70" s="12" t="n"/>
      <x:c r="M70" s="18" t="n"/>
      <x:c r="N70" s="19" t="n"/>
      <x:c r="O70" s="10">
        <x:f>IF(B70="","",IF(F70="Ausgabe",M70*N70,IF(F70="Einnahme",M70,0)))</x:f>
      </x:c>
      <x:c r="P70" s="12" t="n"/>
      <x:c r="Q70" s="12" t="n"/>
    </x:row>
    <x:row r="71" ht="18" customHeight="1">
      <x:c r="A71" s="16">
        <x:f>IF(B71="","",ROW()-2)</x:f>
      </x:c>
      <x:c r="B71" s="17" t="n"/>
      <x:c r="C71" s="16">
        <x:f>IF(B71="","",MONTH(B71))</x:f>
      </x:c>
      <x:c r="D71" s="16">
        <x:f>IF(B71="","",YEAR(B71))</x:f>
      </x:c>
      <x:c r="E71" s="12" t="n"/>
      <x:c r="F71" s="12" t="n"/>
      <x:c r="G71" s="12" t="n"/>
      <x:c r="H71" s="12" t="n"/>
      <x:c r="I71" s="12" t="n"/>
      <x:c r="J71" s="12" t="n"/>
      <x:c r="K71" s="12" t="n"/>
      <x:c r="L71" s="12" t="n"/>
      <x:c r="M71" s="18" t="n"/>
      <x:c r="N71" s="19" t="n"/>
      <x:c r="O71" s="10">
        <x:f>IF(B71="","",IF(F71="Ausgabe",M71*N71,IF(F71="Einnahme",M71,0)))</x:f>
      </x:c>
      <x:c r="P71" s="12" t="n"/>
      <x:c r="Q71" s="12" t="n"/>
    </x:row>
    <x:row r="72" ht="18" customHeight="1">
      <x:c r="A72" s="16">
        <x:f>IF(B72="","",ROW()-2)</x:f>
      </x:c>
      <x:c r="B72" s="17" t="n"/>
      <x:c r="C72" s="16">
        <x:f>IF(B72="","",MONTH(B72))</x:f>
      </x:c>
      <x:c r="D72" s="16">
        <x:f>IF(B72="","",YEAR(B72))</x:f>
      </x:c>
      <x:c r="E72" s="12" t="n"/>
      <x:c r="F72" s="12" t="n"/>
      <x:c r="G72" s="12" t="n"/>
      <x:c r="H72" s="12" t="n"/>
      <x:c r="I72" s="12" t="n"/>
      <x:c r="J72" s="12" t="n"/>
      <x:c r="K72" s="12" t="n"/>
      <x:c r="L72" s="12" t="n"/>
      <x:c r="M72" s="18" t="n"/>
      <x:c r="N72" s="19" t="n"/>
      <x:c r="O72" s="10">
        <x:f>IF(B72="","",IF(F72="Ausgabe",M72*N72,IF(F72="Einnahme",M72,0)))</x:f>
      </x:c>
      <x:c r="P72" s="12" t="n"/>
      <x:c r="Q72" s="12" t="n"/>
    </x:row>
    <x:row r="73" ht="18" customHeight="1">
      <x:c r="A73" s="16">
        <x:f>IF(B73="","",ROW()-2)</x:f>
      </x:c>
      <x:c r="B73" s="17" t="n"/>
      <x:c r="C73" s="16">
        <x:f>IF(B73="","",MONTH(B73))</x:f>
      </x:c>
      <x:c r="D73" s="16">
        <x:f>IF(B73="","",YEAR(B73))</x:f>
      </x:c>
      <x:c r="E73" s="12" t="n"/>
      <x:c r="F73" s="12" t="n"/>
      <x:c r="G73" s="12" t="n"/>
      <x:c r="H73" s="12" t="n"/>
      <x:c r="I73" s="12" t="n"/>
      <x:c r="J73" s="12" t="n"/>
      <x:c r="K73" s="12" t="n"/>
      <x:c r="L73" s="12" t="n"/>
      <x:c r="M73" s="18" t="n"/>
      <x:c r="N73" s="19" t="n"/>
      <x:c r="O73" s="10">
        <x:f>IF(B73="","",IF(F73="Ausgabe",M73*N73,IF(F73="Einnahme",M73,0)))</x:f>
      </x:c>
      <x:c r="P73" s="12" t="n"/>
      <x:c r="Q73" s="12" t="n"/>
    </x:row>
    <x:row r="74" ht="18" customHeight="1">
      <x:c r="A74" s="16">
        <x:f>IF(B74="","",ROW()-2)</x:f>
      </x:c>
      <x:c r="B74" s="17" t="n"/>
      <x:c r="C74" s="16">
        <x:f>IF(B74="","",MONTH(B74))</x:f>
      </x:c>
      <x:c r="D74" s="16">
        <x:f>IF(B74="","",YEAR(B74))</x:f>
      </x:c>
      <x:c r="E74" s="12" t="n"/>
      <x:c r="F74" s="12" t="n"/>
      <x:c r="G74" s="12" t="n"/>
      <x:c r="H74" s="12" t="n"/>
      <x:c r="I74" s="12" t="n"/>
      <x:c r="J74" s="12" t="n"/>
      <x:c r="K74" s="12" t="n"/>
      <x:c r="L74" s="12" t="n"/>
      <x:c r="M74" s="18" t="n"/>
      <x:c r="N74" s="19" t="n"/>
      <x:c r="O74" s="10">
        <x:f>IF(B74="","",IF(F74="Ausgabe",M74*N74,IF(F74="Einnahme",M74,0)))</x:f>
      </x:c>
      <x:c r="P74" s="12" t="n"/>
      <x:c r="Q74" s="12" t="n"/>
    </x:row>
    <x:row r="75" ht="18" customHeight="1">
      <x:c r="A75" s="16">
        <x:f>IF(B75="","",ROW()-2)</x:f>
      </x:c>
      <x:c r="B75" s="17" t="n"/>
      <x:c r="C75" s="16">
        <x:f>IF(B75="","",MONTH(B75))</x:f>
      </x:c>
      <x:c r="D75" s="16">
        <x:f>IF(B75="","",YEAR(B75))</x:f>
      </x:c>
      <x:c r="E75" s="12" t="n"/>
      <x:c r="F75" s="12" t="n"/>
      <x:c r="G75" s="12" t="n"/>
      <x:c r="H75" s="12" t="n"/>
      <x:c r="I75" s="12" t="n"/>
      <x:c r="J75" s="12" t="n"/>
      <x:c r="K75" s="12" t="n"/>
      <x:c r="L75" s="12" t="n"/>
      <x:c r="M75" s="18" t="n"/>
      <x:c r="N75" s="19" t="n"/>
      <x:c r="O75" s="10">
        <x:f>IF(B75="","",IF(F75="Ausgabe",M75*N75,IF(F75="Einnahme",M75,0)))</x:f>
      </x:c>
      <x:c r="P75" s="12" t="n"/>
      <x:c r="Q75" s="12" t="n"/>
    </x:row>
    <x:row r="76" ht="18" customHeight="1">
      <x:c r="A76" s="16">
        <x:f>IF(B76="","",ROW()-2)</x:f>
      </x:c>
      <x:c r="B76" s="17" t="n"/>
      <x:c r="C76" s="16">
        <x:f>IF(B76="","",MONTH(B76))</x:f>
      </x:c>
      <x:c r="D76" s="16">
        <x:f>IF(B76="","",YEAR(B76))</x:f>
      </x:c>
      <x:c r="E76" s="12" t="n"/>
      <x:c r="F76" s="12" t="n"/>
      <x:c r="G76" s="12" t="n"/>
      <x:c r="H76" s="12" t="n"/>
      <x:c r="I76" s="12" t="n"/>
      <x:c r="J76" s="12" t="n"/>
      <x:c r="K76" s="12" t="n"/>
      <x:c r="L76" s="12" t="n"/>
      <x:c r="M76" s="18" t="n"/>
      <x:c r="N76" s="19" t="n"/>
      <x:c r="O76" s="10">
        <x:f>IF(B76="","",IF(F76="Ausgabe",M76*N76,IF(F76="Einnahme",M76,0)))</x:f>
      </x:c>
      <x:c r="P76" s="12" t="n"/>
      <x:c r="Q76" s="12" t="n"/>
    </x:row>
    <x:row r="77" ht="18" customHeight="1">
      <x:c r="A77" s="16">
        <x:f>IF(B77="","",ROW()-2)</x:f>
      </x:c>
      <x:c r="B77" s="17" t="n"/>
      <x:c r="C77" s="16">
        <x:f>IF(B77="","",MONTH(B77))</x:f>
      </x:c>
      <x:c r="D77" s="16">
        <x:f>IF(B77="","",YEAR(B77))</x:f>
      </x:c>
      <x:c r="E77" s="12" t="n"/>
      <x:c r="F77" s="12" t="n"/>
      <x:c r="G77" s="12" t="n"/>
      <x:c r="H77" s="12" t="n"/>
      <x:c r="I77" s="12" t="n"/>
      <x:c r="J77" s="12" t="n"/>
      <x:c r="K77" s="12" t="n"/>
      <x:c r="L77" s="12" t="n"/>
      <x:c r="M77" s="18" t="n"/>
      <x:c r="N77" s="19" t="n"/>
      <x:c r="O77" s="10">
        <x:f>IF(B77="","",IF(F77="Ausgabe",M77*N77,IF(F77="Einnahme",M77,0)))</x:f>
      </x:c>
      <x:c r="P77" s="12" t="n"/>
      <x:c r="Q77" s="12" t="n"/>
    </x:row>
    <x:row r="78" ht="18" customHeight="1">
      <x:c r="A78" s="16">
        <x:f>IF(B78="","",ROW()-2)</x:f>
      </x:c>
      <x:c r="B78" s="17" t="n"/>
      <x:c r="C78" s="16">
        <x:f>IF(B78="","",MONTH(B78))</x:f>
      </x:c>
      <x:c r="D78" s="16">
        <x:f>IF(B78="","",YEAR(B78))</x:f>
      </x:c>
      <x:c r="E78" s="12" t="n"/>
      <x:c r="F78" s="12" t="n"/>
      <x:c r="G78" s="12" t="n"/>
      <x:c r="H78" s="12" t="n"/>
      <x:c r="I78" s="12" t="n"/>
      <x:c r="J78" s="12" t="n"/>
      <x:c r="K78" s="12" t="n"/>
      <x:c r="L78" s="12" t="n"/>
      <x:c r="M78" s="18" t="n"/>
      <x:c r="N78" s="19" t="n"/>
      <x:c r="O78" s="10">
        <x:f>IF(B78="","",IF(F78="Ausgabe",M78*N78,IF(F78="Einnahme",M78,0)))</x:f>
      </x:c>
      <x:c r="P78" s="12" t="n"/>
      <x:c r="Q78" s="12" t="n"/>
    </x:row>
    <x:row r="79" ht="18" customHeight="1">
      <x:c r="A79" s="16">
        <x:f>IF(B79="","",ROW()-2)</x:f>
      </x:c>
      <x:c r="B79" s="17" t="n"/>
      <x:c r="C79" s="16">
        <x:f>IF(B79="","",MONTH(B79))</x:f>
      </x:c>
      <x:c r="D79" s="16">
        <x:f>IF(B79="","",YEAR(B79))</x:f>
      </x:c>
      <x:c r="E79" s="12" t="n"/>
      <x:c r="F79" s="12" t="n"/>
      <x:c r="G79" s="12" t="n"/>
      <x:c r="H79" s="12" t="n"/>
      <x:c r="I79" s="12" t="n"/>
      <x:c r="J79" s="12" t="n"/>
      <x:c r="K79" s="12" t="n"/>
      <x:c r="L79" s="12" t="n"/>
      <x:c r="M79" s="18" t="n"/>
      <x:c r="N79" s="19" t="n"/>
      <x:c r="O79" s="10">
        <x:f>IF(B79="","",IF(F79="Ausgabe",M79*N79,IF(F79="Einnahme",M79,0)))</x:f>
      </x:c>
      <x:c r="P79" s="12" t="n"/>
      <x:c r="Q79" s="12" t="n"/>
    </x:row>
    <x:row r="80" ht="18" customHeight="1">
      <x:c r="A80" s="16">
        <x:f>IF(B80="","",ROW()-2)</x:f>
      </x:c>
      <x:c r="B80" s="17" t="n"/>
      <x:c r="C80" s="16">
        <x:f>IF(B80="","",MONTH(B80))</x:f>
      </x:c>
      <x:c r="D80" s="16">
        <x:f>IF(B80="","",YEAR(B80))</x:f>
      </x:c>
      <x:c r="E80" s="12" t="n"/>
      <x:c r="F80" s="12" t="n"/>
      <x:c r="G80" s="12" t="n"/>
      <x:c r="H80" s="12" t="n"/>
      <x:c r="I80" s="12" t="n"/>
      <x:c r="J80" s="12" t="n"/>
      <x:c r="K80" s="12" t="n"/>
      <x:c r="L80" s="12" t="n"/>
      <x:c r="M80" s="18" t="n"/>
      <x:c r="N80" s="19" t="n"/>
      <x:c r="O80" s="10">
        <x:f>IF(B80="","",IF(F80="Ausgabe",M80*N80,IF(F80="Einnahme",M80,0)))</x:f>
      </x:c>
      <x:c r="P80" s="12" t="n"/>
      <x:c r="Q80" s="12" t="n"/>
    </x:row>
    <x:row r="81" ht="18" customHeight="1">
      <x:c r="A81" s="16">
        <x:f>IF(B81="","",ROW()-2)</x:f>
      </x:c>
      <x:c r="B81" s="17" t="n"/>
      <x:c r="C81" s="16">
        <x:f>IF(B81="","",MONTH(B81))</x:f>
      </x:c>
      <x:c r="D81" s="16">
        <x:f>IF(B81="","",YEAR(B81))</x:f>
      </x:c>
      <x:c r="E81" s="12" t="n"/>
      <x:c r="F81" s="12" t="n"/>
      <x:c r="G81" s="12" t="n"/>
      <x:c r="H81" s="12" t="n"/>
      <x:c r="I81" s="12" t="n"/>
      <x:c r="J81" s="12" t="n"/>
      <x:c r="K81" s="12" t="n"/>
      <x:c r="L81" s="12" t="n"/>
      <x:c r="M81" s="18" t="n"/>
      <x:c r="N81" s="19" t="n"/>
      <x:c r="O81" s="10">
        <x:f>IF(B81="","",IF(F81="Ausgabe",M81*N81,IF(F81="Einnahme",M81,0)))</x:f>
      </x:c>
      <x:c r="P81" s="12" t="n"/>
      <x:c r="Q81" s="12" t="n"/>
    </x:row>
    <x:row r="82" ht="18" customHeight="1">
      <x:c r="A82" s="16">
        <x:f>IF(B82="","",ROW()-2)</x:f>
      </x:c>
      <x:c r="B82" s="17" t="n"/>
      <x:c r="C82" s="16">
        <x:f>IF(B82="","",MONTH(B82))</x:f>
      </x:c>
      <x:c r="D82" s="16">
        <x:f>IF(B82="","",YEAR(B82))</x:f>
      </x:c>
      <x:c r="E82" s="12" t="n"/>
      <x:c r="F82" s="12" t="n"/>
      <x:c r="G82" s="12" t="n"/>
      <x:c r="H82" s="12" t="n"/>
      <x:c r="I82" s="12" t="n"/>
      <x:c r="J82" s="12" t="n"/>
      <x:c r="K82" s="12" t="n"/>
      <x:c r="L82" s="12" t="n"/>
      <x:c r="M82" s="18" t="n"/>
      <x:c r="N82" s="19" t="n"/>
      <x:c r="O82" s="10">
        <x:f>IF(B82="","",IF(F82="Ausgabe",M82*N82,IF(F82="Einnahme",M82,0)))</x:f>
      </x:c>
      <x:c r="P82" s="12" t="n"/>
      <x:c r="Q82" s="12" t="n"/>
    </x:row>
    <x:row r="83" ht="18" customHeight="1">
      <x:c r="A83" s="16">
        <x:f>IF(B83="","",ROW()-2)</x:f>
      </x:c>
      <x:c r="B83" s="17" t="n"/>
      <x:c r="C83" s="16">
        <x:f>IF(B83="","",MONTH(B83))</x:f>
      </x:c>
      <x:c r="D83" s="16">
        <x:f>IF(B83="","",YEAR(B83))</x:f>
      </x:c>
      <x:c r="E83" s="12" t="n"/>
      <x:c r="F83" s="12" t="n"/>
      <x:c r="G83" s="12" t="n"/>
      <x:c r="H83" s="12" t="n"/>
      <x:c r="I83" s="12" t="n"/>
      <x:c r="J83" s="12" t="n"/>
      <x:c r="K83" s="12" t="n"/>
      <x:c r="L83" s="12" t="n"/>
      <x:c r="M83" s="18" t="n"/>
      <x:c r="N83" s="19" t="n"/>
      <x:c r="O83" s="10">
        <x:f>IF(B83="","",IF(F83="Ausgabe",M83*N83,IF(F83="Einnahme",M83,0)))</x:f>
      </x:c>
      <x:c r="P83" s="12" t="n"/>
      <x:c r="Q83" s="12" t="n"/>
    </x:row>
    <x:row r="84" ht="18" customHeight="1">
      <x:c r="A84" s="16">
        <x:f>IF(B84="","",ROW()-2)</x:f>
      </x:c>
      <x:c r="B84" s="17" t="n"/>
      <x:c r="C84" s="16">
        <x:f>IF(B84="","",MONTH(B84))</x:f>
      </x:c>
      <x:c r="D84" s="16">
        <x:f>IF(B84="","",YEAR(B84))</x:f>
      </x:c>
      <x:c r="E84" s="12" t="n"/>
      <x:c r="F84" s="12" t="n"/>
      <x:c r="G84" s="12" t="n"/>
      <x:c r="H84" s="12" t="n"/>
      <x:c r="I84" s="12" t="n"/>
      <x:c r="J84" s="12" t="n"/>
      <x:c r="K84" s="12" t="n"/>
      <x:c r="L84" s="12" t="n"/>
      <x:c r="M84" s="18" t="n"/>
      <x:c r="N84" s="19" t="n"/>
      <x:c r="O84" s="10">
        <x:f>IF(B84="","",IF(F84="Ausgabe",M84*N84,IF(F84="Einnahme",M84,0)))</x:f>
      </x:c>
      <x:c r="P84" s="12" t="n"/>
      <x:c r="Q84" s="12" t="n"/>
    </x:row>
    <x:row r="85" ht="18" customHeight="1">
      <x:c r="A85" s="16">
        <x:f>IF(B85="","",ROW()-2)</x:f>
      </x:c>
      <x:c r="B85" s="17" t="n"/>
      <x:c r="C85" s="16">
        <x:f>IF(B85="","",MONTH(B85))</x:f>
      </x:c>
      <x:c r="D85" s="16">
        <x:f>IF(B85="","",YEAR(B85))</x:f>
      </x:c>
      <x:c r="E85" s="12" t="n"/>
      <x:c r="F85" s="12" t="n"/>
      <x:c r="G85" s="12" t="n"/>
      <x:c r="H85" s="12" t="n"/>
      <x:c r="I85" s="12" t="n"/>
      <x:c r="J85" s="12" t="n"/>
      <x:c r="K85" s="12" t="n"/>
      <x:c r="L85" s="12" t="n"/>
      <x:c r="M85" s="18" t="n"/>
      <x:c r="N85" s="19" t="n"/>
      <x:c r="O85" s="10">
        <x:f>IF(B85="","",IF(F85="Ausgabe",M85*N85,IF(F85="Einnahme",M85,0)))</x:f>
      </x:c>
      <x:c r="P85" s="12" t="n"/>
      <x:c r="Q85" s="12" t="n"/>
    </x:row>
    <x:row r="86" ht="18" customHeight="1">
      <x:c r="A86" s="16">
        <x:f>IF(B86="","",ROW()-2)</x:f>
      </x:c>
      <x:c r="B86" s="17" t="n"/>
      <x:c r="C86" s="16">
        <x:f>IF(B86="","",MONTH(B86))</x:f>
      </x:c>
      <x:c r="D86" s="16">
        <x:f>IF(B86="","",YEAR(B86))</x:f>
      </x:c>
      <x:c r="E86" s="12" t="n"/>
      <x:c r="F86" s="12" t="n"/>
      <x:c r="G86" s="12" t="n"/>
      <x:c r="H86" s="12" t="n"/>
      <x:c r="I86" s="12" t="n"/>
      <x:c r="J86" s="12" t="n"/>
      <x:c r="K86" s="12" t="n"/>
      <x:c r="L86" s="12" t="n"/>
      <x:c r="M86" s="18" t="n"/>
      <x:c r="N86" s="19" t="n"/>
      <x:c r="O86" s="10">
        <x:f>IF(B86="","",IF(F86="Ausgabe",M86*N86,IF(F86="Einnahme",M86,0)))</x:f>
      </x:c>
      <x:c r="P86" s="12" t="n"/>
      <x:c r="Q86" s="12" t="n"/>
    </x:row>
    <x:row r="87" ht="18" customHeight="1">
      <x:c r="A87" s="16">
        <x:f>IF(B87="","",ROW()-2)</x:f>
      </x:c>
      <x:c r="B87" s="17" t="n"/>
      <x:c r="C87" s="16">
        <x:f>IF(B87="","",MONTH(B87))</x:f>
      </x:c>
      <x:c r="D87" s="16">
        <x:f>IF(B87="","",YEAR(B87))</x:f>
      </x:c>
      <x:c r="E87" s="12" t="n"/>
      <x:c r="F87" s="12" t="n"/>
      <x:c r="G87" s="12" t="n"/>
      <x:c r="H87" s="12" t="n"/>
      <x:c r="I87" s="12" t="n"/>
      <x:c r="J87" s="12" t="n"/>
      <x:c r="K87" s="12" t="n"/>
      <x:c r="L87" s="12" t="n"/>
      <x:c r="M87" s="18" t="n"/>
      <x:c r="N87" s="19" t="n"/>
      <x:c r="O87" s="10">
        <x:f>IF(B87="","",IF(F87="Ausgabe",M87*N87,IF(F87="Einnahme",M87,0)))</x:f>
      </x:c>
      <x:c r="P87" s="12" t="n"/>
      <x:c r="Q87" s="12" t="n"/>
    </x:row>
    <x:row r="88" ht="18" customHeight="1">
      <x:c r="A88" s="16">
        <x:f>IF(B88="","",ROW()-2)</x:f>
      </x:c>
      <x:c r="B88" s="17" t="n"/>
      <x:c r="C88" s="16">
        <x:f>IF(B88="","",MONTH(B88))</x:f>
      </x:c>
      <x:c r="D88" s="16">
        <x:f>IF(B88="","",YEAR(B88))</x:f>
      </x:c>
      <x:c r="E88" s="12" t="n"/>
      <x:c r="F88" s="12" t="n"/>
      <x:c r="G88" s="12" t="n"/>
      <x:c r="H88" s="12" t="n"/>
      <x:c r="I88" s="12" t="n"/>
      <x:c r="J88" s="12" t="n"/>
      <x:c r="K88" s="12" t="n"/>
      <x:c r="L88" s="12" t="n"/>
      <x:c r="M88" s="18" t="n"/>
      <x:c r="N88" s="19" t="n"/>
      <x:c r="O88" s="10">
        <x:f>IF(B88="","",IF(F88="Ausgabe",M88*N88,IF(F88="Einnahme",M88,0)))</x:f>
      </x:c>
      <x:c r="P88" s="12" t="n"/>
      <x:c r="Q88" s="12" t="n"/>
    </x:row>
    <x:row r="89" ht="18" customHeight="1">
      <x:c r="A89" s="16">
        <x:f>IF(B89="","",ROW()-2)</x:f>
      </x:c>
      <x:c r="B89" s="17" t="n"/>
      <x:c r="C89" s="16">
        <x:f>IF(B89="","",MONTH(B89))</x:f>
      </x:c>
      <x:c r="D89" s="16">
        <x:f>IF(B89="","",YEAR(B89))</x:f>
      </x:c>
      <x:c r="E89" s="12" t="n"/>
      <x:c r="F89" s="12" t="n"/>
      <x:c r="G89" s="12" t="n"/>
      <x:c r="H89" s="12" t="n"/>
      <x:c r="I89" s="12" t="n"/>
      <x:c r="J89" s="12" t="n"/>
      <x:c r="K89" s="12" t="n"/>
      <x:c r="L89" s="12" t="n"/>
      <x:c r="M89" s="18" t="n"/>
      <x:c r="N89" s="19" t="n"/>
      <x:c r="O89" s="10">
        <x:f>IF(B89="","",IF(F89="Ausgabe",M89*N89,IF(F89="Einnahme",M89,0)))</x:f>
      </x:c>
      <x:c r="P89" s="12" t="n"/>
      <x:c r="Q89" s="12" t="n"/>
    </x:row>
    <x:row r="90" ht="18" customHeight="1">
      <x:c r="A90" s="16">
        <x:f>IF(B90="","",ROW()-2)</x:f>
      </x:c>
      <x:c r="B90" s="17" t="n"/>
      <x:c r="C90" s="16">
        <x:f>IF(B90="","",MONTH(B90))</x:f>
      </x:c>
      <x:c r="D90" s="16">
        <x:f>IF(B90="","",YEAR(B90))</x:f>
      </x:c>
      <x:c r="E90" s="12" t="n"/>
      <x:c r="F90" s="12" t="n"/>
      <x:c r="G90" s="12" t="n"/>
      <x:c r="H90" s="12" t="n"/>
      <x:c r="I90" s="12" t="n"/>
      <x:c r="J90" s="12" t="n"/>
      <x:c r="K90" s="12" t="n"/>
      <x:c r="L90" s="12" t="n"/>
      <x:c r="M90" s="18" t="n"/>
      <x:c r="N90" s="19" t="n"/>
      <x:c r="O90" s="10">
        <x:f>IF(B90="","",IF(F90="Ausgabe",M90*N90,IF(F90="Einnahme",M90,0)))</x:f>
      </x:c>
      <x:c r="P90" s="12" t="n"/>
      <x:c r="Q90" s="12" t="n"/>
    </x:row>
    <x:row r="91" ht="18" customHeight="1">
      <x:c r="A91" s="16">
        <x:f>IF(B91="","",ROW()-2)</x:f>
      </x:c>
      <x:c r="B91" s="17" t="n"/>
      <x:c r="C91" s="16">
        <x:f>IF(B91="","",MONTH(B91))</x:f>
      </x:c>
      <x:c r="D91" s="16">
        <x:f>IF(B91="","",YEAR(B91))</x:f>
      </x:c>
      <x:c r="E91" s="12" t="n"/>
      <x:c r="F91" s="12" t="n"/>
      <x:c r="G91" s="12" t="n"/>
      <x:c r="H91" s="12" t="n"/>
      <x:c r="I91" s="12" t="n"/>
      <x:c r="J91" s="12" t="n"/>
      <x:c r="K91" s="12" t="n"/>
      <x:c r="L91" s="12" t="n"/>
      <x:c r="M91" s="18" t="n"/>
      <x:c r="N91" s="19" t="n"/>
      <x:c r="O91" s="10">
        <x:f>IF(B91="","",IF(F91="Ausgabe",M91*N91,IF(F91="Einnahme",M91,0)))</x:f>
      </x:c>
      <x:c r="P91" s="12" t="n"/>
      <x:c r="Q91" s="12" t="n"/>
    </x:row>
    <x:row r="92" ht="18" customHeight="1">
      <x:c r="A92" s="16">
        <x:f>IF(B92="","",ROW()-2)</x:f>
      </x:c>
      <x:c r="B92" s="17" t="n"/>
      <x:c r="C92" s="16">
        <x:f>IF(B92="","",MONTH(B92))</x:f>
      </x:c>
      <x:c r="D92" s="16">
        <x:f>IF(B92="","",YEAR(B92))</x:f>
      </x:c>
      <x:c r="E92" s="12" t="n"/>
      <x:c r="F92" s="12" t="n"/>
      <x:c r="G92" s="12" t="n"/>
      <x:c r="H92" s="12" t="n"/>
      <x:c r="I92" s="12" t="n"/>
      <x:c r="J92" s="12" t="n"/>
      <x:c r="K92" s="12" t="n"/>
      <x:c r="L92" s="12" t="n"/>
      <x:c r="M92" s="18" t="n"/>
      <x:c r="N92" s="19" t="n"/>
      <x:c r="O92" s="10">
        <x:f>IF(B92="","",IF(F92="Ausgabe",M92*N92,IF(F92="Einnahme",M92,0)))</x:f>
      </x:c>
      <x:c r="P92" s="12" t="n"/>
      <x:c r="Q92" s="12" t="n"/>
    </x:row>
    <x:row r="93" ht="18" customHeight="1">
      <x:c r="A93" s="16">
        <x:f>IF(B93="","",ROW()-2)</x:f>
      </x:c>
      <x:c r="B93" s="17" t="n"/>
      <x:c r="C93" s="16">
        <x:f>IF(B93="","",MONTH(B93))</x:f>
      </x:c>
      <x:c r="D93" s="16">
        <x:f>IF(B93="","",YEAR(B93))</x:f>
      </x:c>
      <x:c r="E93" s="12" t="n"/>
      <x:c r="F93" s="12" t="n"/>
      <x:c r="G93" s="12" t="n"/>
      <x:c r="H93" s="12" t="n"/>
      <x:c r="I93" s="12" t="n"/>
      <x:c r="J93" s="12" t="n"/>
      <x:c r="K93" s="12" t="n"/>
      <x:c r="L93" s="12" t="n"/>
      <x:c r="M93" s="18" t="n"/>
      <x:c r="N93" s="19" t="n"/>
      <x:c r="O93" s="10">
        <x:f>IF(B93="","",IF(F93="Ausgabe",M93*N93,IF(F93="Einnahme",M93,0)))</x:f>
      </x:c>
      <x:c r="P93" s="12" t="n"/>
      <x:c r="Q93" s="12" t="n"/>
    </x:row>
    <x:row r="94" ht="18" customHeight="1">
      <x:c r="A94" s="16">
        <x:f>IF(B94="","",ROW()-2)</x:f>
      </x:c>
      <x:c r="B94" s="17" t="n"/>
      <x:c r="C94" s="16">
        <x:f>IF(B94="","",MONTH(B94))</x:f>
      </x:c>
      <x:c r="D94" s="16">
        <x:f>IF(B94="","",YEAR(B94))</x:f>
      </x:c>
      <x:c r="E94" s="12" t="n"/>
      <x:c r="F94" s="12" t="n"/>
      <x:c r="G94" s="12" t="n"/>
      <x:c r="H94" s="12" t="n"/>
      <x:c r="I94" s="12" t="n"/>
      <x:c r="J94" s="12" t="n"/>
      <x:c r="K94" s="12" t="n"/>
      <x:c r="L94" s="12" t="n"/>
      <x:c r="M94" s="18" t="n"/>
      <x:c r="N94" s="19" t="n"/>
      <x:c r="O94" s="10">
        <x:f>IF(B94="","",IF(F94="Ausgabe",M94*N94,IF(F94="Einnahme",M94,0)))</x:f>
      </x:c>
      <x:c r="P94" s="12" t="n"/>
      <x:c r="Q94" s="12" t="n"/>
    </x:row>
    <x:row r="95" ht="18" customHeight="1">
      <x:c r="A95" s="16">
        <x:f>IF(B95="","",ROW()-2)</x:f>
      </x:c>
      <x:c r="B95" s="17" t="n"/>
      <x:c r="C95" s="16">
        <x:f>IF(B95="","",MONTH(B95))</x:f>
      </x:c>
      <x:c r="D95" s="16">
        <x:f>IF(B95="","",YEAR(B95))</x:f>
      </x:c>
      <x:c r="E95" s="12" t="n"/>
      <x:c r="F95" s="12" t="n"/>
      <x:c r="G95" s="12" t="n"/>
      <x:c r="H95" s="12" t="n"/>
      <x:c r="I95" s="12" t="n"/>
      <x:c r="J95" s="12" t="n"/>
      <x:c r="K95" s="12" t="n"/>
      <x:c r="L95" s="12" t="n"/>
      <x:c r="M95" s="18" t="n"/>
      <x:c r="N95" s="19" t="n"/>
      <x:c r="O95" s="10">
        <x:f>IF(B95="","",IF(F95="Ausgabe",M95*N95,IF(F95="Einnahme",M95,0)))</x:f>
      </x:c>
      <x:c r="P95" s="12" t="n"/>
      <x:c r="Q95" s="12" t="n"/>
    </x:row>
    <x:row r="96" ht="18" customHeight="1">
      <x:c r="A96" s="16">
        <x:f>IF(B96="","",ROW()-2)</x:f>
      </x:c>
      <x:c r="B96" s="17" t="n"/>
      <x:c r="C96" s="16">
        <x:f>IF(B96="","",MONTH(B96))</x:f>
      </x:c>
      <x:c r="D96" s="16">
        <x:f>IF(B96="","",YEAR(B96))</x:f>
      </x:c>
      <x:c r="E96" s="12" t="n"/>
      <x:c r="F96" s="12" t="n"/>
      <x:c r="G96" s="12" t="n"/>
      <x:c r="H96" s="12" t="n"/>
      <x:c r="I96" s="12" t="n"/>
      <x:c r="J96" s="12" t="n"/>
      <x:c r="K96" s="12" t="n"/>
      <x:c r="L96" s="12" t="n"/>
      <x:c r="M96" s="18" t="n"/>
      <x:c r="N96" s="19" t="n"/>
      <x:c r="O96" s="10">
        <x:f>IF(B96="","",IF(F96="Ausgabe",M96*N96,IF(F96="Einnahme",M96,0)))</x:f>
      </x:c>
      <x:c r="P96" s="12" t="n"/>
      <x:c r="Q96" s="12" t="n"/>
    </x:row>
    <x:row r="97" ht="18" customHeight="1">
      <x:c r="A97" s="16">
        <x:f>IF(B97="","",ROW()-2)</x:f>
      </x:c>
      <x:c r="B97" s="17" t="n"/>
      <x:c r="C97" s="16">
        <x:f>IF(B97="","",MONTH(B97))</x:f>
      </x:c>
      <x:c r="D97" s="16">
        <x:f>IF(B97="","",YEAR(B97))</x:f>
      </x:c>
      <x:c r="E97" s="12" t="n"/>
      <x:c r="F97" s="12" t="n"/>
      <x:c r="G97" s="12" t="n"/>
      <x:c r="H97" s="12" t="n"/>
      <x:c r="I97" s="12" t="n"/>
      <x:c r="J97" s="12" t="n"/>
      <x:c r="K97" s="12" t="n"/>
      <x:c r="L97" s="12" t="n"/>
      <x:c r="M97" s="18" t="n"/>
      <x:c r="N97" s="19" t="n"/>
      <x:c r="O97" s="10">
        <x:f>IF(B97="","",IF(F97="Ausgabe",M97*N97,IF(F97="Einnahme",M97,0)))</x:f>
      </x:c>
      <x:c r="P97" s="12" t="n"/>
      <x:c r="Q97" s="12" t="n"/>
    </x:row>
    <x:row r="98" ht="18" customHeight="1">
      <x:c r="A98" s="16">
        <x:f>IF(B98="","",ROW()-2)</x:f>
      </x:c>
      <x:c r="B98" s="17" t="n"/>
      <x:c r="C98" s="16">
        <x:f>IF(B98="","",MONTH(B98))</x:f>
      </x:c>
      <x:c r="D98" s="16">
        <x:f>IF(B98="","",YEAR(B98))</x:f>
      </x:c>
      <x:c r="E98" s="12" t="n"/>
      <x:c r="F98" s="12" t="n"/>
      <x:c r="G98" s="12" t="n"/>
      <x:c r="H98" s="12" t="n"/>
      <x:c r="I98" s="12" t="n"/>
      <x:c r="J98" s="12" t="n"/>
      <x:c r="K98" s="12" t="n"/>
      <x:c r="L98" s="12" t="n"/>
      <x:c r="M98" s="18" t="n"/>
      <x:c r="N98" s="19" t="n"/>
      <x:c r="O98" s="10">
        <x:f>IF(B98="","",IF(F98="Ausgabe",M98*N98,IF(F98="Einnahme",M98,0)))</x:f>
      </x:c>
      <x:c r="P98" s="12" t="n"/>
      <x:c r="Q98" s="12" t="n"/>
    </x:row>
    <x:row r="99" ht="18" customHeight="1">
      <x:c r="A99" s="16">
        <x:f>IF(B99="","",ROW()-2)</x:f>
      </x:c>
      <x:c r="B99" s="17" t="n"/>
      <x:c r="C99" s="16">
        <x:f>IF(B99="","",MONTH(B99))</x:f>
      </x:c>
      <x:c r="D99" s="16">
        <x:f>IF(B99="","",YEAR(B99))</x:f>
      </x:c>
      <x:c r="E99" s="12" t="n"/>
      <x:c r="F99" s="12" t="n"/>
      <x:c r="G99" s="12" t="n"/>
      <x:c r="H99" s="12" t="n"/>
      <x:c r="I99" s="12" t="n"/>
      <x:c r="J99" s="12" t="n"/>
      <x:c r="K99" s="12" t="n"/>
      <x:c r="L99" s="12" t="n"/>
      <x:c r="M99" s="18" t="n"/>
      <x:c r="N99" s="19" t="n"/>
      <x:c r="O99" s="10">
        <x:f>IF(B99="","",IF(F99="Ausgabe",M99*N99,IF(F99="Einnahme",M99,0)))</x:f>
      </x:c>
      <x:c r="P99" s="12" t="n"/>
      <x:c r="Q99" s="12" t="n"/>
    </x:row>
    <x:row r="100" ht="18" customHeight="1">
      <x:c r="A100" s="16">
        <x:f>IF(B100="","",ROW()-2)</x:f>
      </x:c>
      <x:c r="B100" s="17" t="n"/>
      <x:c r="C100" s="16">
        <x:f>IF(B100="","",MONTH(B100))</x:f>
      </x:c>
      <x:c r="D100" s="16">
        <x:f>IF(B100="","",YEAR(B100))</x:f>
      </x:c>
      <x:c r="E100" s="12" t="n"/>
      <x:c r="F100" s="12" t="n"/>
      <x:c r="G100" s="12" t="n"/>
      <x:c r="H100" s="12" t="n"/>
      <x:c r="I100" s="12" t="n"/>
      <x:c r="J100" s="12" t="n"/>
      <x:c r="K100" s="12" t="n"/>
      <x:c r="L100" s="12" t="n"/>
      <x:c r="M100" s="18" t="n"/>
      <x:c r="N100" s="19" t="n"/>
      <x:c r="O100" s="10">
        <x:f>IF(B100="","",IF(F100="Ausgabe",M100*N100,IF(F100="Einnahme",M100,0)))</x:f>
      </x:c>
      <x:c r="P100" s="12" t="n"/>
      <x:c r="Q100" s="12" t="n"/>
    </x:row>
    <x:row r="101" ht="18" customHeight="1">
      <x:c r="A101" s="16">
        <x:f>IF(B101="","",ROW()-2)</x:f>
      </x:c>
      <x:c r="B101" s="17" t="n"/>
      <x:c r="C101" s="16">
        <x:f>IF(B101="","",MONTH(B101))</x:f>
      </x:c>
      <x:c r="D101" s="16">
        <x:f>IF(B101="","",YEAR(B101))</x:f>
      </x:c>
      <x:c r="E101" s="12" t="n"/>
      <x:c r="F101" s="12" t="n"/>
      <x:c r="G101" s="12" t="n"/>
      <x:c r="H101" s="12" t="n"/>
      <x:c r="I101" s="12" t="n"/>
      <x:c r="J101" s="12" t="n"/>
      <x:c r="K101" s="12" t="n"/>
      <x:c r="L101" s="12" t="n"/>
      <x:c r="M101" s="18" t="n"/>
      <x:c r="N101" s="19" t="n"/>
      <x:c r="O101" s="10">
        <x:f>IF(B101="","",IF(F101="Ausgabe",M101*N101,IF(F101="Einnahme",M101,0)))</x:f>
      </x:c>
      <x:c r="P101" s="12" t="n"/>
      <x:c r="Q101" s="12" t="n"/>
    </x:row>
    <x:row r="102" ht="18" customHeight="1">
      <x:c r="A102" s="16">
        <x:f>IF(B102="","",ROW()-2)</x:f>
      </x:c>
      <x:c r="B102" s="17" t="n"/>
      <x:c r="C102" s="16">
        <x:f>IF(B102="","",MONTH(B102))</x:f>
      </x:c>
      <x:c r="D102" s="16">
        <x:f>IF(B102="","",YEAR(B102))</x:f>
      </x:c>
      <x:c r="E102" s="12" t="n"/>
      <x:c r="F102" s="12" t="n"/>
      <x:c r="G102" s="12" t="n"/>
      <x:c r="H102" s="12" t="n"/>
      <x:c r="I102" s="12" t="n"/>
      <x:c r="J102" s="12" t="n"/>
      <x:c r="K102" s="12" t="n"/>
      <x:c r="L102" s="12" t="n"/>
      <x:c r="M102" s="18" t="n"/>
      <x:c r="N102" s="19" t="n"/>
      <x:c r="O102" s="10">
        <x:f>IF(B102="","",IF(F102="Ausgabe",M102*N102,IF(F102="Einnahme",M102,0)))</x:f>
      </x:c>
      <x:c r="P102" s="12" t="n"/>
      <x:c r="Q102" s="12" t="n"/>
    </x:row>
    <x:row r="103" ht="18" customHeight="1">
      <x:c r="A103" s="16">
        <x:f>IF(B103="","",ROW()-2)</x:f>
      </x:c>
      <x:c r="B103" s="17" t="n"/>
      <x:c r="C103" s="16">
        <x:f>IF(B103="","",MONTH(B103))</x:f>
      </x:c>
      <x:c r="D103" s="16">
        <x:f>IF(B103="","",YEAR(B103))</x:f>
      </x:c>
      <x:c r="E103" s="12" t="n"/>
      <x:c r="F103" s="12" t="n"/>
      <x:c r="G103" s="12" t="n"/>
      <x:c r="H103" s="12" t="n"/>
      <x:c r="I103" s="12" t="n"/>
      <x:c r="J103" s="12" t="n"/>
      <x:c r="K103" s="12" t="n"/>
      <x:c r="L103" s="12" t="n"/>
      <x:c r="M103" s="18" t="n"/>
      <x:c r="N103" s="19" t="n"/>
      <x:c r="O103" s="10">
        <x:f>IF(B103="","",IF(F103="Ausgabe",M103*N103,IF(F103="Einnahme",M103,0)))</x:f>
      </x:c>
      <x:c r="P103" s="12" t="n"/>
      <x:c r="Q103" s="12" t="n"/>
    </x:row>
    <x:row r="104" ht="18" customHeight="1">
      <x:c r="A104" s="16">
        <x:f>IF(B104="","",ROW()-2)</x:f>
      </x:c>
      <x:c r="B104" s="17" t="n"/>
      <x:c r="C104" s="16">
        <x:f>IF(B104="","",MONTH(B104))</x:f>
      </x:c>
      <x:c r="D104" s="16">
        <x:f>IF(B104="","",YEAR(B104))</x:f>
      </x:c>
      <x:c r="E104" s="12" t="n"/>
      <x:c r="F104" s="12" t="n"/>
      <x:c r="G104" s="12" t="n"/>
      <x:c r="H104" s="12" t="n"/>
      <x:c r="I104" s="12" t="n"/>
      <x:c r="J104" s="12" t="n"/>
      <x:c r="K104" s="12" t="n"/>
      <x:c r="L104" s="12" t="n"/>
      <x:c r="M104" s="18" t="n"/>
      <x:c r="N104" s="19" t="n"/>
      <x:c r="O104" s="10">
        <x:f>IF(B104="","",IF(F104="Ausgabe",M104*N104,IF(F104="Einnahme",M104,0)))</x:f>
      </x:c>
      <x:c r="P104" s="12" t="n"/>
      <x:c r="Q104" s="12" t="n"/>
    </x:row>
    <x:row r="105" ht="18" customHeight="1">
      <x:c r="A105" s="16">
        <x:f>IF(B105="","",ROW()-2)</x:f>
      </x:c>
      <x:c r="B105" s="17" t="n"/>
      <x:c r="C105" s="16">
        <x:f>IF(B105="","",MONTH(B105))</x:f>
      </x:c>
      <x:c r="D105" s="16">
        <x:f>IF(B105="","",YEAR(B105))</x:f>
      </x:c>
      <x:c r="E105" s="12" t="n"/>
      <x:c r="F105" s="12" t="n"/>
      <x:c r="G105" s="12" t="n"/>
      <x:c r="H105" s="12" t="n"/>
      <x:c r="I105" s="12" t="n"/>
      <x:c r="J105" s="12" t="n"/>
      <x:c r="K105" s="12" t="n"/>
      <x:c r="L105" s="12" t="n"/>
      <x:c r="M105" s="18" t="n"/>
      <x:c r="N105" s="19" t="n"/>
      <x:c r="O105" s="10">
        <x:f>IF(B105="","",IF(F105="Ausgabe",M105*N105,IF(F105="Einnahme",M105,0)))</x:f>
      </x:c>
      <x:c r="P105" s="12" t="n"/>
      <x:c r="Q105" s="12" t="n"/>
    </x:row>
    <x:row r="106" ht="18" customHeight="1">
      <x:c r="A106" s="16">
        <x:f>IF(B106="","",ROW()-2)</x:f>
      </x:c>
      <x:c r="B106" s="17" t="n"/>
      <x:c r="C106" s="16">
        <x:f>IF(B106="","",MONTH(B106))</x:f>
      </x:c>
      <x:c r="D106" s="16">
        <x:f>IF(B106="","",YEAR(B106))</x:f>
      </x:c>
      <x:c r="E106" s="12" t="n"/>
      <x:c r="F106" s="12" t="n"/>
      <x:c r="G106" s="12" t="n"/>
      <x:c r="H106" s="12" t="n"/>
      <x:c r="I106" s="12" t="n"/>
      <x:c r="J106" s="12" t="n"/>
      <x:c r="K106" s="12" t="n"/>
      <x:c r="L106" s="12" t="n"/>
      <x:c r="M106" s="18" t="n"/>
      <x:c r="N106" s="19" t="n"/>
      <x:c r="O106" s="10">
        <x:f>IF(B106="","",IF(F106="Ausgabe",M106*N106,IF(F106="Einnahme",M106,0)))</x:f>
      </x:c>
      <x:c r="P106" s="12" t="n"/>
      <x:c r="Q106" s="12" t="n"/>
    </x:row>
    <x:row r="107" ht="18" customHeight="1">
      <x:c r="A107" s="16">
        <x:f>IF(B107="","",ROW()-2)</x:f>
      </x:c>
      <x:c r="B107" s="17" t="n"/>
      <x:c r="C107" s="16">
        <x:f>IF(B107="","",MONTH(B107))</x:f>
      </x:c>
      <x:c r="D107" s="16">
        <x:f>IF(B107="","",YEAR(B107))</x:f>
      </x:c>
      <x:c r="E107" s="12" t="n"/>
      <x:c r="F107" s="12" t="n"/>
      <x:c r="G107" s="12" t="n"/>
      <x:c r="H107" s="12" t="n"/>
      <x:c r="I107" s="12" t="n"/>
      <x:c r="J107" s="12" t="n"/>
      <x:c r="K107" s="12" t="n"/>
      <x:c r="L107" s="12" t="n"/>
      <x:c r="M107" s="18" t="n"/>
      <x:c r="N107" s="19" t="n"/>
      <x:c r="O107" s="10">
        <x:f>IF(B107="","",IF(F107="Ausgabe",M107*N107,IF(F107="Einnahme",M107,0)))</x:f>
      </x:c>
      <x:c r="P107" s="12" t="n"/>
      <x:c r="Q107" s="12" t="n"/>
    </x:row>
    <x:row r="108" ht="18" customHeight="1">
      <x:c r="A108" s="16">
        <x:f>IF(B108="","",ROW()-2)</x:f>
      </x:c>
      <x:c r="B108" s="17" t="n"/>
      <x:c r="C108" s="16">
        <x:f>IF(B108="","",MONTH(B108))</x:f>
      </x:c>
      <x:c r="D108" s="16">
        <x:f>IF(B108="","",YEAR(B108))</x:f>
      </x:c>
      <x:c r="E108" s="12" t="n"/>
      <x:c r="F108" s="12" t="n"/>
      <x:c r="G108" s="12" t="n"/>
      <x:c r="H108" s="12" t="n"/>
      <x:c r="I108" s="12" t="n"/>
      <x:c r="J108" s="12" t="n"/>
      <x:c r="K108" s="12" t="n"/>
      <x:c r="L108" s="12" t="n"/>
      <x:c r="M108" s="18" t="n"/>
      <x:c r="N108" s="19" t="n"/>
      <x:c r="O108" s="10">
        <x:f>IF(B108="","",IF(F108="Ausgabe",M108*N108,IF(F108="Einnahme",M108,0)))</x:f>
      </x:c>
      <x:c r="P108" s="12" t="n"/>
      <x:c r="Q108" s="12" t="n"/>
    </x:row>
    <x:row r="109" ht="18" customHeight="1">
      <x:c r="A109" s="16">
        <x:f>IF(B109="","",ROW()-2)</x:f>
      </x:c>
      <x:c r="B109" s="17" t="n"/>
      <x:c r="C109" s="16">
        <x:f>IF(B109="","",MONTH(B109))</x:f>
      </x:c>
      <x:c r="D109" s="16">
        <x:f>IF(B109="","",YEAR(B109))</x:f>
      </x:c>
      <x:c r="E109" s="12" t="n"/>
      <x:c r="F109" s="12" t="n"/>
      <x:c r="G109" s="12" t="n"/>
      <x:c r="H109" s="12" t="n"/>
      <x:c r="I109" s="12" t="n"/>
      <x:c r="J109" s="12" t="n"/>
      <x:c r="K109" s="12" t="n"/>
      <x:c r="L109" s="12" t="n"/>
      <x:c r="M109" s="18" t="n"/>
      <x:c r="N109" s="19" t="n"/>
      <x:c r="O109" s="10">
        <x:f>IF(B109="","",IF(F109="Ausgabe",M109*N109,IF(F109="Einnahme",M109,0)))</x:f>
      </x:c>
      <x:c r="P109" s="12" t="n"/>
      <x:c r="Q109" s="12" t="n"/>
    </x:row>
    <x:row r="110" ht="18" customHeight="1">
      <x:c r="A110" s="16">
        <x:f>IF(B110="","",ROW()-2)</x:f>
      </x:c>
      <x:c r="B110" s="17" t="n"/>
      <x:c r="C110" s="16">
        <x:f>IF(B110="","",MONTH(B110))</x:f>
      </x:c>
      <x:c r="D110" s="16">
        <x:f>IF(B110="","",YEAR(B110))</x:f>
      </x:c>
      <x:c r="E110" s="12" t="n"/>
      <x:c r="F110" s="12" t="n"/>
      <x:c r="G110" s="12" t="n"/>
      <x:c r="H110" s="12" t="n"/>
      <x:c r="I110" s="12" t="n"/>
      <x:c r="J110" s="12" t="n"/>
      <x:c r="K110" s="12" t="n"/>
      <x:c r="L110" s="12" t="n"/>
      <x:c r="M110" s="18" t="n"/>
      <x:c r="N110" s="19" t="n"/>
      <x:c r="O110" s="10">
        <x:f>IF(B110="","",IF(F110="Ausgabe",M110*N110,IF(F110="Einnahme",M110,0)))</x:f>
      </x:c>
      <x:c r="P110" s="12" t="n"/>
      <x:c r="Q110" s="12" t="n"/>
    </x:row>
    <x:row r="111" ht="18" customHeight="1">
      <x:c r="A111" s="16">
        <x:f>IF(B111="","",ROW()-2)</x:f>
      </x:c>
      <x:c r="B111" s="17" t="n"/>
      <x:c r="C111" s="16">
        <x:f>IF(B111="","",MONTH(B111))</x:f>
      </x:c>
      <x:c r="D111" s="16">
        <x:f>IF(B111="","",YEAR(B111))</x:f>
      </x:c>
      <x:c r="E111" s="12" t="n"/>
      <x:c r="F111" s="12" t="n"/>
      <x:c r="G111" s="12" t="n"/>
      <x:c r="H111" s="12" t="n"/>
      <x:c r="I111" s="12" t="n"/>
      <x:c r="J111" s="12" t="n"/>
      <x:c r="K111" s="12" t="n"/>
      <x:c r="L111" s="12" t="n"/>
      <x:c r="M111" s="18" t="n"/>
      <x:c r="N111" s="19" t="n"/>
      <x:c r="O111" s="10">
        <x:f>IF(B111="","",IF(F111="Ausgabe",M111*N111,IF(F111="Einnahme",M111,0)))</x:f>
      </x:c>
      <x:c r="P111" s="12" t="n"/>
      <x:c r="Q111" s="12" t="n"/>
    </x:row>
    <x:row r="112" ht="18" customHeight="1">
      <x:c r="A112" s="16">
        <x:f>IF(B112="","",ROW()-2)</x:f>
      </x:c>
      <x:c r="B112" s="17" t="n"/>
      <x:c r="C112" s="16">
        <x:f>IF(B112="","",MONTH(B112))</x:f>
      </x:c>
      <x:c r="D112" s="16">
        <x:f>IF(B112="","",YEAR(B112))</x:f>
      </x:c>
      <x:c r="E112" s="12" t="n"/>
      <x:c r="F112" s="12" t="n"/>
      <x:c r="G112" s="12" t="n"/>
      <x:c r="H112" s="12" t="n"/>
      <x:c r="I112" s="12" t="n"/>
      <x:c r="J112" s="12" t="n"/>
      <x:c r="K112" s="12" t="n"/>
      <x:c r="L112" s="12" t="n"/>
      <x:c r="M112" s="18" t="n"/>
      <x:c r="N112" s="19" t="n"/>
      <x:c r="O112" s="10">
        <x:f>IF(B112="","",IF(F112="Ausgabe",M112*N112,IF(F112="Einnahme",M112,0)))</x:f>
      </x:c>
      <x:c r="P112" s="12" t="n"/>
      <x:c r="Q112" s="12" t="n"/>
    </x:row>
    <x:row r="113" ht="18" customHeight="1">
      <x:c r="A113" s="16">
        <x:f>IF(B113="","",ROW()-2)</x:f>
      </x:c>
      <x:c r="B113" s="17" t="n"/>
      <x:c r="C113" s="16">
        <x:f>IF(B113="","",MONTH(B113))</x:f>
      </x:c>
      <x:c r="D113" s="16">
        <x:f>IF(B113="","",YEAR(B113))</x:f>
      </x:c>
      <x:c r="E113" s="12" t="n"/>
      <x:c r="F113" s="12" t="n"/>
      <x:c r="G113" s="12" t="n"/>
      <x:c r="H113" s="12" t="n"/>
      <x:c r="I113" s="12" t="n"/>
      <x:c r="J113" s="12" t="n"/>
      <x:c r="K113" s="12" t="n"/>
      <x:c r="L113" s="12" t="n"/>
      <x:c r="M113" s="18" t="n"/>
      <x:c r="N113" s="19" t="n"/>
      <x:c r="O113" s="10">
        <x:f>IF(B113="","",IF(F113="Ausgabe",M113*N113,IF(F113="Einnahme",M113,0)))</x:f>
      </x:c>
      <x:c r="P113" s="12" t="n"/>
      <x:c r="Q113" s="12" t="n"/>
    </x:row>
    <x:row r="114" ht="18" customHeight="1">
      <x:c r="A114" s="16">
        <x:f>IF(B114="","",ROW()-2)</x:f>
      </x:c>
      <x:c r="B114" s="17" t="n"/>
      <x:c r="C114" s="16">
        <x:f>IF(B114="","",MONTH(B114))</x:f>
      </x:c>
      <x:c r="D114" s="16">
        <x:f>IF(B114="","",YEAR(B114))</x:f>
      </x:c>
      <x:c r="E114" s="12" t="n"/>
      <x:c r="F114" s="12" t="n"/>
      <x:c r="G114" s="12" t="n"/>
      <x:c r="H114" s="12" t="n"/>
      <x:c r="I114" s="12" t="n"/>
      <x:c r="J114" s="12" t="n"/>
      <x:c r="K114" s="12" t="n"/>
      <x:c r="L114" s="12" t="n"/>
      <x:c r="M114" s="18" t="n"/>
      <x:c r="N114" s="19" t="n"/>
      <x:c r="O114" s="10">
        <x:f>IF(B114="","",IF(F114="Ausgabe",M114*N114,IF(F114="Einnahme",M114,0)))</x:f>
      </x:c>
      <x:c r="P114" s="12" t="n"/>
      <x:c r="Q114" s="12" t="n"/>
    </x:row>
    <x:row r="115" ht="18" customHeight="1">
      <x:c r="A115" s="16">
        <x:f>IF(B115="","",ROW()-2)</x:f>
      </x:c>
      <x:c r="B115" s="17" t="n"/>
      <x:c r="C115" s="16">
        <x:f>IF(B115="","",MONTH(B115))</x:f>
      </x:c>
      <x:c r="D115" s="16">
        <x:f>IF(B115="","",YEAR(B115))</x:f>
      </x:c>
      <x:c r="E115" s="12" t="n"/>
      <x:c r="F115" s="12" t="n"/>
      <x:c r="G115" s="12" t="n"/>
      <x:c r="H115" s="12" t="n"/>
      <x:c r="I115" s="12" t="n"/>
      <x:c r="J115" s="12" t="n"/>
      <x:c r="K115" s="12" t="n"/>
      <x:c r="L115" s="12" t="n"/>
      <x:c r="M115" s="18" t="n"/>
      <x:c r="N115" s="19" t="n"/>
      <x:c r="O115" s="10">
        <x:f>IF(B115="","",IF(F115="Ausgabe",M115*N115,IF(F115="Einnahme",M115,0)))</x:f>
      </x:c>
      <x:c r="P115" s="12" t="n"/>
      <x:c r="Q115" s="12" t="n"/>
    </x:row>
    <x:row r="116" ht="18" customHeight="1">
      <x:c r="A116" s="16">
        <x:f>IF(B116="","",ROW()-2)</x:f>
      </x:c>
      <x:c r="B116" s="17" t="n"/>
      <x:c r="C116" s="16">
        <x:f>IF(B116="","",MONTH(B116))</x:f>
      </x:c>
      <x:c r="D116" s="16">
        <x:f>IF(B116="","",YEAR(B116))</x:f>
      </x:c>
      <x:c r="E116" s="12" t="n"/>
      <x:c r="F116" s="12" t="n"/>
      <x:c r="G116" s="12" t="n"/>
      <x:c r="H116" s="12" t="n"/>
      <x:c r="I116" s="12" t="n"/>
      <x:c r="J116" s="12" t="n"/>
      <x:c r="K116" s="12" t="n"/>
      <x:c r="L116" s="12" t="n"/>
      <x:c r="M116" s="18" t="n"/>
      <x:c r="N116" s="19" t="n"/>
      <x:c r="O116" s="10">
        <x:f>IF(B116="","",IF(F116="Ausgabe",M116*N116,IF(F116="Einnahme",M116,0)))</x:f>
      </x:c>
      <x:c r="P116" s="12" t="n"/>
      <x:c r="Q116" s="12" t="n"/>
    </x:row>
    <x:row r="117" ht="18" customHeight="1">
      <x:c r="A117" s="16">
        <x:f>IF(B117="","",ROW()-2)</x:f>
      </x:c>
      <x:c r="B117" s="17" t="n"/>
      <x:c r="C117" s="16">
        <x:f>IF(B117="","",MONTH(B117))</x:f>
      </x:c>
      <x:c r="D117" s="16">
        <x:f>IF(B117="","",YEAR(B117))</x:f>
      </x:c>
      <x:c r="E117" s="12" t="n"/>
      <x:c r="F117" s="12" t="n"/>
      <x:c r="G117" s="12" t="n"/>
      <x:c r="H117" s="12" t="n"/>
      <x:c r="I117" s="12" t="n"/>
      <x:c r="J117" s="12" t="n"/>
      <x:c r="K117" s="12" t="n"/>
      <x:c r="L117" s="12" t="n"/>
      <x:c r="M117" s="18" t="n"/>
      <x:c r="N117" s="19" t="n"/>
      <x:c r="O117" s="10">
        <x:f>IF(B117="","",IF(F117="Ausgabe",M117*N117,IF(F117="Einnahme",M117,0)))</x:f>
      </x:c>
      <x:c r="P117" s="12" t="n"/>
      <x:c r="Q117" s="12" t="n"/>
    </x:row>
    <x:row r="118" ht="18" customHeight="1">
      <x:c r="A118" s="16">
        <x:f>IF(B118="","",ROW()-2)</x:f>
      </x:c>
      <x:c r="B118" s="17" t="n"/>
      <x:c r="C118" s="16">
        <x:f>IF(B118="","",MONTH(B118))</x:f>
      </x:c>
      <x:c r="D118" s="16">
        <x:f>IF(B118="","",YEAR(B118))</x:f>
      </x:c>
      <x:c r="E118" s="12" t="n"/>
      <x:c r="F118" s="12" t="n"/>
      <x:c r="G118" s="12" t="n"/>
      <x:c r="H118" s="12" t="n"/>
      <x:c r="I118" s="12" t="n"/>
      <x:c r="J118" s="12" t="n"/>
      <x:c r="K118" s="12" t="n"/>
      <x:c r="L118" s="12" t="n"/>
      <x:c r="M118" s="18" t="n"/>
      <x:c r="N118" s="19" t="n"/>
      <x:c r="O118" s="10">
        <x:f>IF(B118="","",IF(F118="Ausgabe",M118*N118,IF(F118="Einnahme",M118,0)))</x:f>
      </x:c>
      <x:c r="P118" s="12" t="n"/>
      <x:c r="Q118" s="12" t="n"/>
    </x:row>
    <x:row r="119" ht="18" customHeight="1">
      <x:c r="A119" s="16">
        <x:f>IF(B119="","",ROW()-2)</x:f>
      </x:c>
      <x:c r="B119" s="17" t="n"/>
      <x:c r="C119" s="16">
        <x:f>IF(B119="","",MONTH(B119))</x:f>
      </x:c>
      <x:c r="D119" s="16">
        <x:f>IF(B119="","",YEAR(B119))</x:f>
      </x:c>
      <x:c r="E119" s="12" t="n"/>
      <x:c r="F119" s="12" t="n"/>
      <x:c r="G119" s="12" t="n"/>
      <x:c r="H119" s="12" t="n"/>
      <x:c r="I119" s="12" t="n"/>
      <x:c r="J119" s="12" t="n"/>
      <x:c r="K119" s="12" t="n"/>
      <x:c r="L119" s="12" t="n"/>
      <x:c r="M119" s="18" t="n"/>
      <x:c r="N119" s="19" t="n"/>
      <x:c r="O119" s="10">
        <x:f>IF(B119="","",IF(F119="Ausgabe",M119*N119,IF(F119="Einnahme",M119,0)))</x:f>
      </x:c>
      <x:c r="P119" s="12" t="n"/>
      <x:c r="Q119" s="12" t="n"/>
    </x:row>
    <x:row r="120" ht="18" customHeight="1">
      <x:c r="A120" s="16">
        <x:f>IF(B120="","",ROW()-2)</x:f>
      </x:c>
      <x:c r="B120" s="17" t="n"/>
      <x:c r="C120" s="16">
        <x:f>IF(B120="","",MONTH(B120))</x:f>
      </x:c>
      <x:c r="D120" s="16">
        <x:f>IF(B120="","",YEAR(B120))</x:f>
      </x:c>
      <x:c r="E120" s="12" t="n"/>
      <x:c r="F120" s="12" t="n"/>
      <x:c r="G120" s="12" t="n"/>
      <x:c r="H120" s="12" t="n"/>
      <x:c r="I120" s="12" t="n"/>
      <x:c r="J120" s="12" t="n"/>
      <x:c r="K120" s="12" t="n"/>
      <x:c r="L120" s="12" t="n"/>
      <x:c r="M120" s="18" t="n"/>
      <x:c r="N120" s="19" t="n"/>
      <x:c r="O120" s="10">
        <x:f>IF(B120="","",IF(F120="Ausgabe",M120*N120,IF(F120="Einnahme",M120,0)))</x:f>
      </x:c>
      <x:c r="P120" s="12" t="n"/>
      <x:c r="Q120" s="12" t="n"/>
    </x:row>
    <x:row r="121" ht="18" customHeight="1">
      <x:c r="A121" s="16">
        <x:f>IF(B121="","",ROW()-2)</x:f>
      </x:c>
      <x:c r="B121" s="17" t="n"/>
      <x:c r="C121" s="16">
        <x:f>IF(B121="","",MONTH(B121))</x:f>
      </x:c>
      <x:c r="D121" s="16">
        <x:f>IF(B121="","",YEAR(B121))</x:f>
      </x:c>
      <x:c r="E121" s="12" t="n"/>
      <x:c r="F121" s="12" t="n"/>
      <x:c r="G121" s="12" t="n"/>
      <x:c r="H121" s="12" t="n"/>
      <x:c r="I121" s="12" t="n"/>
      <x:c r="J121" s="12" t="n"/>
      <x:c r="K121" s="12" t="n"/>
      <x:c r="L121" s="12" t="n"/>
      <x:c r="M121" s="18" t="n"/>
      <x:c r="N121" s="19" t="n"/>
      <x:c r="O121" s="10">
        <x:f>IF(B121="","",IF(F121="Ausgabe",M121*N121,IF(F121="Einnahme",M121,0)))</x:f>
      </x:c>
      <x:c r="P121" s="12" t="n"/>
      <x:c r="Q121" s="12" t="n"/>
    </x:row>
    <x:row r="122" ht="18" customHeight="1">
      <x:c r="A122" s="16">
        <x:f>IF(B122="","",ROW()-2)</x:f>
      </x:c>
      <x:c r="B122" s="17" t="n"/>
      <x:c r="C122" s="16">
        <x:f>IF(B122="","",MONTH(B122))</x:f>
      </x:c>
      <x:c r="D122" s="16">
        <x:f>IF(B122="","",YEAR(B122))</x:f>
      </x:c>
      <x:c r="E122" s="12" t="n"/>
      <x:c r="F122" s="12" t="n"/>
      <x:c r="G122" s="12" t="n"/>
      <x:c r="H122" s="12" t="n"/>
      <x:c r="I122" s="12" t="n"/>
      <x:c r="J122" s="12" t="n"/>
      <x:c r="K122" s="12" t="n"/>
      <x:c r="L122" s="12" t="n"/>
      <x:c r="M122" s="18" t="n"/>
      <x:c r="N122" s="19" t="n"/>
      <x:c r="O122" s="10">
        <x:f>IF(B122="","",IF(F122="Ausgabe",M122*N122,IF(F122="Einnahme",M122,0)))</x:f>
      </x:c>
      <x:c r="P122" s="12" t="n"/>
      <x:c r="Q122" s="12" t="n"/>
    </x:row>
    <x:row r="123" ht="18" customHeight="1">
      <x:c r="A123" s="16">
        <x:f>IF(B123="","",ROW()-2)</x:f>
      </x:c>
      <x:c r="B123" s="17" t="n"/>
      <x:c r="C123" s="16">
        <x:f>IF(B123="","",MONTH(B123))</x:f>
      </x:c>
      <x:c r="D123" s="16">
        <x:f>IF(B123="","",YEAR(B123))</x:f>
      </x:c>
      <x:c r="E123" s="12" t="n"/>
      <x:c r="F123" s="12" t="n"/>
      <x:c r="G123" s="12" t="n"/>
      <x:c r="H123" s="12" t="n"/>
      <x:c r="I123" s="12" t="n"/>
      <x:c r="J123" s="12" t="n"/>
      <x:c r="K123" s="12" t="n"/>
      <x:c r="L123" s="12" t="n"/>
      <x:c r="M123" s="18" t="n"/>
      <x:c r="N123" s="19" t="n"/>
      <x:c r="O123" s="10">
        <x:f>IF(B123="","",IF(F123="Ausgabe",M123*N123,IF(F123="Einnahme",M123,0)))</x:f>
      </x:c>
      <x:c r="P123" s="12" t="n"/>
      <x:c r="Q123" s="12" t="n"/>
    </x:row>
    <x:row r="124" ht="18" customHeight="1">
      <x:c r="A124" s="16">
        <x:f>IF(B124="","",ROW()-2)</x:f>
      </x:c>
      <x:c r="B124" s="17" t="n"/>
      <x:c r="C124" s="16">
        <x:f>IF(B124="","",MONTH(B124))</x:f>
      </x:c>
      <x:c r="D124" s="16">
        <x:f>IF(B124="","",YEAR(B124))</x:f>
      </x:c>
      <x:c r="E124" s="12" t="n"/>
      <x:c r="F124" s="12" t="n"/>
      <x:c r="G124" s="12" t="n"/>
      <x:c r="H124" s="12" t="n"/>
      <x:c r="I124" s="12" t="n"/>
      <x:c r="J124" s="12" t="n"/>
      <x:c r="K124" s="12" t="n"/>
      <x:c r="L124" s="12" t="n"/>
      <x:c r="M124" s="18" t="n"/>
      <x:c r="N124" s="19" t="n"/>
      <x:c r="O124" s="10">
        <x:f>IF(B124="","",IF(F124="Ausgabe",M124*N124,IF(F124="Einnahme",M124,0)))</x:f>
      </x:c>
      <x:c r="P124" s="12" t="n"/>
      <x:c r="Q124" s="12" t="n"/>
    </x:row>
    <x:row r="125" ht="18" customHeight="1">
      <x:c r="A125" s="16">
        <x:f>IF(B125="","",ROW()-2)</x:f>
      </x:c>
      <x:c r="B125" s="17" t="n"/>
      <x:c r="C125" s="16">
        <x:f>IF(B125="","",MONTH(B125))</x:f>
      </x:c>
      <x:c r="D125" s="16">
        <x:f>IF(B125="","",YEAR(B125))</x:f>
      </x:c>
      <x:c r="E125" s="12" t="n"/>
      <x:c r="F125" s="12" t="n"/>
      <x:c r="G125" s="12" t="n"/>
      <x:c r="H125" s="12" t="n"/>
      <x:c r="I125" s="12" t="n"/>
      <x:c r="J125" s="12" t="n"/>
      <x:c r="K125" s="12" t="n"/>
      <x:c r="L125" s="12" t="n"/>
      <x:c r="M125" s="18" t="n"/>
      <x:c r="N125" s="19" t="n"/>
      <x:c r="O125" s="10">
        <x:f>IF(B125="","",IF(F125="Ausgabe",M125*N125,IF(F125="Einnahme",M125,0)))</x:f>
      </x:c>
      <x:c r="P125" s="12" t="n"/>
      <x:c r="Q125" s="12" t="n"/>
    </x:row>
    <x:row r="126" ht="18" customHeight="1">
      <x:c r="A126" s="16">
        <x:f>IF(B126="","",ROW()-2)</x:f>
      </x:c>
      <x:c r="B126" s="17" t="n"/>
      <x:c r="C126" s="16">
        <x:f>IF(B126="","",MONTH(B126))</x:f>
      </x:c>
      <x:c r="D126" s="16">
        <x:f>IF(B126="","",YEAR(B126))</x:f>
      </x:c>
      <x:c r="E126" s="12" t="n"/>
      <x:c r="F126" s="12" t="n"/>
      <x:c r="G126" s="12" t="n"/>
      <x:c r="H126" s="12" t="n"/>
      <x:c r="I126" s="12" t="n"/>
      <x:c r="J126" s="12" t="n"/>
      <x:c r="K126" s="12" t="n"/>
      <x:c r="L126" s="12" t="n"/>
      <x:c r="M126" s="18" t="n"/>
      <x:c r="N126" s="19" t="n"/>
      <x:c r="O126" s="10">
        <x:f>IF(B126="","",IF(F126="Ausgabe",M126*N126,IF(F126="Einnahme",M126,0)))</x:f>
      </x:c>
      <x:c r="P126" s="12" t="n"/>
      <x:c r="Q126" s="12" t="n"/>
    </x:row>
    <x:row r="127" ht="18" customHeight="1">
      <x:c r="A127" s="16">
        <x:f>IF(B127="","",ROW()-2)</x:f>
      </x:c>
      <x:c r="B127" s="17" t="n"/>
      <x:c r="C127" s="16">
        <x:f>IF(B127="","",MONTH(B127))</x:f>
      </x:c>
      <x:c r="D127" s="16">
        <x:f>IF(B127="","",YEAR(B127))</x:f>
      </x:c>
      <x:c r="E127" s="12" t="n"/>
      <x:c r="F127" s="12" t="n"/>
      <x:c r="G127" s="12" t="n"/>
      <x:c r="H127" s="12" t="n"/>
      <x:c r="I127" s="12" t="n"/>
      <x:c r="J127" s="12" t="n"/>
      <x:c r="K127" s="12" t="n"/>
      <x:c r="L127" s="12" t="n"/>
      <x:c r="M127" s="18" t="n"/>
      <x:c r="N127" s="19" t="n"/>
      <x:c r="O127" s="10">
        <x:f>IF(B127="","",IF(F127="Ausgabe",M127*N127,IF(F127="Einnahme",M127,0)))</x:f>
      </x:c>
      <x:c r="P127" s="12" t="n"/>
      <x:c r="Q127" s="12" t="n"/>
    </x:row>
    <x:row r="128" ht="18" customHeight="1">
      <x:c r="A128" s="16">
        <x:f>IF(B128="","",ROW()-2)</x:f>
      </x:c>
      <x:c r="B128" s="17" t="n"/>
      <x:c r="C128" s="16">
        <x:f>IF(B128="","",MONTH(B128))</x:f>
      </x:c>
      <x:c r="D128" s="16">
        <x:f>IF(B128="","",YEAR(B128))</x:f>
      </x:c>
      <x:c r="E128" s="12" t="n"/>
      <x:c r="F128" s="12" t="n"/>
      <x:c r="G128" s="12" t="n"/>
      <x:c r="H128" s="12" t="n"/>
      <x:c r="I128" s="12" t="n"/>
      <x:c r="J128" s="12" t="n"/>
      <x:c r="K128" s="12" t="n"/>
      <x:c r="L128" s="12" t="n"/>
      <x:c r="M128" s="18" t="n"/>
      <x:c r="N128" s="19" t="n"/>
      <x:c r="O128" s="10">
        <x:f>IF(B128="","",IF(F128="Ausgabe",M128*N128,IF(F128="Einnahme",M128,0)))</x:f>
      </x:c>
      <x:c r="P128" s="12" t="n"/>
      <x:c r="Q128" s="12" t="n"/>
    </x:row>
    <x:row r="129" ht="18" customHeight="1">
      <x:c r="A129" s="16">
        <x:f>IF(B129="","",ROW()-2)</x:f>
      </x:c>
      <x:c r="B129" s="17" t="n"/>
      <x:c r="C129" s="16">
        <x:f>IF(B129="","",MONTH(B129))</x:f>
      </x:c>
      <x:c r="D129" s="16">
        <x:f>IF(B129="","",YEAR(B129))</x:f>
      </x:c>
      <x:c r="E129" s="12" t="n"/>
      <x:c r="F129" s="12" t="n"/>
      <x:c r="G129" s="12" t="n"/>
      <x:c r="H129" s="12" t="n"/>
      <x:c r="I129" s="12" t="n"/>
      <x:c r="J129" s="12" t="n"/>
      <x:c r="K129" s="12" t="n"/>
      <x:c r="L129" s="12" t="n"/>
      <x:c r="M129" s="18" t="n"/>
      <x:c r="N129" s="19" t="n"/>
      <x:c r="O129" s="10">
        <x:f>IF(B129="","",IF(F129="Ausgabe",M129*N129,IF(F129="Einnahme",M129,0)))</x:f>
      </x:c>
      <x:c r="P129" s="12" t="n"/>
      <x:c r="Q129" s="12" t="n"/>
    </x:row>
    <x:row r="130" ht="18" customHeight="1">
      <x:c r="A130" s="16">
        <x:f>IF(B130="","",ROW()-2)</x:f>
      </x:c>
      <x:c r="B130" s="17" t="n"/>
      <x:c r="C130" s="16">
        <x:f>IF(B130="","",MONTH(B130))</x:f>
      </x:c>
      <x:c r="D130" s="16">
        <x:f>IF(B130="","",YEAR(B130))</x:f>
      </x:c>
      <x:c r="E130" s="12" t="n"/>
      <x:c r="F130" s="12" t="n"/>
      <x:c r="G130" s="12" t="n"/>
      <x:c r="H130" s="12" t="n"/>
      <x:c r="I130" s="12" t="n"/>
      <x:c r="J130" s="12" t="n"/>
      <x:c r="K130" s="12" t="n"/>
      <x:c r="L130" s="12" t="n"/>
      <x:c r="M130" s="18" t="n"/>
      <x:c r="N130" s="19" t="n"/>
      <x:c r="O130" s="10">
        <x:f>IF(B130="","",IF(F130="Ausgabe",M130*N130,IF(F130="Einnahme",M130,0)))</x:f>
      </x:c>
      <x:c r="P130" s="12" t="n"/>
      <x:c r="Q130" s="12" t="n"/>
    </x:row>
    <x:row r="131" ht="18" customHeight="1">
      <x:c r="A131" s="16">
        <x:f>IF(B131="","",ROW()-2)</x:f>
      </x:c>
      <x:c r="B131" s="17" t="n"/>
      <x:c r="C131" s="16">
        <x:f>IF(B131="","",MONTH(B131))</x:f>
      </x:c>
      <x:c r="D131" s="16">
        <x:f>IF(B131="","",YEAR(B131))</x:f>
      </x:c>
      <x:c r="E131" s="12" t="n"/>
      <x:c r="F131" s="12" t="n"/>
      <x:c r="G131" s="12" t="n"/>
      <x:c r="H131" s="12" t="n"/>
      <x:c r="I131" s="12" t="n"/>
      <x:c r="J131" s="12" t="n"/>
      <x:c r="K131" s="12" t="n"/>
      <x:c r="L131" s="12" t="n"/>
      <x:c r="M131" s="18" t="n"/>
      <x:c r="N131" s="19" t="n"/>
      <x:c r="O131" s="10">
        <x:f>IF(B131="","",IF(F131="Ausgabe",M131*N131,IF(F131="Einnahme",M131,0)))</x:f>
      </x:c>
      <x:c r="P131" s="12" t="n"/>
      <x:c r="Q131" s="12" t="n"/>
    </x:row>
    <x:row r="132" ht="18" customHeight="1">
      <x:c r="A132" s="16">
        <x:f>IF(B132="","",ROW()-2)</x:f>
      </x:c>
      <x:c r="B132" s="17" t="n"/>
      <x:c r="C132" s="16">
        <x:f>IF(B132="","",MONTH(B132))</x:f>
      </x:c>
      <x:c r="D132" s="16">
        <x:f>IF(B132="","",YEAR(B132))</x:f>
      </x:c>
      <x:c r="E132" s="12" t="n"/>
      <x:c r="F132" s="12" t="n"/>
      <x:c r="G132" s="12" t="n"/>
      <x:c r="H132" s="12" t="n"/>
      <x:c r="I132" s="12" t="n"/>
      <x:c r="J132" s="12" t="n"/>
      <x:c r="K132" s="12" t="n"/>
      <x:c r="L132" s="12" t="n"/>
      <x:c r="M132" s="18" t="n"/>
      <x:c r="N132" s="19" t="n"/>
      <x:c r="O132" s="10">
        <x:f>IF(B132="","",IF(F132="Ausgabe",M132*N132,IF(F132="Einnahme",M132,0)))</x:f>
      </x:c>
      <x:c r="P132" s="12" t="n"/>
      <x:c r="Q132" s="12" t="n"/>
    </x:row>
    <x:row r="133" ht="18" customHeight="1">
      <x:c r="A133" s="16">
        <x:f>IF(B133="","",ROW()-2)</x:f>
      </x:c>
      <x:c r="B133" s="17" t="n"/>
      <x:c r="C133" s="16">
        <x:f>IF(B133="","",MONTH(B133))</x:f>
      </x:c>
      <x:c r="D133" s="16">
        <x:f>IF(B133="","",YEAR(B133))</x:f>
      </x:c>
      <x:c r="E133" s="12" t="n"/>
      <x:c r="F133" s="12" t="n"/>
      <x:c r="G133" s="12" t="n"/>
      <x:c r="H133" s="12" t="n"/>
      <x:c r="I133" s="12" t="n"/>
      <x:c r="J133" s="12" t="n"/>
      <x:c r="K133" s="12" t="n"/>
      <x:c r="L133" s="12" t="n"/>
      <x:c r="M133" s="18" t="n"/>
      <x:c r="N133" s="19" t="n"/>
      <x:c r="O133" s="10">
        <x:f>IF(B133="","",IF(F133="Ausgabe",M133*N133,IF(F133="Einnahme",M133,0)))</x:f>
      </x:c>
      <x:c r="P133" s="12" t="n"/>
      <x:c r="Q133" s="12" t="n"/>
    </x:row>
    <x:row r="134" ht="18" customHeight="1">
      <x:c r="A134" s="16">
        <x:f>IF(B134="","",ROW()-2)</x:f>
      </x:c>
      <x:c r="B134" s="17" t="n"/>
      <x:c r="C134" s="16">
        <x:f>IF(B134="","",MONTH(B134))</x:f>
      </x:c>
      <x:c r="D134" s="16">
        <x:f>IF(B134="","",YEAR(B134))</x:f>
      </x:c>
      <x:c r="E134" s="12" t="n"/>
      <x:c r="F134" s="12" t="n"/>
      <x:c r="G134" s="12" t="n"/>
      <x:c r="H134" s="12" t="n"/>
      <x:c r="I134" s="12" t="n"/>
      <x:c r="J134" s="12" t="n"/>
      <x:c r="K134" s="12" t="n"/>
      <x:c r="L134" s="12" t="n"/>
      <x:c r="M134" s="18" t="n"/>
      <x:c r="N134" s="19" t="n"/>
      <x:c r="O134" s="10">
        <x:f>IF(B134="","",IF(F134="Ausgabe",M134*N134,IF(F134="Einnahme",M134,0)))</x:f>
      </x:c>
      <x:c r="P134" s="12" t="n"/>
      <x:c r="Q134" s="12" t="n"/>
    </x:row>
    <x:row r="135" ht="18" customHeight="1">
      <x:c r="A135" s="16">
        <x:f>IF(B135="","",ROW()-2)</x:f>
      </x:c>
      <x:c r="B135" s="17" t="n"/>
      <x:c r="C135" s="16">
        <x:f>IF(B135="","",MONTH(B135))</x:f>
      </x:c>
      <x:c r="D135" s="16">
        <x:f>IF(B135="","",YEAR(B135))</x:f>
      </x:c>
      <x:c r="E135" s="12" t="n"/>
      <x:c r="F135" s="12" t="n"/>
      <x:c r="G135" s="12" t="n"/>
      <x:c r="H135" s="12" t="n"/>
      <x:c r="I135" s="12" t="n"/>
      <x:c r="J135" s="12" t="n"/>
      <x:c r="K135" s="12" t="n"/>
      <x:c r="L135" s="12" t="n"/>
      <x:c r="M135" s="18" t="n"/>
      <x:c r="N135" s="19" t="n"/>
      <x:c r="O135" s="10">
        <x:f>IF(B135="","",IF(F135="Ausgabe",M135*N135,IF(F135="Einnahme",M135,0)))</x:f>
      </x:c>
      <x:c r="P135" s="12" t="n"/>
      <x:c r="Q135" s="12" t="n"/>
    </x:row>
    <x:row r="136" ht="18" customHeight="1">
      <x:c r="A136" s="16">
        <x:f>IF(B136="","",ROW()-2)</x:f>
      </x:c>
      <x:c r="B136" s="17" t="n"/>
      <x:c r="C136" s="16">
        <x:f>IF(B136="","",MONTH(B136))</x:f>
      </x:c>
      <x:c r="D136" s="16">
        <x:f>IF(B136="","",YEAR(B136))</x:f>
      </x:c>
      <x:c r="E136" s="12" t="n"/>
      <x:c r="F136" s="12" t="n"/>
      <x:c r="G136" s="12" t="n"/>
      <x:c r="H136" s="12" t="n"/>
      <x:c r="I136" s="12" t="n"/>
      <x:c r="J136" s="12" t="n"/>
      <x:c r="K136" s="12" t="n"/>
      <x:c r="L136" s="12" t="n"/>
      <x:c r="M136" s="18" t="n"/>
      <x:c r="N136" s="19" t="n"/>
      <x:c r="O136" s="10">
        <x:f>IF(B136="","",IF(F136="Ausgabe",M136*N136,IF(F136="Einnahme",M136,0)))</x:f>
      </x:c>
      <x:c r="P136" s="12" t="n"/>
      <x:c r="Q136" s="12" t="n"/>
    </x:row>
    <x:row r="137" ht="18" customHeight="1">
      <x:c r="A137" s="16">
        <x:f>IF(B137="","",ROW()-2)</x:f>
      </x:c>
      <x:c r="B137" s="17" t="n"/>
      <x:c r="C137" s="16">
        <x:f>IF(B137="","",MONTH(B137))</x:f>
      </x:c>
      <x:c r="D137" s="16">
        <x:f>IF(B137="","",YEAR(B137))</x:f>
      </x:c>
      <x:c r="E137" s="12" t="n"/>
      <x:c r="F137" s="12" t="n"/>
      <x:c r="G137" s="12" t="n"/>
      <x:c r="H137" s="12" t="n"/>
      <x:c r="I137" s="12" t="n"/>
      <x:c r="J137" s="12" t="n"/>
      <x:c r="K137" s="12" t="n"/>
      <x:c r="L137" s="12" t="n"/>
      <x:c r="M137" s="18" t="n"/>
      <x:c r="N137" s="19" t="n"/>
      <x:c r="O137" s="10">
        <x:f>IF(B137="","",IF(F137="Ausgabe",M137*N137,IF(F137="Einnahme",M137,0)))</x:f>
      </x:c>
      <x:c r="P137" s="12" t="n"/>
      <x:c r="Q137" s="12" t="n"/>
    </x:row>
    <x:row r="138" ht="18" customHeight="1">
      <x:c r="A138" s="16">
        <x:f>IF(B138="","",ROW()-2)</x:f>
      </x:c>
      <x:c r="B138" s="17" t="n"/>
      <x:c r="C138" s="16">
        <x:f>IF(B138="","",MONTH(B138))</x:f>
      </x:c>
      <x:c r="D138" s="16">
        <x:f>IF(B138="","",YEAR(B138))</x:f>
      </x:c>
      <x:c r="E138" s="12" t="n"/>
      <x:c r="F138" s="12" t="n"/>
      <x:c r="G138" s="12" t="n"/>
      <x:c r="H138" s="12" t="n"/>
      <x:c r="I138" s="12" t="n"/>
      <x:c r="J138" s="12" t="n"/>
      <x:c r="K138" s="12" t="n"/>
      <x:c r="L138" s="12" t="n"/>
      <x:c r="M138" s="18" t="n"/>
      <x:c r="N138" s="19" t="n"/>
      <x:c r="O138" s="10">
        <x:f>IF(B138="","",IF(F138="Ausgabe",M138*N138,IF(F138="Einnahme",M138,0)))</x:f>
      </x:c>
      <x:c r="P138" s="12" t="n"/>
      <x:c r="Q138" s="12" t="n"/>
    </x:row>
    <x:row r="139" ht="18" customHeight="1">
      <x:c r="A139" s="16">
        <x:f>IF(B139="","",ROW()-2)</x:f>
      </x:c>
      <x:c r="B139" s="17" t="n"/>
      <x:c r="C139" s="16">
        <x:f>IF(B139="","",MONTH(B139))</x:f>
      </x:c>
      <x:c r="D139" s="16">
        <x:f>IF(B139="","",YEAR(B139))</x:f>
      </x:c>
      <x:c r="E139" s="12" t="n"/>
      <x:c r="F139" s="12" t="n"/>
      <x:c r="G139" s="12" t="n"/>
      <x:c r="H139" s="12" t="n"/>
      <x:c r="I139" s="12" t="n"/>
      <x:c r="J139" s="12" t="n"/>
      <x:c r="K139" s="12" t="n"/>
      <x:c r="L139" s="12" t="n"/>
      <x:c r="M139" s="18" t="n"/>
      <x:c r="N139" s="19" t="n"/>
      <x:c r="O139" s="10">
        <x:f>IF(B139="","",IF(F139="Ausgabe",M139*N139,IF(F139="Einnahme",M139,0)))</x:f>
      </x:c>
      <x:c r="P139" s="12" t="n"/>
      <x:c r="Q139" s="12" t="n"/>
    </x:row>
    <x:row r="140" ht="18" customHeight="1">
      <x:c r="A140" s="16">
        <x:f>IF(B140="","",ROW()-2)</x:f>
      </x:c>
      <x:c r="B140" s="17" t="n"/>
      <x:c r="C140" s="16">
        <x:f>IF(B140="","",MONTH(B140))</x:f>
      </x:c>
      <x:c r="D140" s="16">
        <x:f>IF(B140="","",YEAR(B140))</x:f>
      </x:c>
      <x:c r="E140" s="12" t="n"/>
      <x:c r="F140" s="12" t="n"/>
      <x:c r="G140" s="12" t="n"/>
      <x:c r="H140" s="12" t="n"/>
      <x:c r="I140" s="12" t="n"/>
      <x:c r="J140" s="12" t="n"/>
      <x:c r="K140" s="12" t="n"/>
      <x:c r="L140" s="12" t="n"/>
      <x:c r="M140" s="18" t="n"/>
      <x:c r="N140" s="19" t="n"/>
      <x:c r="O140" s="10">
        <x:f>IF(B140="","",IF(F140="Ausgabe",M140*N140,IF(F140="Einnahme",M140,0)))</x:f>
      </x:c>
      <x:c r="P140" s="12" t="n"/>
      <x:c r="Q140" s="12" t="n"/>
    </x:row>
    <x:row r="141" ht="18" customHeight="1">
      <x:c r="A141" s="16">
        <x:f>IF(B141="","",ROW()-2)</x:f>
      </x:c>
      <x:c r="B141" s="17" t="n"/>
      <x:c r="C141" s="16">
        <x:f>IF(B141="","",MONTH(B141))</x:f>
      </x:c>
      <x:c r="D141" s="16">
        <x:f>IF(B141="","",YEAR(B141))</x:f>
      </x:c>
      <x:c r="E141" s="12" t="n"/>
      <x:c r="F141" s="12" t="n"/>
      <x:c r="G141" s="12" t="n"/>
      <x:c r="H141" s="12" t="n"/>
      <x:c r="I141" s="12" t="n"/>
      <x:c r="J141" s="12" t="n"/>
      <x:c r="K141" s="12" t="n"/>
      <x:c r="L141" s="12" t="n"/>
      <x:c r="M141" s="18" t="n"/>
      <x:c r="N141" s="19" t="n"/>
      <x:c r="O141" s="10">
        <x:f>IF(B141="","",IF(F141="Ausgabe",M141*N141,IF(F141="Einnahme",M141,0)))</x:f>
      </x:c>
      <x:c r="P141" s="12" t="n"/>
      <x:c r="Q141" s="12" t="n"/>
    </x:row>
    <x:row r="142" ht="18" customHeight="1">
      <x:c r="A142" s="16">
        <x:f>IF(B142="","",ROW()-2)</x:f>
      </x:c>
      <x:c r="B142" s="17" t="n"/>
      <x:c r="C142" s="16">
        <x:f>IF(B142="","",MONTH(B142))</x:f>
      </x:c>
      <x:c r="D142" s="16">
        <x:f>IF(B142="","",YEAR(B142))</x:f>
      </x:c>
      <x:c r="E142" s="12" t="n"/>
      <x:c r="F142" s="12" t="n"/>
      <x:c r="G142" s="12" t="n"/>
      <x:c r="H142" s="12" t="n"/>
      <x:c r="I142" s="12" t="n"/>
      <x:c r="J142" s="12" t="n"/>
      <x:c r="K142" s="12" t="n"/>
      <x:c r="L142" s="12" t="n"/>
      <x:c r="M142" s="18" t="n"/>
      <x:c r="N142" s="19" t="n"/>
      <x:c r="O142" s="10">
        <x:f>IF(B142="","",IF(F142="Ausgabe",M142*N142,IF(F142="Einnahme",M142,0)))</x:f>
      </x:c>
      <x:c r="P142" s="12" t="n"/>
      <x:c r="Q142" s="12" t="n"/>
    </x:row>
    <x:row r="143" ht="18" customHeight="1">
      <x:c r="A143" s="16">
        <x:f>IF(B143="","",ROW()-2)</x:f>
      </x:c>
      <x:c r="B143" s="17" t="n"/>
      <x:c r="C143" s="16">
        <x:f>IF(B143="","",MONTH(B143))</x:f>
      </x:c>
      <x:c r="D143" s="16">
        <x:f>IF(B143="","",YEAR(B143))</x:f>
      </x:c>
      <x:c r="E143" s="12" t="n"/>
      <x:c r="F143" s="12" t="n"/>
      <x:c r="G143" s="12" t="n"/>
      <x:c r="H143" s="12" t="n"/>
      <x:c r="I143" s="12" t="n"/>
      <x:c r="J143" s="12" t="n"/>
      <x:c r="K143" s="12" t="n"/>
      <x:c r="L143" s="12" t="n"/>
      <x:c r="M143" s="18" t="n"/>
      <x:c r="N143" s="19" t="n"/>
      <x:c r="O143" s="10">
        <x:f>IF(B143="","",IF(F143="Ausgabe",M143*N143,IF(F143="Einnahme",M143,0)))</x:f>
      </x:c>
      <x:c r="P143" s="12" t="n"/>
      <x:c r="Q143" s="12" t="n"/>
    </x:row>
    <x:row r="144" ht="18" customHeight="1">
      <x:c r="A144" s="16">
        <x:f>IF(B144="","",ROW()-2)</x:f>
      </x:c>
      <x:c r="B144" s="17" t="n"/>
      <x:c r="C144" s="16">
        <x:f>IF(B144="","",MONTH(B144))</x:f>
      </x:c>
      <x:c r="D144" s="16">
        <x:f>IF(B144="","",YEAR(B144))</x:f>
      </x:c>
      <x:c r="E144" s="12" t="n"/>
      <x:c r="F144" s="12" t="n"/>
      <x:c r="G144" s="12" t="n"/>
      <x:c r="H144" s="12" t="n"/>
      <x:c r="I144" s="12" t="n"/>
      <x:c r="J144" s="12" t="n"/>
      <x:c r="K144" s="12" t="n"/>
      <x:c r="L144" s="12" t="n"/>
      <x:c r="M144" s="18" t="n"/>
      <x:c r="N144" s="19" t="n"/>
      <x:c r="O144" s="10">
        <x:f>IF(B144="","",IF(F144="Ausgabe",M144*N144,IF(F144="Einnahme",M144,0)))</x:f>
      </x:c>
      <x:c r="P144" s="12" t="n"/>
      <x:c r="Q144" s="12" t="n"/>
    </x:row>
    <x:row r="145" ht="18" customHeight="1">
      <x:c r="A145" s="16">
        <x:f>IF(B145="","",ROW()-2)</x:f>
      </x:c>
      <x:c r="B145" s="17" t="n"/>
      <x:c r="C145" s="16">
        <x:f>IF(B145="","",MONTH(B145))</x:f>
      </x:c>
      <x:c r="D145" s="16">
        <x:f>IF(B145="","",YEAR(B145))</x:f>
      </x:c>
      <x:c r="E145" s="12" t="n"/>
      <x:c r="F145" s="12" t="n"/>
      <x:c r="G145" s="12" t="n"/>
      <x:c r="H145" s="12" t="n"/>
      <x:c r="I145" s="12" t="n"/>
      <x:c r="J145" s="12" t="n"/>
      <x:c r="K145" s="12" t="n"/>
      <x:c r="L145" s="12" t="n"/>
      <x:c r="M145" s="18" t="n"/>
      <x:c r="N145" s="19" t="n"/>
      <x:c r="O145" s="10">
        <x:f>IF(B145="","",IF(F145="Ausgabe",M145*N145,IF(F145="Einnahme",M145,0)))</x:f>
      </x:c>
      <x:c r="P145" s="12" t="n"/>
      <x:c r="Q145" s="12" t="n"/>
    </x:row>
    <x:row r="146" ht="18" customHeight="1">
      <x:c r="A146" s="16">
        <x:f>IF(B146="","",ROW()-2)</x:f>
      </x:c>
      <x:c r="B146" s="17" t="n"/>
      <x:c r="C146" s="16">
        <x:f>IF(B146="","",MONTH(B146))</x:f>
      </x:c>
      <x:c r="D146" s="16">
        <x:f>IF(B146="","",YEAR(B146))</x:f>
      </x:c>
      <x:c r="E146" s="12" t="n"/>
      <x:c r="F146" s="12" t="n"/>
      <x:c r="G146" s="12" t="n"/>
      <x:c r="H146" s="12" t="n"/>
      <x:c r="I146" s="12" t="n"/>
      <x:c r="J146" s="12" t="n"/>
      <x:c r="K146" s="12" t="n"/>
      <x:c r="L146" s="12" t="n"/>
      <x:c r="M146" s="18" t="n"/>
      <x:c r="N146" s="19" t="n"/>
      <x:c r="O146" s="10">
        <x:f>IF(B146="","",IF(F146="Ausgabe",M146*N146,IF(F146="Einnahme",M146,0)))</x:f>
      </x:c>
      <x:c r="P146" s="12" t="n"/>
      <x:c r="Q146" s="12" t="n"/>
    </x:row>
    <x:row r="147" ht="18" customHeight="1">
      <x:c r="A147" s="16">
        <x:f>IF(B147="","",ROW()-2)</x:f>
      </x:c>
      <x:c r="B147" s="17" t="n"/>
      <x:c r="C147" s="16">
        <x:f>IF(B147="","",MONTH(B147))</x:f>
      </x:c>
      <x:c r="D147" s="16">
        <x:f>IF(B147="","",YEAR(B147))</x:f>
      </x:c>
      <x:c r="E147" s="12" t="n"/>
      <x:c r="F147" s="12" t="n"/>
      <x:c r="G147" s="12" t="n"/>
      <x:c r="H147" s="12" t="n"/>
      <x:c r="I147" s="12" t="n"/>
      <x:c r="J147" s="12" t="n"/>
      <x:c r="K147" s="12" t="n"/>
      <x:c r="L147" s="12" t="n"/>
      <x:c r="M147" s="18" t="n"/>
      <x:c r="N147" s="19" t="n"/>
      <x:c r="O147" s="10">
        <x:f>IF(B147="","",IF(F147="Ausgabe",M147*N147,IF(F147="Einnahme",M147,0)))</x:f>
      </x:c>
      <x:c r="P147" s="12" t="n"/>
      <x:c r="Q147" s="12" t="n"/>
    </x:row>
    <x:row r="148" ht="18" customHeight="1">
      <x:c r="A148" s="16">
        <x:f>IF(B148="","",ROW()-2)</x:f>
      </x:c>
      <x:c r="B148" s="17" t="n"/>
      <x:c r="C148" s="16">
        <x:f>IF(B148="","",MONTH(B148))</x:f>
      </x:c>
      <x:c r="D148" s="16">
        <x:f>IF(B148="","",YEAR(B148))</x:f>
      </x:c>
      <x:c r="E148" s="12" t="n"/>
      <x:c r="F148" s="12" t="n"/>
      <x:c r="G148" s="12" t="n"/>
      <x:c r="H148" s="12" t="n"/>
      <x:c r="I148" s="12" t="n"/>
      <x:c r="J148" s="12" t="n"/>
      <x:c r="K148" s="12" t="n"/>
      <x:c r="L148" s="12" t="n"/>
      <x:c r="M148" s="18" t="n"/>
      <x:c r="N148" s="19" t="n"/>
      <x:c r="O148" s="10">
        <x:f>IF(B148="","",IF(F148="Ausgabe",M148*N148,IF(F148="Einnahme",M148,0)))</x:f>
      </x:c>
      <x:c r="P148" s="12" t="n"/>
      <x:c r="Q148" s="12" t="n"/>
    </x:row>
    <x:row r="149" ht="18" customHeight="1">
      <x:c r="A149" s="16">
        <x:f>IF(B149="","",ROW()-2)</x:f>
      </x:c>
      <x:c r="B149" s="17" t="n"/>
      <x:c r="C149" s="16">
        <x:f>IF(B149="","",MONTH(B149))</x:f>
      </x:c>
      <x:c r="D149" s="16">
        <x:f>IF(B149="","",YEAR(B149))</x:f>
      </x:c>
      <x:c r="E149" s="12" t="n"/>
      <x:c r="F149" s="12" t="n"/>
      <x:c r="G149" s="12" t="n"/>
      <x:c r="H149" s="12" t="n"/>
      <x:c r="I149" s="12" t="n"/>
      <x:c r="J149" s="12" t="n"/>
      <x:c r="K149" s="12" t="n"/>
      <x:c r="L149" s="12" t="n"/>
      <x:c r="M149" s="18" t="n"/>
      <x:c r="N149" s="19" t="n"/>
      <x:c r="O149" s="10">
        <x:f>IF(B149="","",IF(F149="Ausgabe",M149*N149,IF(F149="Einnahme",M149,0)))</x:f>
      </x:c>
      <x:c r="P149" s="12" t="n"/>
      <x:c r="Q149" s="12" t="n"/>
    </x:row>
    <x:row r="150" ht="18" customHeight="1">
      <x:c r="A150" s="16">
        <x:f>IF(B150="","",ROW()-2)</x:f>
      </x:c>
      <x:c r="B150" s="17" t="n"/>
      <x:c r="C150" s="16">
        <x:f>IF(B150="","",MONTH(B150))</x:f>
      </x:c>
      <x:c r="D150" s="16">
        <x:f>IF(B150="","",YEAR(B150))</x:f>
      </x:c>
      <x:c r="E150" s="12" t="n"/>
      <x:c r="F150" s="12" t="n"/>
      <x:c r="G150" s="12" t="n"/>
      <x:c r="H150" s="12" t="n"/>
      <x:c r="I150" s="12" t="n"/>
      <x:c r="J150" s="12" t="n"/>
      <x:c r="K150" s="12" t="n"/>
      <x:c r="L150" s="12" t="n"/>
      <x:c r="M150" s="18" t="n"/>
      <x:c r="N150" s="19" t="n"/>
      <x:c r="O150" s="10">
        <x:f>IF(B150="","",IF(F150="Ausgabe",M150*N150,IF(F150="Einnahme",M150,0)))</x:f>
      </x:c>
      <x:c r="P150" s="12" t="n"/>
      <x:c r="Q150" s="12" t="n"/>
    </x:row>
    <x:row r="151" ht="18" customHeight="1">
      <x:c r="A151" s="16">
        <x:f>IF(B151="","",ROW()-2)</x:f>
      </x:c>
      <x:c r="B151" s="17" t="n"/>
      <x:c r="C151" s="16">
        <x:f>IF(B151="","",MONTH(B151))</x:f>
      </x:c>
      <x:c r="D151" s="16">
        <x:f>IF(B151="","",YEAR(B151))</x:f>
      </x:c>
      <x:c r="E151" s="12" t="n"/>
      <x:c r="F151" s="12" t="n"/>
      <x:c r="G151" s="12" t="n"/>
      <x:c r="H151" s="12" t="n"/>
      <x:c r="I151" s="12" t="n"/>
      <x:c r="J151" s="12" t="n"/>
      <x:c r="K151" s="12" t="n"/>
      <x:c r="L151" s="12" t="n"/>
      <x:c r="M151" s="18" t="n"/>
      <x:c r="N151" s="19" t="n"/>
      <x:c r="O151" s="10">
        <x:f>IF(B151="","",IF(F151="Ausgabe",M151*N151,IF(F151="Einnahme",M151,0)))</x:f>
      </x:c>
      <x:c r="P151" s="12" t="n"/>
      <x:c r="Q151" s="12" t="n"/>
    </x:row>
    <x:row r="152" ht="18" customHeight="1">
      <x:c r="A152" s="16">
        <x:f>IF(B152="","",ROW()-2)</x:f>
      </x:c>
      <x:c r="B152" s="17" t="n"/>
      <x:c r="C152" s="16">
        <x:f>IF(B152="","",MONTH(B152))</x:f>
      </x:c>
      <x:c r="D152" s="16">
        <x:f>IF(B152="","",YEAR(B152))</x:f>
      </x:c>
      <x:c r="E152" s="12" t="n"/>
      <x:c r="F152" s="12" t="n"/>
      <x:c r="G152" s="12" t="n"/>
      <x:c r="H152" s="12" t="n"/>
      <x:c r="I152" s="12" t="n"/>
      <x:c r="J152" s="12" t="n"/>
      <x:c r="K152" s="12" t="n"/>
      <x:c r="L152" s="12" t="n"/>
      <x:c r="M152" s="18" t="n"/>
      <x:c r="N152" s="19" t="n"/>
      <x:c r="O152" s="10">
        <x:f>IF(B152="","",IF(F152="Ausgabe",M152*N152,IF(F152="Einnahme",M152,0)))</x:f>
      </x:c>
      <x:c r="P152" s="12" t="n"/>
      <x:c r="Q152" s="12" t="n"/>
    </x:row>
    <x:row r="153" ht="18" customHeight="1">
      <x:c r="A153" s="16">
        <x:f>IF(B153="","",ROW()-2)</x:f>
      </x:c>
      <x:c r="B153" s="17" t="n"/>
      <x:c r="C153" s="16">
        <x:f>IF(B153="","",MONTH(B153))</x:f>
      </x:c>
      <x:c r="D153" s="16">
        <x:f>IF(B153="","",YEAR(B153))</x:f>
      </x:c>
      <x:c r="E153" s="12" t="n"/>
      <x:c r="F153" s="12" t="n"/>
      <x:c r="G153" s="12" t="n"/>
      <x:c r="H153" s="12" t="n"/>
      <x:c r="I153" s="12" t="n"/>
      <x:c r="J153" s="12" t="n"/>
      <x:c r="K153" s="12" t="n"/>
      <x:c r="L153" s="12" t="n"/>
      <x:c r="M153" s="18" t="n"/>
      <x:c r="N153" s="19" t="n"/>
      <x:c r="O153" s="10">
        <x:f>IF(B153="","",IF(F153="Ausgabe",M153*N153,IF(F153="Einnahme",M153,0)))</x:f>
      </x:c>
      <x:c r="P153" s="12" t="n"/>
      <x:c r="Q153" s="12" t="n"/>
    </x:row>
    <x:row r="154" ht="18" customHeight="1">
      <x:c r="A154" s="16">
        <x:f>IF(B154="","",ROW()-2)</x:f>
      </x:c>
      <x:c r="B154" s="17" t="n"/>
      <x:c r="C154" s="16">
        <x:f>IF(B154="","",MONTH(B154))</x:f>
      </x:c>
      <x:c r="D154" s="16">
        <x:f>IF(B154="","",YEAR(B154))</x:f>
      </x:c>
      <x:c r="E154" s="12" t="n"/>
      <x:c r="F154" s="12" t="n"/>
      <x:c r="G154" s="12" t="n"/>
      <x:c r="H154" s="12" t="n"/>
      <x:c r="I154" s="12" t="n"/>
      <x:c r="J154" s="12" t="n"/>
      <x:c r="K154" s="12" t="n"/>
      <x:c r="L154" s="12" t="n"/>
      <x:c r="M154" s="18" t="n"/>
      <x:c r="N154" s="19" t="n"/>
      <x:c r="O154" s="10">
        <x:f>IF(B154="","",IF(F154="Ausgabe",M154*N154,IF(F154="Einnahme",M154,0)))</x:f>
      </x:c>
      <x:c r="P154" s="12" t="n"/>
      <x:c r="Q154" s="12" t="n"/>
    </x:row>
    <x:row r="155" ht="18" customHeight="1">
      <x:c r="A155" s="16">
        <x:f>IF(B155="","",ROW()-2)</x:f>
      </x:c>
      <x:c r="B155" s="17" t="n"/>
      <x:c r="C155" s="16">
        <x:f>IF(B155="","",MONTH(B155))</x:f>
      </x:c>
      <x:c r="D155" s="16">
        <x:f>IF(B155="","",YEAR(B155))</x:f>
      </x:c>
      <x:c r="E155" s="12" t="n"/>
      <x:c r="F155" s="12" t="n"/>
      <x:c r="G155" s="12" t="n"/>
      <x:c r="H155" s="12" t="n"/>
      <x:c r="I155" s="12" t="n"/>
      <x:c r="J155" s="12" t="n"/>
      <x:c r="K155" s="12" t="n"/>
      <x:c r="L155" s="12" t="n"/>
      <x:c r="M155" s="18" t="n"/>
      <x:c r="N155" s="19" t="n"/>
      <x:c r="O155" s="10">
        <x:f>IF(B155="","",IF(F155="Ausgabe",M155*N155,IF(F155="Einnahme",M155,0)))</x:f>
      </x:c>
      <x:c r="P155" s="12" t="n"/>
      <x:c r="Q155" s="12" t="n"/>
    </x:row>
    <x:row r="156" ht="18" customHeight="1">
      <x:c r="A156" s="16">
        <x:f>IF(B156="","",ROW()-2)</x:f>
      </x:c>
      <x:c r="B156" s="17" t="n"/>
      <x:c r="C156" s="16">
        <x:f>IF(B156="","",MONTH(B156))</x:f>
      </x:c>
      <x:c r="D156" s="16">
        <x:f>IF(B156="","",YEAR(B156))</x:f>
      </x:c>
      <x:c r="E156" s="12" t="n"/>
      <x:c r="F156" s="12" t="n"/>
      <x:c r="G156" s="12" t="n"/>
      <x:c r="H156" s="12" t="n"/>
      <x:c r="I156" s="12" t="n"/>
      <x:c r="J156" s="12" t="n"/>
      <x:c r="K156" s="12" t="n"/>
      <x:c r="L156" s="12" t="n"/>
      <x:c r="M156" s="18" t="n"/>
      <x:c r="N156" s="19" t="n"/>
      <x:c r="O156" s="10">
        <x:f>IF(B156="","",IF(F156="Ausgabe",M156*N156,IF(F156="Einnahme",M156,0)))</x:f>
      </x:c>
      <x:c r="P156" s="12" t="n"/>
      <x:c r="Q156" s="12" t="n"/>
    </x:row>
    <x:row r="157" ht="18" customHeight="1">
      <x:c r="A157" s="16">
        <x:f>IF(B157="","",ROW()-2)</x:f>
      </x:c>
      <x:c r="B157" s="17" t="n"/>
      <x:c r="C157" s="16">
        <x:f>IF(B157="","",MONTH(B157))</x:f>
      </x:c>
      <x:c r="D157" s="16">
        <x:f>IF(B157="","",YEAR(B157))</x:f>
      </x:c>
      <x:c r="E157" s="12" t="n"/>
      <x:c r="F157" s="12" t="n"/>
      <x:c r="G157" s="12" t="n"/>
      <x:c r="H157" s="12" t="n"/>
      <x:c r="I157" s="12" t="n"/>
      <x:c r="J157" s="12" t="n"/>
      <x:c r="K157" s="12" t="n"/>
      <x:c r="L157" s="12" t="n"/>
      <x:c r="M157" s="18" t="n"/>
      <x:c r="N157" s="19" t="n"/>
      <x:c r="O157" s="10">
        <x:f>IF(B157="","",IF(F157="Ausgabe",M157*N157,IF(F157="Einnahme",M157,0)))</x:f>
      </x:c>
      <x:c r="P157" s="12" t="n"/>
      <x:c r="Q157" s="12" t="n"/>
    </x:row>
    <x:row r="158" ht="18" customHeight="1">
      <x:c r="A158" s="16">
        <x:f>IF(B158="","",ROW()-2)</x:f>
      </x:c>
      <x:c r="B158" s="17" t="n"/>
      <x:c r="C158" s="16">
        <x:f>IF(B158="","",MONTH(B158))</x:f>
      </x:c>
      <x:c r="D158" s="16">
        <x:f>IF(B158="","",YEAR(B158))</x:f>
      </x:c>
      <x:c r="E158" s="12" t="n"/>
      <x:c r="F158" s="12" t="n"/>
      <x:c r="G158" s="12" t="n"/>
      <x:c r="H158" s="12" t="n"/>
      <x:c r="I158" s="12" t="n"/>
      <x:c r="J158" s="12" t="n"/>
      <x:c r="K158" s="12" t="n"/>
      <x:c r="L158" s="12" t="n"/>
      <x:c r="M158" s="18" t="n"/>
      <x:c r="N158" s="19" t="n"/>
      <x:c r="O158" s="10">
        <x:f>IF(B158="","",IF(F158="Ausgabe",M158*N158,IF(F158="Einnahme",M158,0)))</x:f>
      </x:c>
      <x:c r="P158" s="12" t="n"/>
      <x:c r="Q158" s="12" t="n"/>
    </x:row>
    <x:row r="159" ht="18" customHeight="1">
      <x:c r="A159" s="16">
        <x:f>IF(B159="","",ROW()-2)</x:f>
      </x:c>
      <x:c r="B159" s="17" t="n"/>
      <x:c r="C159" s="16">
        <x:f>IF(B159="","",MONTH(B159))</x:f>
      </x:c>
      <x:c r="D159" s="16">
        <x:f>IF(B159="","",YEAR(B159))</x:f>
      </x:c>
      <x:c r="E159" s="12" t="n"/>
      <x:c r="F159" s="12" t="n"/>
      <x:c r="G159" s="12" t="n"/>
      <x:c r="H159" s="12" t="n"/>
      <x:c r="I159" s="12" t="n"/>
      <x:c r="J159" s="12" t="n"/>
      <x:c r="K159" s="12" t="n"/>
      <x:c r="L159" s="12" t="n"/>
      <x:c r="M159" s="18" t="n"/>
      <x:c r="N159" s="19" t="n"/>
      <x:c r="O159" s="10">
        <x:f>IF(B159="","",IF(F159="Ausgabe",M159*N159,IF(F159="Einnahme",M159,0)))</x:f>
      </x:c>
      <x:c r="P159" s="12" t="n"/>
      <x:c r="Q159" s="12" t="n"/>
    </x:row>
    <x:row r="160" ht="18" customHeight="1">
      <x:c r="A160" s="16">
        <x:f>IF(B160="","",ROW()-2)</x:f>
      </x:c>
      <x:c r="B160" s="17" t="n"/>
      <x:c r="C160" s="16">
        <x:f>IF(B160="","",MONTH(B160))</x:f>
      </x:c>
      <x:c r="D160" s="16">
        <x:f>IF(B160="","",YEAR(B160))</x:f>
      </x:c>
      <x:c r="E160" s="12" t="n"/>
      <x:c r="F160" s="12" t="n"/>
      <x:c r="G160" s="12" t="n"/>
      <x:c r="H160" s="12" t="n"/>
      <x:c r="I160" s="12" t="n"/>
      <x:c r="J160" s="12" t="n"/>
      <x:c r="K160" s="12" t="n"/>
      <x:c r="L160" s="12" t="n"/>
      <x:c r="M160" s="18" t="n"/>
      <x:c r="N160" s="19" t="n"/>
      <x:c r="O160" s="10">
        <x:f>IF(B160="","",IF(F160="Ausgabe",M160*N160,IF(F160="Einnahme",M160,0)))</x:f>
      </x:c>
      <x:c r="P160" s="12" t="n"/>
      <x:c r="Q160" s="12" t="n"/>
    </x:row>
    <x:row r="161" ht="18" customHeight="1">
      <x:c r="A161" s="16">
        <x:f>IF(B161="","",ROW()-2)</x:f>
      </x:c>
      <x:c r="B161" s="17" t="n"/>
      <x:c r="C161" s="16">
        <x:f>IF(B161="","",MONTH(B161))</x:f>
      </x:c>
      <x:c r="D161" s="16">
        <x:f>IF(B161="","",YEAR(B161))</x:f>
      </x:c>
      <x:c r="E161" s="12" t="n"/>
      <x:c r="F161" s="12" t="n"/>
      <x:c r="G161" s="12" t="n"/>
      <x:c r="H161" s="12" t="n"/>
      <x:c r="I161" s="12" t="n"/>
      <x:c r="J161" s="12" t="n"/>
      <x:c r="K161" s="12" t="n"/>
      <x:c r="L161" s="12" t="n"/>
      <x:c r="M161" s="18" t="n"/>
      <x:c r="N161" s="19" t="n"/>
      <x:c r="O161" s="10">
        <x:f>IF(B161="","",IF(F161="Ausgabe",M161*N161,IF(F161="Einnahme",M161,0)))</x:f>
      </x:c>
      <x:c r="P161" s="12" t="n"/>
      <x:c r="Q161" s="12" t="n"/>
    </x:row>
    <x:row r="162" ht="18" customHeight="1">
      <x:c r="A162" s="16">
        <x:f>IF(B162="","",ROW()-2)</x:f>
      </x:c>
      <x:c r="B162" s="17" t="n"/>
      <x:c r="C162" s="16">
        <x:f>IF(B162="","",MONTH(B162))</x:f>
      </x:c>
      <x:c r="D162" s="16">
        <x:f>IF(B162="","",YEAR(B162))</x:f>
      </x:c>
      <x:c r="E162" s="12" t="n"/>
      <x:c r="F162" s="12" t="n"/>
      <x:c r="G162" s="12" t="n"/>
      <x:c r="H162" s="12" t="n"/>
      <x:c r="I162" s="12" t="n"/>
      <x:c r="J162" s="12" t="n"/>
      <x:c r="K162" s="12" t="n"/>
      <x:c r="L162" s="12" t="n"/>
      <x:c r="M162" s="18" t="n"/>
      <x:c r="N162" s="19" t="n"/>
      <x:c r="O162" s="10">
        <x:f>IF(B162="","",IF(F162="Ausgabe",M162*N162,IF(F162="Einnahme",M162,0)))</x:f>
      </x:c>
      <x:c r="P162" s="12" t="n"/>
      <x:c r="Q162" s="12" t="n"/>
    </x:row>
    <x:row r="163" ht="18" customHeight="1">
      <x:c r="A163" s="16">
        <x:f>IF(B163="","",ROW()-2)</x:f>
      </x:c>
      <x:c r="B163" s="17" t="n"/>
      <x:c r="C163" s="16">
        <x:f>IF(B163="","",MONTH(B163))</x:f>
      </x:c>
      <x:c r="D163" s="16">
        <x:f>IF(B163="","",YEAR(B163))</x:f>
      </x:c>
      <x:c r="E163" s="12" t="n"/>
      <x:c r="F163" s="12" t="n"/>
      <x:c r="G163" s="12" t="n"/>
      <x:c r="H163" s="12" t="n"/>
      <x:c r="I163" s="12" t="n"/>
      <x:c r="J163" s="12" t="n"/>
      <x:c r="K163" s="12" t="n"/>
      <x:c r="L163" s="12" t="n"/>
      <x:c r="M163" s="18" t="n"/>
      <x:c r="N163" s="19" t="n"/>
      <x:c r="O163" s="10">
        <x:f>IF(B163="","",IF(F163="Ausgabe",M163*N163,IF(F163="Einnahme",M163,0)))</x:f>
      </x:c>
      <x:c r="P163" s="12" t="n"/>
      <x:c r="Q163" s="12" t="n"/>
    </x:row>
    <x:row r="164" ht="18" customHeight="1">
      <x:c r="A164" s="16">
        <x:f>IF(B164="","",ROW()-2)</x:f>
      </x:c>
      <x:c r="B164" s="17" t="n"/>
      <x:c r="C164" s="16">
        <x:f>IF(B164="","",MONTH(B164))</x:f>
      </x:c>
      <x:c r="D164" s="16">
        <x:f>IF(B164="","",YEAR(B164))</x:f>
      </x:c>
      <x:c r="E164" s="12" t="n"/>
      <x:c r="F164" s="12" t="n"/>
      <x:c r="G164" s="12" t="n"/>
      <x:c r="H164" s="12" t="n"/>
      <x:c r="I164" s="12" t="n"/>
      <x:c r="J164" s="12" t="n"/>
      <x:c r="K164" s="12" t="n"/>
      <x:c r="L164" s="12" t="n"/>
      <x:c r="M164" s="18" t="n"/>
      <x:c r="N164" s="19" t="n"/>
      <x:c r="O164" s="10">
        <x:f>IF(B164="","",IF(F164="Ausgabe",M164*N164,IF(F164="Einnahme",M164,0)))</x:f>
      </x:c>
      <x:c r="P164" s="12" t="n"/>
      <x:c r="Q164" s="12" t="n"/>
    </x:row>
    <x:row r="165" ht="18" customHeight="1">
      <x:c r="A165" s="16">
        <x:f>IF(B165="","",ROW()-2)</x:f>
      </x:c>
      <x:c r="B165" s="17" t="n"/>
      <x:c r="C165" s="16">
        <x:f>IF(B165="","",MONTH(B165))</x:f>
      </x:c>
      <x:c r="D165" s="16">
        <x:f>IF(B165="","",YEAR(B165))</x:f>
      </x:c>
      <x:c r="E165" s="12" t="n"/>
      <x:c r="F165" s="12" t="n"/>
      <x:c r="G165" s="12" t="n"/>
      <x:c r="H165" s="12" t="n"/>
      <x:c r="I165" s="12" t="n"/>
      <x:c r="J165" s="12" t="n"/>
      <x:c r="K165" s="12" t="n"/>
      <x:c r="L165" s="12" t="n"/>
      <x:c r="M165" s="18" t="n"/>
      <x:c r="N165" s="19" t="n"/>
      <x:c r="O165" s="10">
        <x:f>IF(B165="","",IF(F165="Ausgabe",M165*N165,IF(F165="Einnahme",M165,0)))</x:f>
      </x:c>
      <x:c r="P165" s="12" t="n"/>
      <x:c r="Q165" s="12" t="n"/>
    </x:row>
    <x:row r="166" ht="18" customHeight="1">
      <x:c r="A166" s="16">
        <x:f>IF(B166="","",ROW()-2)</x:f>
      </x:c>
      <x:c r="B166" s="17" t="n"/>
      <x:c r="C166" s="16">
        <x:f>IF(B166="","",MONTH(B166))</x:f>
      </x:c>
      <x:c r="D166" s="16">
        <x:f>IF(B166="","",YEAR(B166))</x:f>
      </x:c>
      <x:c r="E166" s="12" t="n"/>
      <x:c r="F166" s="12" t="n"/>
      <x:c r="G166" s="12" t="n"/>
      <x:c r="H166" s="12" t="n"/>
      <x:c r="I166" s="12" t="n"/>
      <x:c r="J166" s="12" t="n"/>
      <x:c r="K166" s="12" t="n"/>
      <x:c r="L166" s="12" t="n"/>
      <x:c r="M166" s="18" t="n"/>
      <x:c r="N166" s="19" t="n"/>
      <x:c r="O166" s="10">
        <x:f>IF(B166="","",IF(F166="Ausgabe",M166*N166,IF(F166="Einnahme",M166,0)))</x:f>
      </x:c>
      <x:c r="P166" s="12" t="n"/>
      <x:c r="Q166" s="12" t="n"/>
    </x:row>
    <x:row r="167" ht="18" customHeight="1">
      <x:c r="A167" s="16">
        <x:f>IF(B167="","",ROW()-2)</x:f>
      </x:c>
      <x:c r="B167" s="17" t="n"/>
      <x:c r="C167" s="16">
        <x:f>IF(B167="","",MONTH(B167))</x:f>
      </x:c>
      <x:c r="D167" s="16">
        <x:f>IF(B167="","",YEAR(B167))</x:f>
      </x:c>
      <x:c r="E167" s="12" t="n"/>
      <x:c r="F167" s="12" t="n"/>
      <x:c r="G167" s="12" t="n"/>
      <x:c r="H167" s="12" t="n"/>
      <x:c r="I167" s="12" t="n"/>
      <x:c r="J167" s="12" t="n"/>
      <x:c r="K167" s="12" t="n"/>
      <x:c r="L167" s="12" t="n"/>
      <x:c r="M167" s="18" t="n"/>
      <x:c r="N167" s="19" t="n"/>
      <x:c r="O167" s="10">
        <x:f>IF(B167="","",IF(F167="Ausgabe",M167*N167,IF(F167="Einnahme",M167,0)))</x:f>
      </x:c>
      <x:c r="P167" s="12" t="n"/>
      <x:c r="Q167" s="12" t="n"/>
    </x:row>
    <x:row r="168" ht="18" customHeight="1">
      <x:c r="A168" s="16">
        <x:f>IF(B168="","",ROW()-2)</x:f>
      </x:c>
      <x:c r="B168" s="17" t="n"/>
      <x:c r="C168" s="16">
        <x:f>IF(B168="","",MONTH(B168))</x:f>
      </x:c>
      <x:c r="D168" s="16">
        <x:f>IF(B168="","",YEAR(B168))</x:f>
      </x:c>
      <x:c r="E168" s="12" t="n"/>
      <x:c r="F168" s="12" t="n"/>
      <x:c r="G168" s="12" t="n"/>
      <x:c r="H168" s="12" t="n"/>
      <x:c r="I168" s="12" t="n"/>
      <x:c r="J168" s="12" t="n"/>
      <x:c r="K168" s="12" t="n"/>
      <x:c r="L168" s="12" t="n"/>
      <x:c r="M168" s="18" t="n"/>
      <x:c r="N168" s="19" t="n"/>
      <x:c r="O168" s="10">
        <x:f>IF(B168="","",IF(F168="Ausgabe",M168*N168,IF(F168="Einnahme",M168,0)))</x:f>
      </x:c>
      <x:c r="P168" s="12" t="n"/>
      <x:c r="Q168" s="12" t="n"/>
    </x:row>
    <x:row r="169" ht="18" customHeight="1">
      <x:c r="A169" s="16">
        <x:f>IF(B169="","",ROW()-2)</x:f>
      </x:c>
      <x:c r="B169" s="17" t="n"/>
      <x:c r="C169" s="16">
        <x:f>IF(B169="","",MONTH(B169))</x:f>
      </x:c>
      <x:c r="D169" s="16">
        <x:f>IF(B169="","",YEAR(B169))</x:f>
      </x:c>
      <x:c r="E169" s="12" t="n"/>
      <x:c r="F169" s="12" t="n"/>
      <x:c r="G169" s="12" t="n"/>
      <x:c r="H169" s="12" t="n"/>
      <x:c r="I169" s="12" t="n"/>
      <x:c r="J169" s="12" t="n"/>
      <x:c r="K169" s="12" t="n"/>
      <x:c r="L169" s="12" t="n"/>
      <x:c r="M169" s="18" t="n"/>
      <x:c r="N169" s="19" t="n"/>
      <x:c r="O169" s="10">
        <x:f>IF(B169="","",IF(F169="Ausgabe",M169*N169,IF(F169="Einnahme",M169,0)))</x:f>
      </x:c>
      <x:c r="P169" s="12" t="n"/>
      <x:c r="Q169" s="12" t="n"/>
    </x:row>
    <x:row r="170" ht="18" customHeight="1">
      <x:c r="A170" s="16">
        <x:f>IF(B170="","",ROW()-2)</x:f>
      </x:c>
      <x:c r="B170" s="17" t="n"/>
      <x:c r="C170" s="16">
        <x:f>IF(B170="","",MONTH(B170))</x:f>
      </x:c>
      <x:c r="D170" s="16">
        <x:f>IF(B170="","",YEAR(B170))</x:f>
      </x:c>
      <x:c r="E170" s="12" t="n"/>
      <x:c r="F170" s="12" t="n"/>
      <x:c r="G170" s="12" t="n"/>
      <x:c r="H170" s="12" t="n"/>
      <x:c r="I170" s="12" t="n"/>
      <x:c r="J170" s="12" t="n"/>
      <x:c r="K170" s="12" t="n"/>
      <x:c r="L170" s="12" t="n"/>
      <x:c r="M170" s="18" t="n"/>
      <x:c r="N170" s="19" t="n"/>
      <x:c r="O170" s="10">
        <x:f>IF(B170="","",IF(F170="Ausgabe",M170*N170,IF(F170="Einnahme",M170,0)))</x:f>
      </x:c>
      <x:c r="P170" s="12" t="n"/>
      <x:c r="Q170" s="12" t="n"/>
    </x:row>
    <x:row r="171" ht="18" customHeight="1">
      <x:c r="A171" s="16">
        <x:f>IF(B171="","",ROW()-2)</x:f>
      </x:c>
      <x:c r="B171" s="17" t="n"/>
      <x:c r="C171" s="16">
        <x:f>IF(B171="","",MONTH(B171))</x:f>
      </x:c>
      <x:c r="D171" s="16">
        <x:f>IF(B171="","",YEAR(B171))</x:f>
      </x:c>
      <x:c r="E171" s="12" t="n"/>
      <x:c r="F171" s="12" t="n"/>
      <x:c r="G171" s="12" t="n"/>
      <x:c r="H171" s="12" t="n"/>
      <x:c r="I171" s="12" t="n"/>
      <x:c r="J171" s="12" t="n"/>
      <x:c r="K171" s="12" t="n"/>
      <x:c r="L171" s="12" t="n"/>
      <x:c r="M171" s="18" t="n"/>
      <x:c r="N171" s="19" t="n"/>
      <x:c r="O171" s="10">
        <x:f>IF(B171="","",IF(F171="Ausgabe",M171*N171,IF(F171="Einnahme",M171,0)))</x:f>
      </x:c>
      <x:c r="P171" s="12" t="n"/>
      <x:c r="Q171" s="12" t="n"/>
    </x:row>
    <x:row r="172" ht="18" customHeight="1">
      <x:c r="A172" s="16">
        <x:f>IF(B172="","",ROW()-2)</x:f>
      </x:c>
      <x:c r="B172" s="17" t="n"/>
      <x:c r="C172" s="16">
        <x:f>IF(B172="","",MONTH(B172))</x:f>
      </x:c>
      <x:c r="D172" s="16">
        <x:f>IF(B172="","",YEAR(B172))</x:f>
      </x:c>
      <x:c r="E172" s="12" t="n"/>
      <x:c r="F172" s="12" t="n"/>
      <x:c r="G172" s="12" t="n"/>
      <x:c r="H172" s="12" t="n"/>
      <x:c r="I172" s="12" t="n"/>
      <x:c r="J172" s="12" t="n"/>
      <x:c r="K172" s="12" t="n"/>
      <x:c r="L172" s="12" t="n"/>
      <x:c r="M172" s="18" t="n"/>
      <x:c r="N172" s="19" t="n"/>
      <x:c r="O172" s="10">
        <x:f>IF(B172="","",IF(F172="Ausgabe",M172*N172,IF(F172="Einnahme",M172,0)))</x:f>
      </x:c>
      <x:c r="P172" s="12" t="n"/>
      <x:c r="Q172" s="12" t="n"/>
    </x:row>
    <x:row r="173" ht="18" customHeight="1">
      <x:c r="A173" s="16">
        <x:f>IF(B173="","",ROW()-2)</x:f>
      </x:c>
      <x:c r="B173" s="17" t="n"/>
      <x:c r="C173" s="16">
        <x:f>IF(B173="","",MONTH(B173))</x:f>
      </x:c>
      <x:c r="D173" s="16">
        <x:f>IF(B173="","",YEAR(B173))</x:f>
      </x:c>
      <x:c r="E173" s="12" t="n"/>
      <x:c r="F173" s="12" t="n"/>
      <x:c r="G173" s="12" t="n"/>
      <x:c r="H173" s="12" t="n"/>
      <x:c r="I173" s="12" t="n"/>
      <x:c r="J173" s="12" t="n"/>
      <x:c r="K173" s="12" t="n"/>
      <x:c r="L173" s="12" t="n"/>
      <x:c r="M173" s="18" t="n"/>
      <x:c r="N173" s="19" t="n"/>
      <x:c r="O173" s="10">
        <x:f>IF(B173="","",IF(F173="Ausgabe",M173*N173,IF(F173="Einnahme",M173,0)))</x:f>
      </x:c>
      <x:c r="P173" s="12" t="n"/>
      <x:c r="Q173" s="12" t="n"/>
    </x:row>
    <x:row r="174" ht="18" customHeight="1">
      <x:c r="A174" s="16">
        <x:f>IF(B174="","",ROW()-2)</x:f>
      </x:c>
      <x:c r="B174" s="17" t="n"/>
      <x:c r="C174" s="16">
        <x:f>IF(B174="","",MONTH(B174))</x:f>
      </x:c>
      <x:c r="D174" s="16">
        <x:f>IF(B174="","",YEAR(B174))</x:f>
      </x:c>
      <x:c r="E174" s="12" t="n"/>
      <x:c r="F174" s="12" t="n"/>
      <x:c r="G174" s="12" t="n"/>
      <x:c r="H174" s="12" t="n"/>
      <x:c r="I174" s="12" t="n"/>
      <x:c r="J174" s="12" t="n"/>
      <x:c r="K174" s="12" t="n"/>
      <x:c r="L174" s="12" t="n"/>
      <x:c r="M174" s="18" t="n"/>
      <x:c r="N174" s="19" t="n"/>
      <x:c r="O174" s="10">
        <x:f>IF(B174="","",IF(F174="Ausgabe",M174*N174,IF(F174="Einnahme",M174,0)))</x:f>
      </x:c>
      <x:c r="P174" s="12" t="n"/>
      <x:c r="Q174" s="12" t="n"/>
    </x:row>
    <x:row r="175" ht="18" customHeight="1">
      <x:c r="A175" s="16">
        <x:f>IF(B175="","",ROW()-2)</x:f>
      </x:c>
      <x:c r="B175" s="17" t="n"/>
      <x:c r="C175" s="16">
        <x:f>IF(B175="","",MONTH(B175))</x:f>
      </x:c>
      <x:c r="D175" s="16">
        <x:f>IF(B175="","",YEAR(B175))</x:f>
      </x:c>
      <x:c r="E175" s="12" t="n"/>
      <x:c r="F175" s="12" t="n"/>
      <x:c r="G175" s="12" t="n"/>
      <x:c r="H175" s="12" t="n"/>
      <x:c r="I175" s="12" t="n"/>
      <x:c r="J175" s="12" t="n"/>
      <x:c r="K175" s="12" t="n"/>
      <x:c r="L175" s="12" t="n"/>
      <x:c r="M175" s="18" t="n"/>
      <x:c r="N175" s="19" t="n"/>
      <x:c r="O175" s="10">
        <x:f>IF(B175="","",IF(F175="Ausgabe",M175*N175,IF(F175="Einnahme",M175,0)))</x:f>
      </x:c>
      <x:c r="P175" s="12" t="n"/>
      <x:c r="Q175" s="12" t="n"/>
    </x:row>
    <x:row r="176" ht="18" customHeight="1">
      <x:c r="A176" s="16">
        <x:f>IF(B176="","",ROW()-2)</x:f>
      </x:c>
      <x:c r="B176" s="17" t="n"/>
      <x:c r="C176" s="16">
        <x:f>IF(B176="","",MONTH(B176))</x:f>
      </x:c>
      <x:c r="D176" s="16">
        <x:f>IF(B176="","",YEAR(B176))</x:f>
      </x:c>
      <x:c r="E176" s="12" t="n"/>
      <x:c r="F176" s="12" t="n"/>
      <x:c r="G176" s="12" t="n"/>
      <x:c r="H176" s="12" t="n"/>
      <x:c r="I176" s="12" t="n"/>
      <x:c r="J176" s="12" t="n"/>
      <x:c r="K176" s="12" t="n"/>
      <x:c r="L176" s="12" t="n"/>
      <x:c r="M176" s="18" t="n"/>
      <x:c r="N176" s="19" t="n"/>
      <x:c r="O176" s="10">
        <x:f>IF(B176="","",IF(F176="Ausgabe",M176*N176,IF(F176="Einnahme",M176,0)))</x:f>
      </x:c>
      <x:c r="P176" s="12" t="n"/>
      <x:c r="Q176" s="12" t="n"/>
    </x:row>
    <x:row r="177" ht="18" customHeight="1">
      <x:c r="A177" s="16">
        <x:f>IF(B177="","",ROW()-2)</x:f>
      </x:c>
      <x:c r="B177" s="17" t="n"/>
      <x:c r="C177" s="16">
        <x:f>IF(B177="","",MONTH(B177))</x:f>
      </x:c>
      <x:c r="D177" s="16">
        <x:f>IF(B177="","",YEAR(B177))</x:f>
      </x:c>
      <x:c r="E177" s="12" t="n"/>
      <x:c r="F177" s="12" t="n"/>
      <x:c r="G177" s="12" t="n"/>
      <x:c r="H177" s="12" t="n"/>
      <x:c r="I177" s="12" t="n"/>
      <x:c r="J177" s="12" t="n"/>
      <x:c r="K177" s="12" t="n"/>
      <x:c r="L177" s="12" t="n"/>
      <x:c r="M177" s="18" t="n"/>
      <x:c r="N177" s="19" t="n"/>
      <x:c r="O177" s="10">
        <x:f>IF(B177="","",IF(F177="Ausgabe",M177*N177,IF(F177="Einnahme",M177,0)))</x:f>
      </x:c>
      <x:c r="P177" s="12" t="n"/>
      <x:c r="Q177" s="12" t="n"/>
    </x:row>
    <x:row r="178" ht="18" customHeight="1">
      <x:c r="A178" s="16">
        <x:f>IF(B178="","",ROW()-2)</x:f>
      </x:c>
      <x:c r="B178" s="17" t="n"/>
      <x:c r="C178" s="16">
        <x:f>IF(B178="","",MONTH(B178))</x:f>
      </x:c>
      <x:c r="D178" s="16">
        <x:f>IF(B178="","",YEAR(B178))</x:f>
      </x:c>
      <x:c r="E178" s="12" t="n"/>
      <x:c r="F178" s="12" t="n"/>
      <x:c r="G178" s="12" t="n"/>
      <x:c r="H178" s="12" t="n"/>
      <x:c r="I178" s="12" t="n"/>
      <x:c r="J178" s="12" t="n"/>
      <x:c r="K178" s="12" t="n"/>
      <x:c r="L178" s="12" t="n"/>
      <x:c r="M178" s="18" t="n"/>
      <x:c r="N178" s="19" t="n"/>
      <x:c r="O178" s="10">
        <x:f>IF(B178="","",IF(F178="Ausgabe",M178*N178,IF(F178="Einnahme",M178,0)))</x:f>
      </x:c>
      <x:c r="P178" s="12" t="n"/>
      <x:c r="Q178" s="12" t="n"/>
    </x:row>
    <x:row r="179" ht="18" customHeight="1">
      <x:c r="A179" s="16">
        <x:f>IF(B179="","",ROW()-2)</x:f>
      </x:c>
      <x:c r="B179" s="17" t="n"/>
      <x:c r="C179" s="16">
        <x:f>IF(B179="","",MONTH(B179))</x:f>
      </x:c>
      <x:c r="D179" s="16">
        <x:f>IF(B179="","",YEAR(B179))</x:f>
      </x:c>
      <x:c r="E179" s="12" t="n"/>
      <x:c r="F179" s="12" t="n"/>
      <x:c r="G179" s="12" t="n"/>
      <x:c r="H179" s="12" t="n"/>
      <x:c r="I179" s="12" t="n"/>
      <x:c r="J179" s="12" t="n"/>
      <x:c r="K179" s="12" t="n"/>
      <x:c r="L179" s="12" t="n"/>
      <x:c r="M179" s="18" t="n"/>
      <x:c r="N179" s="19" t="n"/>
      <x:c r="O179" s="10">
        <x:f>IF(B179="","",IF(F179="Ausgabe",M179*N179,IF(F179="Einnahme",M179,0)))</x:f>
      </x:c>
      <x:c r="P179" s="12" t="n"/>
      <x:c r="Q179" s="12" t="n"/>
    </x:row>
    <x:row r="180" ht="18" customHeight="1">
      <x:c r="A180" s="16">
        <x:f>IF(B180="","",ROW()-2)</x:f>
      </x:c>
      <x:c r="B180" s="17" t="n"/>
      <x:c r="C180" s="16">
        <x:f>IF(B180="","",MONTH(B180))</x:f>
      </x:c>
      <x:c r="D180" s="16">
        <x:f>IF(B180="","",YEAR(B180))</x:f>
      </x:c>
      <x:c r="E180" s="12" t="n"/>
      <x:c r="F180" s="12" t="n"/>
      <x:c r="G180" s="12" t="n"/>
      <x:c r="H180" s="12" t="n"/>
      <x:c r="I180" s="12" t="n"/>
      <x:c r="J180" s="12" t="n"/>
      <x:c r="K180" s="12" t="n"/>
      <x:c r="L180" s="12" t="n"/>
      <x:c r="M180" s="18" t="n"/>
      <x:c r="N180" s="19" t="n"/>
      <x:c r="O180" s="10">
        <x:f>IF(B180="","",IF(F180="Ausgabe",M180*N180,IF(F180="Einnahme",M180,0)))</x:f>
      </x:c>
      <x:c r="P180" s="12" t="n"/>
      <x:c r="Q180" s="12" t="n"/>
    </x:row>
    <x:row r="181" ht="18" customHeight="1">
      <x:c r="A181" s="16">
        <x:f>IF(B181="","",ROW()-2)</x:f>
      </x:c>
      <x:c r="B181" s="17" t="n"/>
      <x:c r="C181" s="16">
        <x:f>IF(B181="","",MONTH(B181))</x:f>
      </x:c>
      <x:c r="D181" s="16">
        <x:f>IF(B181="","",YEAR(B181))</x:f>
      </x:c>
      <x:c r="E181" s="12" t="n"/>
      <x:c r="F181" s="12" t="n"/>
      <x:c r="G181" s="12" t="n"/>
      <x:c r="H181" s="12" t="n"/>
      <x:c r="I181" s="12" t="n"/>
      <x:c r="J181" s="12" t="n"/>
      <x:c r="K181" s="12" t="n"/>
      <x:c r="L181" s="12" t="n"/>
      <x:c r="M181" s="18" t="n"/>
      <x:c r="N181" s="19" t="n"/>
      <x:c r="O181" s="10">
        <x:f>IF(B181="","",IF(F181="Ausgabe",M181*N181,IF(F181="Einnahme",M181,0)))</x:f>
      </x:c>
      <x:c r="P181" s="12" t="n"/>
      <x:c r="Q181" s="12" t="n"/>
    </x:row>
    <x:row r="182" ht="18" customHeight="1">
      <x:c r="A182" s="16">
        <x:f>IF(B182="","",ROW()-2)</x:f>
      </x:c>
      <x:c r="B182" s="17" t="n"/>
      <x:c r="C182" s="16">
        <x:f>IF(B182="","",MONTH(B182))</x:f>
      </x:c>
      <x:c r="D182" s="16">
        <x:f>IF(B182="","",YEAR(B182))</x:f>
      </x:c>
      <x:c r="E182" s="12" t="n"/>
      <x:c r="F182" s="12" t="n"/>
      <x:c r="G182" s="12" t="n"/>
      <x:c r="H182" s="12" t="n"/>
      <x:c r="I182" s="12" t="n"/>
      <x:c r="J182" s="12" t="n"/>
      <x:c r="K182" s="12" t="n"/>
      <x:c r="L182" s="12" t="n"/>
      <x:c r="M182" s="18" t="n"/>
      <x:c r="N182" s="19" t="n"/>
      <x:c r="O182" s="10">
        <x:f>IF(B182="","",IF(F182="Ausgabe",M182*N182,IF(F182="Einnahme",M182,0)))</x:f>
      </x:c>
      <x:c r="P182" s="12" t="n"/>
      <x:c r="Q182" s="12" t="n"/>
    </x:row>
    <x:row r="183" ht="18" customHeight="1">
      <x:c r="A183" s="16">
        <x:f>IF(B183="","",ROW()-2)</x:f>
      </x:c>
      <x:c r="B183" s="17" t="n"/>
      <x:c r="C183" s="16">
        <x:f>IF(B183="","",MONTH(B183))</x:f>
      </x:c>
      <x:c r="D183" s="16">
        <x:f>IF(B183="","",YEAR(B183))</x:f>
      </x:c>
      <x:c r="E183" s="12" t="n"/>
      <x:c r="F183" s="12" t="n"/>
      <x:c r="G183" s="12" t="n"/>
      <x:c r="H183" s="12" t="n"/>
      <x:c r="I183" s="12" t="n"/>
      <x:c r="J183" s="12" t="n"/>
      <x:c r="K183" s="12" t="n"/>
      <x:c r="L183" s="12" t="n"/>
      <x:c r="M183" s="18" t="n"/>
      <x:c r="N183" s="19" t="n"/>
      <x:c r="O183" s="10">
        <x:f>IF(B183="","",IF(F183="Ausgabe",M183*N183,IF(F183="Einnahme",M183,0)))</x:f>
      </x:c>
      <x:c r="P183" s="12" t="n"/>
      <x:c r="Q183" s="12" t="n"/>
    </x:row>
    <x:row r="184" ht="18" customHeight="1">
      <x:c r="A184" s="16">
        <x:f>IF(B184="","",ROW()-2)</x:f>
      </x:c>
      <x:c r="B184" s="17" t="n"/>
      <x:c r="C184" s="16">
        <x:f>IF(B184="","",MONTH(B184))</x:f>
      </x:c>
      <x:c r="D184" s="16">
        <x:f>IF(B184="","",YEAR(B184))</x:f>
      </x:c>
      <x:c r="E184" s="12" t="n"/>
      <x:c r="F184" s="12" t="n"/>
      <x:c r="G184" s="12" t="n"/>
      <x:c r="H184" s="12" t="n"/>
      <x:c r="I184" s="12" t="n"/>
      <x:c r="J184" s="12" t="n"/>
      <x:c r="K184" s="12" t="n"/>
      <x:c r="L184" s="12" t="n"/>
      <x:c r="M184" s="18" t="n"/>
      <x:c r="N184" s="19" t="n"/>
      <x:c r="O184" s="10">
        <x:f>IF(B184="","",IF(F184="Ausgabe",M184*N184,IF(F184="Einnahme",M184,0)))</x:f>
      </x:c>
      <x:c r="P184" s="12" t="n"/>
      <x:c r="Q184" s="12" t="n"/>
    </x:row>
    <x:row r="185" ht="18" customHeight="1">
      <x:c r="A185" s="16">
        <x:f>IF(B185="","",ROW()-2)</x:f>
      </x:c>
      <x:c r="B185" s="17" t="n"/>
      <x:c r="C185" s="16">
        <x:f>IF(B185="","",MONTH(B185))</x:f>
      </x:c>
      <x:c r="D185" s="16">
        <x:f>IF(B185="","",YEAR(B185))</x:f>
      </x:c>
      <x:c r="E185" s="12" t="n"/>
      <x:c r="F185" s="12" t="n"/>
      <x:c r="G185" s="12" t="n"/>
      <x:c r="H185" s="12" t="n"/>
      <x:c r="I185" s="12" t="n"/>
      <x:c r="J185" s="12" t="n"/>
      <x:c r="K185" s="12" t="n"/>
      <x:c r="L185" s="12" t="n"/>
      <x:c r="M185" s="18" t="n"/>
      <x:c r="N185" s="19" t="n"/>
      <x:c r="O185" s="10">
        <x:f>IF(B185="","",IF(F185="Ausgabe",M185*N185,IF(F185="Einnahme",M185,0)))</x:f>
      </x:c>
      <x:c r="P185" s="12" t="n"/>
      <x:c r="Q185" s="12" t="n"/>
    </x:row>
    <x:row r="186" ht="18" customHeight="1">
      <x:c r="A186" s="16">
        <x:f>IF(B186="","",ROW()-2)</x:f>
      </x:c>
      <x:c r="B186" s="17" t="n"/>
      <x:c r="C186" s="16">
        <x:f>IF(B186="","",MONTH(B186))</x:f>
      </x:c>
      <x:c r="D186" s="16">
        <x:f>IF(B186="","",YEAR(B186))</x:f>
      </x:c>
      <x:c r="E186" s="12" t="n"/>
      <x:c r="F186" s="12" t="n"/>
      <x:c r="G186" s="12" t="n"/>
      <x:c r="H186" s="12" t="n"/>
      <x:c r="I186" s="12" t="n"/>
      <x:c r="J186" s="12" t="n"/>
      <x:c r="K186" s="12" t="n"/>
      <x:c r="L186" s="12" t="n"/>
      <x:c r="M186" s="18" t="n"/>
      <x:c r="N186" s="19" t="n"/>
      <x:c r="O186" s="10">
        <x:f>IF(B186="","",IF(F186="Ausgabe",M186*N186,IF(F186="Einnahme",M186,0)))</x:f>
      </x:c>
      <x:c r="P186" s="12" t="n"/>
      <x:c r="Q186" s="12" t="n"/>
    </x:row>
    <x:row r="187" ht="18" customHeight="1">
      <x:c r="A187" s="16">
        <x:f>IF(B187="","",ROW()-2)</x:f>
      </x:c>
      <x:c r="B187" s="17" t="n"/>
      <x:c r="C187" s="16">
        <x:f>IF(B187="","",MONTH(B187))</x:f>
      </x:c>
      <x:c r="D187" s="16">
        <x:f>IF(B187="","",YEAR(B187))</x:f>
      </x:c>
      <x:c r="E187" s="12" t="n"/>
      <x:c r="F187" s="12" t="n"/>
      <x:c r="G187" s="12" t="n"/>
      <x:c r="H187" s="12" t="n"/>
      <x:c r="I187" s="12" t="n"/>
      <x:c r="J187" s="12" t="n"/>
      <x:c r="K187" s="12" t="n"/>
      <x:c r="L187" s="12" t="n"/>
      <x:c r="M187" s="18" t="n"/>
      <x:c r="N187" s="19" t="n"/>
      <x:c r="O187" s="10">
        <x:f>IF(B187="","",IF(F187="Ausgabe",M187*N187,IF(F187="Einnahme",M187,0)))</x:f>
      </x:c>
      <x:c r="P187" s="12" t="n"/>
      <x:c r="Q187" s="12" t="n"/>
    </x:row>
    <x:row r="188" ht="18" customHeight="1">
      <x:c r="A188" s="16">
        <x:f>IF(B188="","",ROW()-2)</x:f>
      </x:c>
      <x:c r="B188" s="17" t="n"/>
      <x:c r="C188" s="16">
        <x:f>IF(B188="","",MONTH(B188))</x:f>
      </x:c>
      <x:c r="D188" s="16">
        <x:f>IF(B188="","",YEAR(B188))</x:f>
      </x:c>
      <x:c r="E188" s="12" t="n"/>
      <x:c r="F188" s="12" t="n"/>
      <x:c r="G188" s="12" t="n"/>
      <x:c r="H188" s="12" t="n"/>
      <x:c r="I188" s="12" t="n"/>
      <x:c r="J188" s="12" t="n"/>
      <x:c r="K188" s="12" t="n"/>
      <x:c r="L188" s="12" t="n"/>
      <x:c r="M188" s="18" t="n"/>
      <x:c r="N188" s="19" t="n"/>
      <x:c r="O188" s="10">
        <x:f>IF(B188="","",IF(F188="Ausgabe",M188*N188,IF(F188="Einnahme",M188,0)))</x:f>
      </x:c>
      <x:c r="P188" s="12" t="n"/>
      <x:c r="Q188" s="12" t="n"/>
    </x:row>
    <x:row r="189" ht="18" customHeight="1">
      <x:c r="A189" s="16">
        <x:f>IF(B189="","",ROW()-2)</x:f>
      </x:c>
      <x:c r="B189" s="17" t="n"/>
      <x:c r="C189" s="16">
        <x:f>IF(B189="","",MONTH(B189))</x:f>
      </x:c>
      <x:c r="D189" s="16">
        <x:f>IF(B189="","",YEAR(B189))</x:f>
      </x:c>
      <x:c r="E189" s="12" t="n"/>
      <x:c r="F189" s="12" t="n"/>
      <x:c r="G189" s="12" t="n"/>
      <x:c r="H189" s="12" t="n"/>
      <x:c r="I189" s="12" t="n"/>
      <x:c r="J189" s="12" t="n"/>
      <x:c r="K189" s="12" t="n"/>
      <x:c r="L189" s="12" t="n"/>
      <x:c r="M189" s="18" t="n"/>
      <x:c r="N189" s="19" t="n"/>
      <x:c r="O189" s="10">
        <x:f>IF(B189="","",IF(F189="Ausgabe",M189*N189,IF(F189="Einnahme",M189,0)))</x:f>
      </x:c>
      <x:c r="P189" s="12" t="n"/>
      <x:c r="Q189" s="12" t="n"/>
    </x:row>
    <x:row r="190" ht="18" customHeight="1">
      <x:c r="A190" s="16">
        <x:f>IF(B190="","",ROW()-2)</x:f>
      </x:c>
      <x:c r="B190" s="17" t="n"/>
      <x:c r="C190" s="16">
        <x:f>IF(B190="","",MONTH(B190))</x:f>
      </x:c>
      <x:c r="D190" s="16">
        <x:f>IF(B190="","",YEAR(B190))</x:f>
      </x:c>
      <x:c r="E190" s="12" t="n"/>
      <x:c r="F190" s="12" t="n"/>
      <x:c r="G190" s="12" t="n"/>
      <x:c r="H190" s="12" t="n"/>
      <x:c r="I190" s="12" t="n"/>
      <x:c r="J190" s="12" t="n"/>
      <x:c r="K190" s="12" t="n"/>
      <x:c r="L190" s="12" t="n"/>
      <x:c r="M190" s="18" t="n"/>
      <x:c r="N190" s="19" t="n"/>
      <x:c r="O190" s="10">
        <x:f>IF(B190="","",IF(F190="Ausgabe",M190*N190,IF(F190="Einnahme",M190,0)))</x:f>
      </x:c>
      <x:c r="P190" s="12" t="n"/>
      <x:c r="Q190" s="12" t="n"/>
    </x:row>
    <x:row r="191" ht="18" customHeight="1">
      <x:c r="A191" s="16">
        <x:f>IF(B191="","",ROW()-2)</x:f>
      </x:c>
      <x:c r="B191" s="17" t="n"/>
      <x:c r="C191" s="16">
        <x:f>IF(B191="","",MONTH(B191))</x:f>
      </x:c>
      <x:c r="D191" s="16">
        <x:f>IF(B191="","",YEAR(B191))</x:f>
      </x:c>
      <x:c r="E191" s="12" t="n"/>
      <x:c r="F191" s="12" t="n"/>
      <x:c r="G191" s="12" t="n"/>
      <x:c r="H191" s="12" t="n"/>
      <x:c r="I191" s="12" t="n"/>
      <x:c r="J191" s="12" t="n"/>
      <x:c r="K191" s="12" t="n"/>
      <x:c r="L191" s="12" t="n"/>
      <x:c r="M191" s="18" t="n"/>
      <x:c r="N191" s="19" t="n"/>
      <x:c r="O191" s="10">
        <x:f>IF(B191="","",IF(F191="Ausgabe",M191*N191,IF(F191="Einnahme",M191,0)))</x:f>
      </x:c>
      <x:c r="P191" s="12" t="n"/>
      <x:c r="Q191" s="12" t="n"/>
    </x:row>
    <x:row r="192" ht="18" customHeight="1">
      <x:c r="A192" s="16">
        <x:f>IF(B192="","",ROW()-2)</x:f>
      </x:c>
      <x:c r="B192" s="17" t="n"/>
      <x:c r="C192" s="16">
        <x:f>IF(B192="","",MONTH(B192))</x:f>
      </x:c>
      <x:c r="D192" s="16">
        <x:f>IF(B192="","",YEAR(B192))</x:f>
      </x:c>
      <x:c r="E192" s="12" t="n"/>
      <x:c r="F192" s="12" t="n"/>
      <x:c r="G192" s="12" t="n"/>
      <x:c r="H192" s="12" t="n"/>
      <x:c r="I192" s="12" t="n"/>
      <x:c r="J192" s="12" t="n"/>
      <x:c r="K192" s="12" t="n"/>
      <x:c r="L192" s="12" t="n"/>
      <x:c r="M192" s="18" t="n"/>
      <x:c r="N192" s="19" t="n"/>
      <x:c r="O192" s="10">
        <x:f>IF(B192="","",IF(F192="Ausgabe",M192*N192,IF(F192="Einnahme",M192,0)))</x:f>
      </x:c>
      <x:c r="P192" s="12" t="n"/>
      <x:c r="Q192" s="12" t="n"/>
    </x:row>
    <x:row r="193" ht="18" customHeight="1">
      <x:c r="A193" s="16">
        <x:f>IF(B193="","",ROW()-2)</x:f>
      </x:c>
      <x:c r="B193" s="17" t="n"/>
      <x:c r="C193" s="16">
        <x:f>IF(B193="","",MONTH(B193))</x:f>
      </x:c>
      <x:c r="D193" s="16">
        <x:f>IF(B193="","",YEAR(B193))</x:f>
      </x:c>
      <x:c r="E193" s="12" t="n"/>
      <x:c r="F193" s="12" t="n"/>
      <x:c r="G193" s="12" t="n"/>
      <x:c r="H193" s="12" t="n"/>
      <x:c r="I193" s="12" t="n"/>
      <x:c r="J193" s="12" t="n"/>
      <x:c r="K193" s="12" t="n"/>
      <x:c r="L193" s="12" t="n"/>
      <x:c r="M193" s="18" t="n"/>
      <x:c r="N193" s="19" t="n"/>
      <x:c r="O193" s="10">
        <x:f>IF(B193="","",IF(F193="Ausgabe",M193*N193,IF(F193="Einnahme",M193,0)))</x:f>
      </x:c>
      <x:c r="P193" s="12" t="n"/>
      <x:c r="Q193" s="12" t="n"/>
    </x:row>
    <x:row r="194" ht="18" customHeight="1">
      <x:c r="A194" s="16">
        <x:f>IF(B194="","",ROW()-2)</x:f>
      </x:c>
      <x:c r="B194" s="17" t="n"/>
      <x:c r="C194" s="16">
        <x:f>IF(B194="","",MONTH(B194))</x:f>
      </x:c>
      <x:c r="D194" s="16">
        <x:f>IF(B194="","",YEAR(B194))</x:f>
      </x:c>
      <x:c r="E194" s="12" t="n"/>
      <x:c r="F194" s="12" t="n"/>
      <x:c r="G194" s="12" t="n"/>
      <x:c r="H194" s="12" t="n"/>
      <x:c r="I194" s="12" t="n"/>
      <x:c r="J194" s="12" t="n"/>
      <x:c r="K194" s="12" t="n"/>
      <x:c r="L194" s="12" t="n"/>
      <x:c r="M194" s="18" t="n"/>
      <x:c r="N194" s="19" t="n"/>
      <x:c r="O194" s="10">
        <x:f>IF(B194="","",IF(F194="Ausgabe",M194*N194,IF(F194="Einnahme",M194,0)))</x:f>
      </x:c>
      <x:c r="P194" s="12" t="n"/>
      <x:c r="Q194" s="12" t="n"/>
    </x:row>
    <x:row r="195" ht="18" customHeight="1">
      <x:c r="A195" s="16">
        <x:f>IF(B195="","",ROW()-2)</x:f>
      </x:c>
      <x:c r="B195" s="17" t="n"/>
      <x:c r="C195" s="16">
        <x:f>IF(B195="","",MONTH(B195))</x:f>
      </x:c>
      <x:c r="D195" s="16">
        <x:f>IF(B195="","",YEAR(B195))</x:f>
      </x:c>
      <x:c r="E195" s="12" t="n"/>
      <x:c r="F195" s="12" t="n"/>
      <x:c r="G195" s="12" t="n"/>
      <x:c r="H195" s="12" t="n"/>
      <x:c r="I195" s="12" t="n"/>
      <x:c r="J195" s="12" t="n"/>
      <x:c r="K195" s="12" t="n"/>
      <x:c r="L195" s="12" t="n"/>
      <x:c r="M195" s="18" t="n"/>
      <x:c r="N195" s="19" t="n"/>
      <x:c r="O195" s="10">
        <x:f>IF(B195="","",IF(F195="Ausgabe",M195*N195,IF(F195="Einnahme",M195,0)))</x:f>
      </x:c>
      <x:c r="P195" s="12" t="n"/>
      <x:c r="Q195" s="12" t="n"/>
    </x:row>
    <x:row r="196" ht="18" customHeight="1">
      <x:c r="A196" s="16">
        <x:f>IF(B196="","",ROW()-2)</x:f>
      </x:c>
      <x:c r="B196" s="17" t="n"/>
      <x:c r="C196" s="16">
        <x:f>IF(B196="","",MONTH(B196))</x:f>
      </x:c>
      <x:c r="D196" s="16">
        <x:f>IF(B196="","",YEAR(B196))</x:f>
      </x:c>
      <x:c r="E196" s="12" t="n"/>
      <x:c r="F196" s="12" t="n"/>
      <x:c r="G196" s="12" t="n"/>
      <x:c r="H196" s="12" t="n"/>
      <x:c r="I196" s="12" t="n"/>
      <x:c r="J196" s="12" t="n"/>
      <x:c r="K196" s="12" t="n"/>
      <x:c r="L196" s="12" t="n"/>
      <x:c r="M196" s="18" t="n"/>
      <x:c r="N196" s="19" t="n"/>
      <x:c r="O196" s="10">
        <x:f>IF(B196="","",IF(F196="Ausgabe",M196*N196,IF(F196="Einnahme",M196,0)))</x:f>
      </x:c>
      <x:c r="P196" s="12" t="n"/>
      <x:c r="Q196" s="12" t="n"/>
    </x:row>
    <x:row r="197" ht="18" customHeight="1">
      <x:c r="A197" s="16">
        <x:f>IF(B197="","",ROW()-2)</x:f>
      </x:c>
      <x:c r="B197" s="17" t="n"/>
      <x:c r="C197" s="16">
        <x:f>IF(B197="","",MONTH(B197))</x:f>
      </x:c>
      <x:c r="D197" s="16">
        <x:f>IF(B197="","",YEAR(B197))</x:f>
      </x:c>
      <x:c r="E197" s="12" t="n"/>
      <x:c r="F197" s="12" t="n"/>
      <x:c r="G197" s="12" t="n"/>
      <x:c r="H197" s="12" t="n"/>
      <x:c r="I197" s="12" t="n"/>
      <x:c r="J197" s="12" t="n"/>
      <x:c r="K197" s="12" t="n"/>
      <x:c r="L197" s="12" t="n"/>
      <x:c r="M197" s="18" t="n"/>
      <x:c r="N197" s="19" t="n"/>
      <x:c r="O197" s="10">
        <x:f>IF(B197="","",IF(F197="Ausgabe",M197*N197,IF(F197="Einnahme",M197,0)))</x:f>
      </x:c>
      <x:c r="P197" s="12" t="n"/>
      <x:c r="Q197" s="12" t="n"/>
    </x:row>
    <x:row r="198" ht="18" customHeight="1">
      <x:c r="A198" s="16">
        <x:f>IF(B198="","",ROW()-2)</x:f>
      </x:c>
      <x:c r="B198" s="17" t="n"/>
      <x:c r="C198" s="16">
        <x:f>IF(B198="","",MONTH(B198))</x:f>
      </x:c>
      <x:c r="D198" s="16">
        <x:f>IF(B198="","",YEAR(B198))</x:f>
      </x:c>
      <x:c r="E198" s="12" t="n"/>
      <x:c r="F198" s="12" t="n"/>
      <x:c r="G198" s="12" t="n"/>
      <x:c r="H198" s="12" t="n"/>
      <x:c r="I198" s="12" t="n"/>
      <x:c r="J198" s="12" t="n"/>
      <x:c r="K198" s="12" t="n"/>
      <x:c r="L198" s="12" t="n"/>
      <x:c r="M198" s="18" t="n"/>
      <x:c r="N198" s="19" t="n"/>
      <x:c r="O198" s="10">
        <x:f>IF(B198="","",IF(F198="Ausgabe",M198*N198,IF(F198="Einnahme",M198,0)))</x:f>
      </x:c>
      <x:c r="P198" s="12" t="n"/>
      <x:c r="Q198" s="12" t="n"/>
    </x:row>
    <x:row r="199" ht="18" customHeight="1">
      <x:c r="A199" s="16">
        <x:f>IF(B199="","",ROW()-2)</x:f>
      </x:c>
      <x:c r="B199" s="17" t="n"/>
      <x:c r="C199" s="16">
        <x:f>IF(B199="","",MONTH(B199))</x:f>
      </x:c>
      <x:c r="D199" s="16">
        <x:f>IF(B199="","",YEAR(B199))</x:f>
      </x:c>
      <x:c r="E199" s="12" t="n"/>
      <x:c r="F199" s="12" t="n"/>
      <x:c r="G199" s="12" t="n"/>
      <x:c r="H199" s="12" t="n"/>
      <x:c r="I199" s="12" t="n"/>
      <x:c r="J199" s="12" t="n"/>
      <x:c r="K199" s="12" t="n"/>
      <x:c r="L199" s="12" t="n"/>
      <x:c r="M199" s="18" t="n"/>
      <x:c r="N199" s="19" t="n"/>
      <x:c r="O199" s="10">
        <x:f>IF(B199="","",IF(F199="Ausgabe",M199*N199,IF(F199="Einnahme",M199,0)))</x:f>
      </x:c>
      <x:c r="P199" s="12" t="n"/>
      <x:c r="Q199" s="12" t="n"/>
    </x:row>
    <x:row r="200" ht="18" customHeight="1">
      <x:c r="A200" s="16">
        <x:f>IF(B200="","",ROW()-2)</x:f>
      </x:c>
      <x:c r="B200" s="17" t="n"/>
      <x:c r="C200" s="16">
        <x:f>IF(B200="","",MONTH(B200))</x:f>
      </x:c>
      <x:c r="D200" s="16">
        <x:f>IF(B200="","",YEAR(B200))</x:f>
      </x:c>
      <x:c r="E200" s="12" t="n"/>
      <x:c r="F200" s="12" t="n"/>
      <x:c r="G200" s="12" t="n"/>
      <x:c r="H200" s="12" t="n"/>
      <x:c r="I200" s="12" t="n"/>
      <x:c r="J200" s="12" t="n"/>
      <x:c r="K200" s="12" t="n"/>
      <x:c r="L200" s="12" t="n"/>
      <x:c r="M200" s="18" t="n"/>
      <x:c r="N200" s="19" t="n"/>
      <x:c r="O200" s="10">
        <x:f>IF(B200="","",IF(F200="Ausgabe",M200*N200,IF(F200="Einnahme",M200,0)))</x:f>
      </x:c>
      <x:c r="P200" s="12" t="n"/>
      <x:c r="Q200" s="12" t="n"/>
    </x:row>
    <x:row r="201" ht="18" customHeight="1">
      <x:c r="A201" s="16">
        <x:f>IF(B201="","",ROW()-2)</x:f>
      </x:c>
      <x:c r="B201" s="17" t="n"/>
      <x:c r="C201" s="16">
        <x:f>IF(B201="","",MONTH(B201))</x:f>
      </x:c>
      <x:c r="D201" s="16">
        <x:f>IF(B201="","",YEAR(B201))</x:f>
      </x:c>
      <x:c r="E201" s="12" t="n"/>
      <x:c r="F201" s="12" t="n"/>
      <x:c r="G201" s="12" t="n"/>
      <x:c r="H201" s="12" t="n"/>
      <x:c r="I201" s="12" t="n"/>
      <x:c r="J201" s="12" t="n"/>
      <x:c r="K201" s="12" t="n"/>
      <x:c r="L201" s="12" t="n"/>
      <x:c r="M201" s="18" t="n"/>
      <x:c r="N201" s="19" t="n"/>
      <x:c r="O201" s="10">
        <x:f>IF(B201="","",IF(F201="Ausgabe",M201*N201,IF(F201="Einnahme",M201,0)))</x:f>
      </x:c>
      <x:c r="P201" s="12" t="n"/>
      <x:c r="Q201" s="12" t="n"/>
    </x:row>
    <x:row r="202" ht="18" customHeight="1">
      <x:c r="A202" s="16">
        <x:f>IF(B202="","",ROW()-2)</x:f>
      </x:c>
      <x:c r="B202" s="17" t="n"/>
      <x:c r="C202" s="16">
        <x:f>IF(B202="","",MONTH(B202))</x:f>
      </x:c>
      <x:c r="D202" s="16">
        <x:f>IF(B202="","",YEAR(B202))</x:f>
      </x:c>
      <x:c r="E202" s="12" t="n"/>
      <x:c r="F202" s="12" t="n"/>
      <x:c r="G202" s="12" t="n"/>
      <x:c r="H202" s="12" t="n"/>
      <x:c r="I202" s="12" t="n"/>
      <x:c r="J202" s="12" t="n"/>
      <x:c r="K202" s="12" t="n"/>
      <x:c r="L202" s="12" t="n"/>
      <x:c r="M202" s="18" t="n"/>
      <x:c r="N202" s="19" t="n"/>
      <x:c r="O202" s="10">
        <x:f>IF(B202="","",IF(F202="Ausgabe",M202*N202,IF(F202="Einnahme",M202,0)))</x:f>
      </x:c>
      <x:c r="P202" s="12" t="n"/>
      <x:c r="Q202" s="12" t="n"/>
    </x:row>
    <x:row r="203" ht="18" customHeight="1">
      <x:c r="A203" s="16">
        <x:f>IF(B203="","",ROW()-2)</x:f>
      </x:c>
      <x:c r="B203" s="17" t="n"/>
      <x:c r="C203" s="16">
        <x:f>IF(B203="","",MONTH(B203))</x:f>
      </x:c>
      <x:c r="D203" s="16">
        <x:f>IF(B203="","",YEAR(B203))</x:f>
      </x:c>
      <x:c r="E203" s="12" t="n"/>
      <x:c r="F203" s="12" t="n"/>
      <x:c r="G203" s="12" t="n"/>
      <x:c r="H203" s="12" t="n"/>
      <x:c r="I203" s="12" t="n"/>
      <x:c r="J203" s="12" t="n"/>
      <x:c r="K203" s="12" t="n"/>
      <x:c r="L203" s="12" t="n"/>
      <x:c r="M203" s="18" t="n"/>
      <x:c r="N203" s="19" t="n"/>
      <x:c r="O203" s="10">
        <x:f>IF(B203="","",IF(F203="Ausgabe",M203*N203,IF(F203="Einnahme",M203,0)))</x:f>
      </x:c>
      <x:c r="P203" s="12" t="n"/>
      <x:c r="Q203" s="12" t="n"/>
    </x:row>
    <x:row r="204" ht="18" customHeight="1">
      <x:c r="A204" s="16">
        <x:f>IF(B204="","",ROW()-2)</x:f>
      </x:c>
      <x:c r="B204" s="17" t="n"/>
      <x:c r="C204" s="16">
        <x:f>IF(B204="","",MONTH(B204))</x:f>
      </x:c>
      <x:c r="D204" s="16">
        <x:f>IF(B204="","",YEAR(B204))</x:f>
      </x:c>
      <x:c r="E204" s="12" t="n"/>
      <x:c r="F204" s="12" t="n"/>
      <x:c r="G204" s="12" t="n"/>
      <x:c r="H204" s="12" t="n"/>
      <x:c r="I204" s="12" t="n"/>
      <x:c r="J204" s="12" t="n"/>
      <x:c r="K204" s="12" t="n"/>
      <x:c r="L204" s="12" t="n"/>
      <x:c r="M204" s="18" t="n"/>
      <x:c r="N204" s="19" t="n"/>
      <x:c r="O204" s="10">
        <x:f>IF(B204="","",IF(F204="Ausgabe",M204*N204,IF(F204="Einnahme",M204,0)))</x:f>
      </x:c>
      <x:c r="P204" s="12" t="n"/>
      <x:c r="Q204" s="12" t="n"/>
    </x:row>
    <x:row r="205" ht="18" customHeight="1">
      <x:c r="A205" s="16">
        <x:f>IF(B205="","",ROW()-2)</x:f>
      </x:c>
      <x:c r="B205" s="17" t="n"/>
      <x:c r="C205" s="16">
        <x:f>IF(B205="","",MONTH(B205))</x:f>
      </x:c>
      <x:c r="D205" s="16">
        <x:f>IF(B205="","",YEAR(B205))</x:f>
      </x:c>
      <x:c r="E205" s="12" t="n"/>
      <x:c r="F205" s="12" t="n"/>
      <x:c r="G205" s="12" t="n"/>
      <x:c r="H205" s="12" t="n"/>
      <x:c r="I205" s="12" t="n"/>
      <x:c r="J205" s="12" t="n"/>
      <x:c r="K205" s="12" t="n"/>
      <x:c r="L205" s="12" t="n"/>
      <x:c r="M205" s="18" t="n"/>
      <x:c r="N205" s="19" t="n"/>
      <x:c r="O205" s="10">
        <x:f>IF(B205="","",IF(F205="Ausgabe",M205*N205,IF(F205="Einnahme",M205,0)))</x:f>
      </x:c>
      <x:c r="P205" s="12" t="n"/>
      <x:c r="Q205" s="12" t="n"/>
    </x:row>
    <x:row r="206" ht="18" customHeight="1">
      <x:c r="A206" s="16">
        <x:f>IF(B206="","",ROW()-2)</x:f>
      </x:c>
      <x:c r="B206" s="17" t="n"/>
      <x:c r="C206" s="16">
        <x:f>IF(B206="","",MONTH(B206))</x:f>
      </x:c>
      <x:c r="D206" s="16">
        <x:f>IF(B206="","",YEAR(B206))</x:f>
      </x:c>
      <x:c r="E206" s="12" t="n"/>
      <x:c r="F206" s="12" t="n"/>
      <x:c r="G206" s="12" t="n"/>
      <x:c r="H206" s="12" t="n"/>
      <x:c r="I206" s="12" t="n"/>
      <x:c r="J206" s="12" t="n"/>
      <x:c r="K206" s="12" t="n"/>
      <x:c r="L206" s="12" t="n"/>
      <x:c r="M206" s="18" t="n"/>
      <x:c r="N206" s="19" t="n"/>
      <x:c r="O206" s="10">
        <x:f>IF(B206="","",IF(F206="Ausgabe",M206*N206,IF(F206="Einnahme",M206,0)))</x:f>
      </x:c>
      <x:c r="P206" s="12" t="n"/>
      <x:c r="Q206" s="12" t="n"/>
    </x:row>
    <x:row r="207" ht="18" customHeight="1">
      <x:c r="A207" s="16">
        <x:f>IF(B207="","",ROW()-2)</x:f>
      </x:c>
      <x:c r="B207" s="17" t="n"/>
      <x:c r="C207" s="16">
        <x:f>IF(B207="","",MONTH(B207))</x:f>
      </x:c>
      <x:c r="D207" s="16">
        <x:f>IF(B207="","",YEAR(B207))</x:f>
      </x:c>
      <x:c r="E207" s="12" t="n"/>
      <x:c r="F207" s="12" t="n"/>
      <x:c r="G207" s="12" t="n"/>
      <x:c r="H207" s="12" t="n"/>
      <x:c r="I207" s="12" t="n"/>
      <x:c r="J207" s="12" t="n"/>
      <x:c r="K207" s="12" t="n"/>
      <x:c r="L207" s="12" t="n"/>
      <x:c r="M207" s="18" t="n"/>
      <x:c r="N207" s="19" t="n"/>
      <x:c r="O207" s="10">
        <x:f>IF(B207="","",IF(F207="Ausgabe",M207*N207,IF(F207="Einnahme",M207,0)))</x:f>
      </x:c>
      <x:c r="P207" s="12" t="n"/>
      <x:c r="Q207" s="12" t="n"/>
    </x:row>
    <x:row r="208" ht="18" customHeight="1">
      <x:c r="A208" s="16">
        <x:f>IF(B208="","",ROW()-2)</x:f>
      </x:c>
      <x:c r="B208" s="17" t="n"/>
      <x:c r="C208" s="16">
        <x:f>IF(B208="","",MONTH(B208))</x:f>
      </x:c>
      <x:c r="D208" s="16">
        <x:f>IF(B208="","",YEAR(B208))</x:f>
      </x:c>
      <x:c r="E208" s="12" t="n"/>
      <x:c r="F208" s="12" t="n"/>
      <x:c r="G208" s="12" t="n"/>
      <x:c r="H208" s="12" t="n"/>
      <x:c r="I208" s="12" t="n"/>
      <x:c r="J208" s="12" t="n"/>
      <x:c r="K208" s="12" t="n"/>
      <x:c r="L208" s="12" t="n"/>
      <x:c r="M208" s="18" t="n"/>
      <x:c r="N208" s="19" t="n"/>
      <x:c r="O208" s="10">
        <x:f>IF(B208="","",IF(F208="Ausgabe",M208*N208,IF(F208="Einnahme",M208,0)))</x:f>
      </x:c>
      <x:c r="P208" s="12" t="n"/>
      <x:c r="Q208" s="12" t="n"/>
    </x:row>
    <x:row r="209" ht="18" customHeight="1">
      <x:c r="A209" s="16">
        <x:f>IF(B209="","",ROW()-2)</x:f>
      </x:c>
      <x:c r="B209" s="17" t="n"/>
      <x:c r="C209" s="16">
        <x:f>IF(B209="","",MONTH(B209))</x:f>
      </x:c>
      <x:c r="D209" s="16">
        <x:f>IF(B209="","",YEAR(B209))</x:f>
      </x:c>
      <x:c r="E209" s="12" t="n"/>
      <x:c r="F209" s="12" t="n"/>
      <x:c r="G209" s="12" t="n"/>
      <x:c r="H209" s="12" t="n"/>
      <x:c r="I209" s="12" t="n"/>
      <x:c r="J209" s="12" t="n"/>
      <x:c r="K209" s="12" t="n"/>
      <x:c r="L209" s="12" t="n"/>
      <x:c r="M209" s="18" t="n"/>
      <x:c r="N209" s="19" t="n"/>
      <x:c r="O209" s="10">
        <x:f>IF(B209="","",IF(F209="Ausgabe",M209*N209,IF(F209="Einnahme",M209,0)))</x:f>
      </x:c>
      <x:c r="P209" s="12" t="n"/>
      <x:c r="Q209" s="12" t="n"/>
    </x:row>
    <x:row r="210" ht="18" customHeight="1">
      <x:c r="A210" s="16">
        <x:f>IF(B210="","",ROW()-2)</x:f>
      </x:c>
      <x:c r="B210" s="17" t="n"/>
      <x:c r="C210" s="16">
        <x:f>IF(B210="","",MONTH(B210))</x:f>
      </x:c>
      <x:c r="D210" s="16">
        <x:f>IF(B210="","",YEAR(B210))</x:f>
      </x:c>
      <x:c r="E210" s="12" t="n"/>
      <x:c r="F210" s="12" t="n"/>
      <x:c r="G210" s="12" t="n"/>
      <x:c r="H210" s="12" t="n"/>
      <x:c r="I210" s="12" t="n"/>
      <x:c r="J210" s="12" t="n"/>
      <x:c r="K210" s="12" t="n"/>
      <x:c r="L210" s="12" t="n"/>
      <x:c r="M210" s="18" t="n"/>
      <x:c r="N210" s="19" t="n"/>
      <x:c r="O210" s="10">
        <x:f>IF(B210="","",IF(F210="Ausgabe",M210*N210,IF(F210="Einnahme",M210,0)))</x:f>
      </x:c>
      <x:c r="P210" s="12" t="n"/>
      <x:c r="Q210" s="12" t="n"/>
    </x:row>
    <x:row r="211" ht="18" customHeight="1">
      <x:c r="A211" s="16">
        <x:f>IF(B211="","",ROW()-2)</x:f>
      </x:c>
      <x:c r="B211" s="17" t="n"/>
      <x:c r="C211" s="16">
        <x:f>IF(B211="","",MONTH(B211))</x:f>
      </x:c>
      <x:c r="D211" s="16">
        <x:f>IF(B211="","",YEAR(B211))</x:f>
      </x:c>
      <x:c r="E211" s="12" t="n"/>
      <x:c r="F211" s="12" t="n"/>
      <x:c r="G211" s="12" t="n"/>
      <x:c r="H211" s="12" t="n"/>
      <x:c r="I211" s="12" t="n"/>
      <x:c r="J211" s="12" t="n"/>
      <x:c r="K211" s="12" t="n"/>
      <x:c r="L211" s="12" t="n"/>
      <x:c r="M211" s="18" t="n"/>
      <x:c r="N211" s="19" t="n"/>
      <x:c r="O211" s="10">
        <x:f>IF(B211="","",IF(F211="Ausgabe",M211*N211,IF(F211="Einnahme",M211,0)))</x:f>
      </x:c>
      <x:c r="P211" s="12" t="n"/>
      <x:c r="Q211" s="12" t="n"/>
    </x:row>
    <x:row r="212" ht="18" customHeight="1">
      <x:c r="A212" s="16">
        <x:f>IF(B212="","",ROW()-2)</x:f>
      </x:c>
      <x:c r="B212" s="17" t="n"/>
      <x:c r="C212" s="16">
        <x:f>IF(B212="","",MONTH(B212))</x:f>
      </x:c>
      <x:c r="D212" s="16">
        <x:f>IF(B212="","",YEAR(B212))</x:f>
      </x:c>
      <x:c r="E212" s="12" t="n"/>
      <x:c r="F212" s="12" t="n"/>
      <x:c r="G212" s="12" t="n"/>
      <x:c r="H212" s="12" t="n"/>
      <x:c r="I212" s="12" t="n"/>
      <x:c r="J212" s="12" t="n"/>
      <x:c r="K212" s="12" t="n"/>
      <x:c r="L212" s="12" t="n"/>
      <x:c r="M212" s="18" t="n"/>
      <x:c r="N212" s="19" t="n"/>
      <x:c r="O212" s="10">
        <x:f>IF(B212="","",IF(F212="Ausgabe",M212*N212,IF(F212="Einnahme",M212,0)))</x:f>
      </x:c>
      <x:c r="P212" s="12" t="n"/>
      <x:c r="Q212" s="12" t="n"/>
    </x:row>
    <x:row r="213" ht="18" customHeight="1">
      <x:c r="A213" s="16">
        <x:f>IF(B213="","",ROW()-2)</x:f>
      </x:c>
      <x:c r="B213" s="17" t="n"/>
      <x:c r="C213" s="16">
        <x:f>IF(B213="","",MONTH(B213))</x:f>
      </x:c>
      <x:c r="D213" s="16">
        <x:f>IF(B213="","",YEAR(B213))</x:f>
      </x:c>
      <x:c r="E213" s="12" t="n"/>
      <x:c r="F213" s="12" t="n"/>
      <x:c r="G213" s="12" t="n"/>
      <x:c r="H213" s="12" t="n"/>
      <x:c r="I213" s="12" t="n"/>
      <x:c r="J213" s="12" t="n"/>
      <x:c r="K213" s="12" t="n"/>
      <x:c r="L213" s="12" t="n"/>
      <x:c r="M213" s="18" t="n"/>
      <x:c r="N213" s="19" t="n"/>
      <x:c r="O213" s="10">
        <x:f>IF(B213="","",IF(F213="Ausgabe",M213*N213,IF(F213="Einnahme",M213,0)))</x:f>
      </x:c>
      <x:c r="P213" s="12" t="n"/>
      <x:c r="Q213" s="12" t="n"/>
    </x:row>
    <x:row r="214" ht="18" customHeight="1">
      <x:c r="A214" s="16">
        <x:f>IF(B214="","",ROW()-2)</x:f>
      </x:c>
      <x:c r="B214" s="17" t="n"/>
      <x:c r="C214" s="16">
        <x:f>IF(B214="","",MONTH(B214))</x:f>
      </x:c>
      <x:c r="D214" s="16">
        <x:f>IF(B214="","",YEAR(B214))</x:f>
      </x:c>
      <x:c r="E214" s="12" t="n"/>
      <x:c r="F214" s="12" t="n"/>
      <x:c r="G214" s="12" t="n"/>
      <x:c r="H214" s="12" t="n"/>
      <x:c r="I214" s="12" t="n"/>
      <x:c r="J214" s="12" t="n"/>
      <x:c r="K214" s="12" t="n"/>
      <x:c r="L214" s="12" t="n"/>
      <x:c r="M214" s="18" t="n"/>
      <x:c r="N214" s="19" t="n"/>
      <x:c r="O214" s="10">
        <x:f>IF(B214="","",IF(F214="Ausgabe",M214*N214,IF(F214="Einnahme",M214,0)))</x:f>
      </x:c>
      <x:c r="P214" s="12" t="n"/>
      <x:c r="Q214" s="12" t="n"/>
    </x:row>
    <x:row r="215" ht="18" customHeight="1">
      <x:c r="A215" s="16">
        <x:f>IF(B215="","",ROW()-2)</x:f>
      </x:c>
      <x:c r="B215" s="17" t="n"/>
      <x:c r="C215" s="16">
        <x:f>IF(B215="","",MONTH(B215))</x:f>
      </x:c>
      <x:c r="D215" s="16">
        <x:f>IF(B215="","",YEAR(B215))</x:f>
      </x:c>
      <x:c r="E215" s="12" t="n"/>
      <x:c r="F215" s="12" t="n"/>
      <x:c r="G215" s="12" t="n"/>
      <x:c r="H215" s="12" t="n"/>
      <x:c r="I215" s="12" t="n"/>
      <x:c r="J215" s="12" t="n"/>
      <x:c r="K215" s="12" t="n"/>
      <x:c r="L215" s="12" t="n"/>
      <x:c r="M215" s="18" t="n"/>
      <x:c r="N215" s="19" t="n"/>
      <x:c r="O215" s="10">
        <x:f>IF(B215="","",IF(F215="Ausgabe",M215*N215,IF(F215="Einnahme",M215,0)))</x:f>
      </x:c>
      <x:c r="P215" s="12" t="n"/>
      <x:c r="Q215" s="12" t="n"/>
    </x:row>
    <x:row r="216" ht="18" customHeight="1">
      <x:c r="A216" s="16">
        <x:f>IF(B216="","",ROW()-2)</x:f>
      </x:c>
      <x:c r="B216" s="17" t="n"/>
      <x:c r="C216" s="16">
        <x:f>IF(B216="","",MONTH(B216))</x:f>
      </x:c>
      <x:c r="D216" s="16">
        <x:f>IF(B216="","",YEAR(B216))</x:f>
      </x:c>
      <x:c r="E216" s="12" t="n"/>
      <x:c r="F216" s="12" t="n"/>
      <x:c r="G216" s="12" t="n"/>
      <x:c r="H216" s="12" t="n"/>
      <x:c r="I216" s="12" t="n"/>
      <x:c r="J216" s="12" t="n"/>
      <x:c r="K216" s="12" t="n"/>
      <x:c r="L216" s="12" t="n"/>
      <x:c r="M216" s="18" t="n"/>
      <x:c r="N216" s="19" t="n"/>
      <x:c r="O216" s="10">
        <x:f>IF(B216="","",IF(F216="Ausgabe",M216*N216,IF(F216="Einnahme",M216,0)))</x:f>
      </x:c>
      <x:c r="P216" s="12" t="n"/>
      <x:c r="Q216" s="12" t="n"/>
    </x:row>
    <x:row r="217" ht="18" customHeight="1">
      <x:c r="A217" s="16">
        <x:f>IF(B217="","",ROW()-2)</x:f>
      </x:c>
      <x:c r="B217" s="17" t="n"/>
      <x:c r="C217" s="16">
        <x:f>IF(B217="","",MONTH(B217))</x:f>
      </x:c>
      <x:c r="D217" s="16">
        <x:f>IF(B217="","",YEAR(B217))</x:f>
      </x:c>
      <x:c r="E217" s="12" t="n"/>
      <x:c r="F217" s="12" t="n"/>
      <x:c r="G217" s="12" t="n"/>
      <x:c r="H217" s="12" t="n"/>
      <x:c r="I217" s="12" t="n"/>
      <x:c r="J217" s="12" t="n"/>
      <x:c r="K217" s="12" t="n"/>
      <x:c r="L217" s="12" t="n"/>
      <x:c r="M217" s="18" t="n"/>
      <x:c r="N217" s="19" t="n"/>
      <x:c r="O217" s="10">
        <x:f>IF(B217="","",IF(F217="Ausgabe",M217*N217,IF(F217="Einnahme",M217,0)))</x:f>
      </x:c>
      <x:c r="P217" s="12" t="n"/>
      <x:c r="Q217" s="12" t="n"/>
    </x:row>
    <x:row r="218" ht="18" customHeight="1">
      <x:c r="A218" s="16">
        <x:f>IF(B218="","",ROW()-2)</x:f>
      </x:c>
      <x:c r="B218" s="17" t="n"/>
      <x:c r="C218" s="16">
        <x:f>IF(B218="","",MONTH(B218))</x:f>
      </x:c>
      <x:c r="D218" s="16">
        <x:f>IF(B218="","",YEAR(B218))</x:f>
      </x:c>
      <x:c r="E218" s="12" t="n"/>
      <x:c r="F218" s="12" t="n"/>
      <x:c r="G218" s="12" t="n"/>
      <x:c r="H218" s="12" t="n"/>
      <x:c r="I218" s="12" t="n"/>
      <x:c r="J218" s="12" t="n"/>
      <x:c r="K218" s="12" t="n"/>
      <x:c r="L218" s="12" t="n"/>
      <x:c r="M218" s="18" t="n"/>
      <x:c r="N218" s="19" t="n"/>
      <x:c r="O218" s="10">
        <x:f>IF(B218="","",IF(F218="Ausgabe",M218*N218,IF(F218="Einnahme",M218,0)))</x:f>
      </x:c>
      <x:c r="P218" s="12" t="n"/>
      <x:c r="Q218" s="12" t="n"/>
    </x:row>
    <x:row r="219" ht="18" customHeight="1">
      <x:c r="A219" s="16">
        <x:f>IF(B219="","",ROW()-2)</x:f>
      </x:c>
      <x:c r="B219" s="17" t="n"/>
      <x:c r="C219" s="16">
        <x:f>IF(B219="","",MONTH(B219))</x:f>
      </x:c>
      <x:c r="D219" s="16">
        <x:f>IF(B219="","",YEAR(B219))</x:f>
      </x:c>
      <x:c r="E219" s="12" t="n"/>
      <x:c r="F219" s="12" t="n"/>
      <x:c r="G219" s="12" t="n"/>
      <x:c r="H219" s="12" t="n"/>
      <x:c r="I219" s="12" t="n"/>
      <x:c r="J219" s="12" t="n"/>
      <x:c r="K219" s="12" t="n"/>
      <x:c r="L219" s="12" t="n"/>
      <x:c r="M219" s="18" t="n"/>
      <x:c r="N219" s="19" t="n"/>
      <x:c r="O219" s="10">
        <x:f>IF(B219="","",IF(F219="Ausgabe",M219*N219,IF(F219="Einnahme",M219,0)))</x:f>
      </x:c>
      <x:c r="P219" s="12" t="n"/>
      <x:c r="Q219" s="12" t="n"/>
    </x:row>
    <x:row r="220" ht="18" customHeight="1">
      <x:c r="A220" s="16">
        <x:f>IF(B220="","",ROW()-2)</x:f>
      </x:c>
      <x:c r="B220" s="17" t="n"/>
      <x:c r="C220" s="16">
        <x:f>IF(B220="","",MONTH(B220))</x:f>
      </x:c>
      <x:c r="D220" s="16">
        <x:f>IF(B220="","",YEAR(B220))</x:f>
      </x:c>
      <x:c r="E220" s="12" t="n"/>
      <x:c r="F220" s="12" t="n"/>
      <x:c r="G220" s="12" t="n"/>
      <x:c r="H220" s="12" t="n"/>
      <x:c r="I220" s="12" t="n"/>
      <x:c r="J220" s="12" t="n"/>
      <x:c r="K220" s="12" t="n"/>
      <x:c r="L220" s="12" t="n"/>
      <x:c r="M220" s="18" t="n"/>
      <x:c r="N220" s="19" t="n"/>
      <x:c r="O220" s="10">
        <x:f>IF(B220="","",IF(F220="Ausgabe",M220*N220,IF(F220="Einnahme",M220,0)))</x:f>
      </x:c>
      <x:c r="P220" s="12" t="n"/>
      <x:c r="Q220" s="12" t="n"/>
    </x:row>
    <x:row r="221" ht="18" customHeight="1">
      <x:c r="A221" s="16">
        <x:f>IF(B221="","",ROW()-2)</x:f>
      </x:c>
      <x:c r="B221" s="17" t="n"/>
      <x:c r="C221" s="16">
        <x:f>IF(B221="","",MONTH(B221))</x:f>
      </x:c>
      <x:c r="D221" s="16">
        <x:f>IF(B221="","",YEAR(B221))</x:f>
      </x:c>
      <x:c r="E221" s="12" t="n"/>
      <x:c r="F221" s="12" t="n"/>
      <x:c r="G221" s="12" t="n"/>
      <x:c r="H221" s="12" t="n"/>
      <x:c r="I221" s="12" t="n"/>
      <x:c r="J221" s="12" t="n"/>
      <x:c r="K221" s="12" t="n"/>
      <x:c r="L221" s="12" t="n"/>
      <x:c r="M221" s="18" t="n"/>
      <x:c r="N221" s="19" t="n"/>
      <x:c r="O221" s="10">
        <x:f>IF(B221="","",IF(F221="Ausgabe",M221*N221,IF(F221="Einnahme",M221,0)))</x:f>
      </x:c>
      <x:c r="P221" s="12" t="n"/>
      <x:c r="Q221" s="12" t="n"/>
    </x:row>
    <x:row r="222" ht="18" customHeight="1">
      <x:c r="A222" s="16">
        <x:f>IF(B222="","",ROW()-2)</x:f>
      </x:c>
      <x:c r="B222" s="17" t="n"/>
      <x:c r="C222" s="16">
        <x:f>IF(B222="","",MONTH(B222))</x:f>
      </x:c>
      <x:c r="D222" s="16">
        <x:f>IF(B222="","",YEAR(B222))</x:f>
      </x:c>
      <x:c r="E222" s="12" t="n"/>
      <x:c r="F222" s="12" t="n"/>
      <x:c r="G222" s="12" t="n"/>
      <x:c r="H222" s="12" t="n"/>
      <x:c r="I222" s="12" t="n"/>
      <x:c r="J222" s="12" t="n"/>
      <x:c r="K222" s="12" t="n"/>
      <x:c r="L222" s="12" t="n"/>
      <x:c r="M222" s="18" t="n"/>
      <x:c r="N222" s="19" t="n"/>
      <x:c r="O222" s="10">
        <x:f>IF(B222="","",IF(F222="Ausgabe",M222*N222,IF(F222="Einnahme",M222,0)))</x:f>
      </x:c>
      <x:c r="P222" s="12" t="n"/>
      <x:c r="Q222" s="12" t="n"/>
    </x:row>
    <x:row r="223" ht="18" customHeight="1">
      <x:c r="A223" s="16">
        <x:f>IF(B223="","",ROW()-2)</x:f>
      </x:c>
      <x:c r="B223" s="17" t="n"/>
      <x:c r="C223" s="16">
        <x:f>IF(B223="","",MONTH(B223))</x:f>
      </x:c>
      <x:c r="D223" s="16">
        <x:f>IF(B223="","",YEAR(B223))</x:f>
      </x:c>
      <x:c r="E223" s="12" t="n"/>
      <x:c r="F223" s="12" t="n"/>
      <x:c r="G223" s="12" t="n"/>
      <x:c r="H223" s="12" t="n"/>
      <x:c r="I223" s="12" t="n"/>
      <x:c r="J223" s="12" t="n"/>
      <x:c r="K223" s="12" t="n"/>
      <x:c r="L223" s="12" t="n"/>
      <x:c r="M223" s="18" t="n"/>
      <x:c r="N223" s="19" t="n"/>
      <x:c r="O223" s="10">
        <x:f>IF(B223="","",IF(F223="Ausgabe",M223*N223,IF(F223="Einnahme",M223,0)))</x:f>
      </x:c>
      <x:c r="P223" s="12" t="n"/>
      <x:c r="Q223" s="12" t="n"/>
    </x:row>
    <x:row r="224" ht="18" customHeight="1">
      <x:c r="A224" s="16">
        <x:f>IF(B224="","",ROW()-2)</x:f>
      </x:c>
      <x:c r="B224" s="17" t="n"/>
      <x:c r="C224" s="16">
        <x:f>IF(B224="","",MONTH(B224))</x:f>
      </x:c>
      <x:c r="D224" s="16">
        <x:f>IF(B224="","",YEAR(B224))</x:f>
      </x:c>
      <x:c r="E224" s="12" t="n"/>
      <x:c r="F224" s="12" t="n"/>
      <x:c r="G224" s="12" t="n"/>
      <x:c r="H224" s="12" t="n"/>
      <x:c r="I224" s="12" t="n"/>
      <x:c r="J224" s="12" t="n"/>
      <x:c r="K224" s="12" t="n"/>
      <x:c r="L224" s="12" t="n"/>
      <x:c r="M224" s="18" t="n"/>
      <x:c r="N224" s="19" t="n"/>
      <x:c r="O224" s="10">
        <x:f>IF(B224="","",IF(F224="Ausgabe",M224*N224,IF(F224="Einnahme",M224,0)))</x:f>
      </x:c>
      <x:c r="P224" s="12" t="n"/>
      <x:c r="Q224" s="12" t="n"/>
    </x:row>
    <x:row r="225" ht="18" customHeight="1">
      <x:c r="A225" s="16">
        <x:f>IF(B225="","",ROW()-2)</x:f>
      </x:c>
      <x:c r="B225" s="17" t="n"/>
      <x:c r="C225" s="16">
        <x:f>IF(B225="","",MONTH(B225))</x:f>
      </x:c>
      <x:c r="D225" s="16">
        <x:f>IF(B225="","",YEAR(B225))</x:f>
      </x:c>
      <x:c r="E225" s="12" t="n"/>
      <x:c r="F225" s="12" t="n"/>
      <x:c r="G225" s="12" t="n"/>
      <x:c r="H225" s="12" t="n"/>
      <x:c r="I225" s="12" t="n"/>
      <x:c r="J225" s="12" t="n"/>
      <x:c r="K225" s="12" t="n"/>
      <x:c r="L225" s="12" t="n"/>
      <x:c r="M225" s="18" t="n"/>
      <x:c r="N225" s="19" t="n"/>
      <x:c r="O225" s="10">
        <x:f>IF(B225="","",IF(F225="Ausgabe",M225*N225,IF(F225="Einnahme",M225,0)))</x:f>
      </x:c>
      <x:c r="P225" s="12" t="n"/>
      <x:c r="Q225" s="12" t="n"/>
    </x:row>
    <x:row r="226" ht="18" customHeight="1">
      <x:c r="A226" s="16">
        <x:f>IF(B226="","",ROW()-2)</x:f>
      </x:c>
      <x:c r="B226" s="17" t="n"/>
      <x:c r="C226" s="16">
        <x:f>IF(B226="","",MONTH(B226))</x:f>
      </x:c>
      <x:c r="D226" s="16">
        <x:f>IF(B226="","",YEAR(B226))</x:f>
      </x:c>
      <x:c r="E226" s="12" t="n"/>
      <x:c r="F226" s="12" t="n"/>
      <x:c r="G226" s="12" t="n"/>
      <x:c r="H226" s="12" t="n"/>
      <x:c r="I226" s="12" t="n"/>
      <x:c r="J226" s="12" t="n"/>
      <x:c r="K226" s="12" t="n"/>
      <x:c r="L226" s="12" t="n"/>
      <x:c r="M226" s="18" t="n"/>
      <x:c r="N226" s="19" t="n"/>
      <x:c r="O226" s="10">
        <x:f>IF(B226="","",IF(F226="Ausgabe",M226*N226,IF(F226="Einnahme",M226,0)))</x:f>
      </x:c>
      <x:c r="P226" s="12" t="n"/>
      <x:c r="Q226" s="12" t="n"/>
    </x:row>
    <x:row r="227" ht="18" customHeight="1">
      <x:c r="A227" s="16">
        <x:f>IF(B227="","",ROW()-2)</x:f>
      </x:c>
      <x:c r="B227" s="17" t="n"/>
      <x:c r="C227" s="16">
        <x:f>IF(B227="","",MONTH(B227))</x:f>
      </x:c>
      <x:c r="D227" s="16">
        <x:f>IF(B227="","",YEAR(B227))</x:f>
      </x:c>
      <x:c r="E227" s="12" t="n"/>
      <x:c r="F227" s="12" t="n"/>
      <x:c r="G227" s="12" t="n"/>
      <x:c r="H227" s="12" t="n"/>
      <x:c r="I227" s="12" t="n"/>
      <x:c r="J227" s="12" t="n"/>
      <x:c r="K227" s="12" t="n"/>
      <x:c r="L227" s="12" t="n"/>
      <x:c r="M227" s="18" t="n"/>
      <x:c r="N227" s="19" t="n"/>
      <x:c r="O227" s="10">
        <x:f>IF(B227="","",IF(F227="Ausgabe",M227*N227,IF(F227="Einnahme",M227,0)))</x:f>
      </x:c>
      <x:c r="P227" s="12" t="n"/>
      <x:c r="Q227" s="12" t="n"/>
    </x:row>
    <x:row r="228" ht="18" customHeight="1">
      <x:c r="A228" s="16">
        <x:f>IF(B228="","",ROW()-2)</x:f>
      </x:c>
      <x:c r="B228" s="17" t="n"/>
      <x:c r="C228" s="16">
        <x:f>IF(B228="","",MONTH(B228))</x:f>
      </x:c>
      <x:c r="D228" s="16">
        <x:f>IF(B228="","",YEAR(B228))</x:f>
      </x:c>
      <x:c r="E228" s="12" t="n"/>
      <x:c r="F228" s="12" t="n"/>
      <x:c r="G228" s="12" t="n"/>
      <x:c r="H228" s="12" t="n"/>
      <x:c r="I228" s="12" t="n"/>
      <x:c r="J228" s="12" t="n"/>
      <x:c r="K228" s="12" t="n"/>
      <x:c r="L228" s="12" t="n"/>
      <x:c r="M228" s="18" t="n"/>
      <x:c r="N228" s="19" t="n"/>
      <x:c r="O228" s="10">
        <x:f>IF(B228="","",IF(F228="Ausgabe",M228*N228,IF(F228="Einnahme",M228,0)))</x:f>
      </x:c>
      <x:c r="P228" s="12" t="n"/>
      <x:c r="Q228" s="12" t="n"/>
    </x:row>
    <x:row r="229" ht="18" customHeight="1">
      <x:c r="A229" s="16">
        <x:f>IF(B229="","",ROW()-2)</x:f>
      </x:c>
      <x:c r="B229" s="17" t="n"/>
      <x:c r="C229" s="16">
        <x:f>IF(B229="","",MONTH(B229))</x:f>
      </x:c>
      <x:c r="D229" s="16">
        <x:f>IF(B229="","",YEAR(B229))</x:f>
      </x:c>
      <x:c r="E229" s="12" t="n"/>
      <x:c r="F229" s="12" t="n"/>
      <x:c r="G229" s="12" t="n"/>
      <x:c r="H229" s="12" t="n"/>
      <x:c r="I229" s="12" t="n"/>
      <x:c r="J229" s="12" t="n"/>
      <x:c r="K229" s="12" t="n"/>
      <x:c r="L229" s="12" t="n"/>
      <x:c r="M229" s="18" t="n"/>
      <x:c r="N229" s="19" t="n"/>
      <x:c r="O229" s="10">
        <x:f>IF(B229="","",IF(F229="Ausgabe",M229*N229,IF(F229="Einnahme",M229,0)))</x:f>
      </x:c>
      <x:c r="P229" s="12" t="n"/>
      <x:c r="Q229" s="12" t="n"/>
    </x:row>
    <x:row r="230" ht="18" customHeight="1">
      <x:c r="A230" s="16">
        <x:f>IF(B230="","",ROW()-2)</x:f>
      </x:c>
      <x:c r="B230" s="17" t="n"/>
      <x:c r="C230" s="16">
        <x:f>IF(B230="","",MONTH(B230))</x:f>
      </x:c>
      <x:c r="D230" s="16">
        <x:f>IF(B230="","",YEAR(B230))</x:f>
      </x:c>
      <x:c r="E230" s="12" t="n"/>
      <x:c r="F230" s="12" t="n"/>
      <x:c r="G230" s="12" t="n"/>
      <x:c r="H230" s="12" t="n"/>
      <x:c r="I230" s="12" t="n"/>
      <x:c r="J230" s="12" t="n"/>
      <x:c r="K230" s="12" t="n"/>
      <x:c r="L230" s="12" t="n"/>
      <x:c r="M230" s="18" t="n"/>
      <x:c r="N230" s="19" t="n"/>
      <x:c r="O230" s="10">
        <x:f>IF(B230="","",IF(F230="Ausgabe",M230*N230,IF(F230="Einnahme",M230,0)))</x:f>
      </x:c>
      <x:c r="P230" s="12" t="n"/>
      <x:c r="Q230" s="12" t="n"/>
    </x:row>
    <x:row r="231" ht="18" customHeight="1">
      <x:c r="A231" s="16">
        <x:f>IF(B231="","",ROW()-2)</x:f>
      </x:c>
      <x:c r="B231" s="17" t="n"/>
      <x:c r="C231" s="16">
        <x:f>IF(B231="","",MONTH(B231))</x:f>
      </x:c>
      <x:c r="D231" s="16">
        <x:f>IF(B231="","",YEAR(B231))</x:f>
      </x:c>
      <x:c r="E231" s="12" t="n"/>
      <x:c r="F231" s="12" t="n"/>
      <x:c r="G231" s="12" t="n"/>
      <x:c r="H231" s="12" t="n"/>
      <x:c r="I231" s="12" t="n"/>
      <x:c r="J231" s="12" t="n"/>
      <x:c r="K231" s="12" t="n"/>
      <x:c r="L231" s="12" t="n"/>
      <x:c r="M231" s="18" t="n"/>
      <x:c r="N231" s="19" t="n"/>
      <x:c r="O231" s="10">
        <x:f>IF(B231="","",IF(F231="Ausgabe",M231*N231,IF(F231="Einnahme",M231,0)))</x:f>
      </x:c>
      <x:c r="P231" s="12" t="n"/>
      <x:c r="Q231" s="12" t="n"/>
    </x:row>
    <x:row r="232" ht="18" customHeight="1">
      <x:c r="A232" s="16">
        <x:f>IF(B232="","",ROW()-2)</x:f>
      </x:c>
      <x:c r="B232" s="17" t="n"/>
      <x:c r="C232" s="16">
        <x:f>IF(B232="","",MONTH(B232))</x:f>
      </x:c>
      <x:c r="D232" s="16">
        <x:f>IF(B232="","",YEAR(B232))</x:f>
      </x:c>
      <x:c r="E232" s="12" t="n"/>
      <x:c r="F232" s="12" t="n"/>
      <x:c r="G232" s="12" t="n"/>
      <x:c r="H232" s="12" t="n"/>
      <x:c r="I232" s="12" t="n"/>
      <x:c r="J232" s="12" t="n"/>
      <x:c r="K232" s="12" t="n"/>
      <x:c r="L232" s="12" t="n"/>
      <x:c r="M232" s="18" t="n"/>
      <x:c r="N232" s="19" t="n"/>
      <x:c r="O232" s="10">
        <x:f>IF(B232="","",IF(F232="Ausgabe",M232*N232,IF(F232="Einnahme",M232,0)))</x:f>
      </x:c>
      <x:c r="P232" s="12" t="n"/>
      <x:c r="Q232" s="12" t="n"/>
    </x:row>
    <x:row r="233" ht="18" customHeight="1">
      <x:c r="A233" s="16">
        <x:f>IF(B233="","",ROW()-2)</x:f>
      </x:c>
      <x:c r="B233" s="17" t="n"/>
      <x:c r="C233" s="16">
        <x:f>IF(B233="","",MONTH(B233))</x:f>
      </x:c>
      <x:c r="D233" s="16">
        <x:f>IF(B233="","",YEAR(B233))</x:f>
      </x:c>
      <x:c r="E233" s="12" t="n"/>
      <x:c r="F233" s="12" t="n"/>
      <x:c r="G233" s="12" t="n"/>
      <x:c r="H233" s="12" t="n"/>
      <x:c r="I233" s="12" t="n"/>
      <x:c r="J233" s="12" t="n"/>
      <x:c r="K233" s="12" t="n"/>
      <x:c r="L233" s="12" t="n"/>
      <x:c r="M233" s="18" t="n"/>
      <x:c r="N233" s="19" t="n"/>
      <x:c r="O233" s="10">
        <x:f>IF(B233="","",IF(F233="Ausgabe",M233*N233,IF(F233="Einnahme",M233,0)))</x:f>
      </x:c>
      <x:c r="P233" s="12" t="n"/>
      <x:c r="Q233" s="12" t="n"/>
    </x:row>
    <x:row r="234" ht="18" customHeight="1">
      <x:c r="A234" s="16">
        <x:f>IF(B234="","",ROW()-2)</x:f>
      </x:c>
      <x:c r="B234" s="17" t="n"/>
      <x:c r="C234" s="16">
        <x:f>IF(B234="","",MONTH(B234))</x:f>
      </x:c>
      <x:c r="D234" s="16">
        <x:f>IF(B234="","",YEAR(B234))</x:f>
      </x:c>
      <x:c r="E234" s="12" t="n"/>
      <x:c r="F234" s="12" t="n"/>
      <x:c r="G234" s="12" t="n"/>
      <x:c r="H234" s="12" t="n"/>
      <x:c r="I234" s="12" t="n"/>
      <x:c r="J234" s="12" t="n"/>
      <x:c r="K234" s="12" t="n"/>
      <x:c r="L234" s="12" t="n"/>
      <x:c r="M234" s="18" t="n"/>
      <x:c r="N234" s="19" t="n"/>
      <x:c r="O234" s="10">
        <x:f>IF(B234="","",IF(F234="Ausgabe",M234*N234,IF(F234="Einnahme",M234,0)))</x:f>
      </x:c>
      <x:c r="P234" s="12" t="n"/>
      <x:c r="Q234" s="12" t="n"/>
    </x:row>
    <x:row r="235" ht="18" customHeight="1">
      <x:c r="A235" s="16">
        <x:f>IF(B235="","",ROW()-2)</x:f>
      </x:c>
      <x:c r="B235" s="17" t="n"/>
      <x:c r="C235" s="16">
        <x:f>IF(B235="","",MONTH(B235))</x:f>
      </x:c>
      <x:c r="D235" s="16">
        <x:f>IF(B235="","",YEAR(B235))</x:f>
      </x:c>
      <x:c r="E235" s="12" t="n"/>
      <x:c r="F235" s="12" t="n"/>
      <x:c r="G235" s="12" t="n"/>
      <x:c r="H235" s="12" t="n"/>
      <x:c r="I235" s="12" t="n"/>
      <x:c r="J235" s="12" t="n"/>
      <x:c r="K235" s="12" t="n"/>
      <x:c r="L235" s="12" t="n"/>
      <x:c r="M235" s="18" t="n"/>
      <x:c r="N235" s="19" t="n"/>
      <x:c r="O235" s="10">
        <x:f>IF(B235="","",IF(F235="Ausgabe",M235*N235,IF(F235="Einnahme",M235,0)))</x:f>
      </x:c>
      <x:c r="P235" s="12" t="n"/>
      <x:c r="Q235" s="12" t="n"/>
    </x:row>
    <x:row r="236" ht="18" customHeight="1">
      <x:c r="A236" s="16">
        <x:f>IF(B236="","",ROW()-2)</x:f>
      </x:c>
      <x:c r="B236" s="17" t="n"/>
      <x:c r="C236" s="16">
        <x:f>IF(B236="","",MONTH(B236))</x:f>
      </x:c>
      <x:c r="D236" s="16">
        <x:f>IF(B236="","",YEAR(B236))</x:f>
      </x:c>
      <x:c r="E236" s="12" t="n"/>
      <x:c r="F236" s="12" t="n"/>
      <x:c r="G236" s="12" t="n"/>
      <x:c r="H236" s="12" t="n"/>
      <x:c r="I236" s="12" t="n"/>
      <x:c r="J236" s="12" t="n"/>
      <x:c r="K236" s="12" t="n"/>
      <x:c r="L236" s="12" t="n"/>
      <x:c r="M236" s="18" t="n"/>
      <x:c r="N236" s="19" t="n"/>
      <x:c r="O236" s="10">
        <x:f>IF(B236="","",IF(F236="Ausgabe",M236*N236,IF(F236="Einnahme",M236,0)))</x:f>
      </x:c>
      <x:c r="P236" s="12" t="n"/>
      <x:c r="Q236" s="12" t="n"/>
    </x:row>
    <x:row r="237" ht="18" customHeight="1">
      <x:c r="A237" s="16">
        <x:f>IF(B237="","",ROW()-2)</x:f>
      </x:c>
      <x:c r="B237" s="17" t="n"/>
      <x:c r="C237" s="16">
        <x:f>IF(B237="","",MONTH(B237))</x:f>
      </x:c>
      <x:c r="D237" s="16">
        <x:f>IF(B237="","",YEAR(B237))</x:f>
      </x:c>
      <x:c r="E237" s="12" t="n"/>
      <x:c r="F237" s="12" t="n"/>
      <x:c r="G237" s="12" t="n"/>
      <x:c r="H237" s="12" t="n"/>
      <x:c r="I237" s="12" t="n"/>
      <x:c r="J237" s="12" t="n"/>
      <x:c r="K237" s="12" t="n"/>
      <x:c r="L237" s="12" t="n"/>
      <x:c r="M237" s="18" t="n"/>
      <x:c r="N237" s="19" t="n"/>
      <x:c r="O237" s="10">
        <x:f>IF(B237="","",IF(F237="Ausgabe",M237*N237,IF(F237="Einnahme",M237,0)))</x:f>
      </x:c>
      <x:c r="P237" s="12" t="n"/>
      <x:c r="Q237" s="12" t="n"/>
    </x:row>
    <x:row r="238" ht="18" customHeight="1">
      <x:c r="A238" s="16">
        <x:f>IF(B238="","",ROW()-2)</x:f>
      </x:c>
      <x:c r="B238" s="17" t="n"/>
      <x:c r="C238" s="16">
        <x:f>IF(B238="","",MONTH(B238))</x:f>
      </x:c>
      <x:c r="D238" s="16">
        <x:f>IF(B238="","",YEAR(B238))</x:f>
      </x:c>
      <x:c r="E238" s="12" t="n"/>
      <x:c r="F238" s="12" t="n"/>
      <x:c r="G238" s="12" t="n"/>
      <x:c r="H238" s="12" t="n"/>
      <x:c r="I238" s="12" t="n"/>
      <x:c r="J238" s="12" t="n"/>
      <x:c r="K238" s="12" t="n"/>
      <x:c r="L238" s="12" t="n"/>
      <x:c r="M238" s="18" t="n"/>
      <x:c r="N238" s="19" t="n"/>
      <x:c r="O238" s="10">
        <x:f>IF(B238="","",IF(F238="Ausgabe",M238*N238,IF(F238="Einnahme",M238,0)))</x:f>
      </x:c>
      <x:c r="P238" s="12" t="n"/>
      <x:c r="Q238" s="12" t="n"/>
    </x:row>
    <x:row r="239" ht="18" customHeight="1">
      <x:c r="A239" s="16">
        <x:f>IF(B239="","",ROW()-2)</x:f>
      </x:c>
      <x:c r="B239" s="17" t="n"/>
      <x:c r="C239" s="16">
        <x:f>IF(B239="","",MONTH(B239))</x:f>
      </x:c>
      <x:c r="D239" s="16">
        <x:f>IF(B239="","",YEAR(B239))</x:f>
      </x:c>
      <x:c r="E239" s="12" t="n"/>
      <x:c r="F239" s="12" t="n"/>
      <x:c r="G239" s="12" t="n"/>
      <x:c r="H239" s="12" t="n"/>
      <x:c r="I239" s="12" t="n"/>
      <x:c r="J239" s="12" t="n"/>
      <x:c r="K239" s="12" t="n"/>
      <x:c r="L239" s="12" t="n"/>
      <x:c r="M239" s="18" t="n"/>
      <x:c r="N239" s="19" t="n"/>
      <x:c r="O239" s="10">
        <x:f>IF(B239="","",IF(F239="Ausgabe",M239*N239,IF(F239="Einnahme",M239,0)))</x:f>
      </x:c>
      <x:c r="P239" s="12" t="n"/>
      <x:c r="Q239" s="12" t="n"/>
    </x:row>
    <x:row r="240" ht="18" customHeight="1">
      <x:c r="A240" s="16">
        <x:f>IF(B240="","",ROW()-2)</x:f>
      </x:c>
      <x:c r="B240" s="17" t="n"/>
      <x:c r="C240" s="16">
        <x:f>IF(B240="","",MONTH(B240))</x:f>
      </x:c>
      <x:c r="D240" s="16">
        <x:f>IF(B240="","",YEAR(B240))</x:f>
      </x:c>
      <x:c r="E240" s="12" t="n"/>
      <x:c r="F240" s="12" t="n"/>
      <x:c r="G240" s="12" t="n"/>
      <x:c r="H240" s="12" t="n"/>
      <x:c r="I240" s="12" t="n"/>
      <x:c r="J240" s="12" t="n"/>
      <x:c r="K240" s="12" t="n"/>
      <x:c r="L240" s="12" t="n"/>
      <x:c r="M240" s="18" t="n"/>
      <x:c r="N240" s="19" t="n"/>
      <x:c r="O240" s="10">
        <x:f>IF(B240="","",IF(F240="Ausgabe",M240*N240,IF(F240="Einnahme",M240,0)))</x:f>
      </x:c>
      <x:c r="P240" s="12" t="n"/>
      <x:c r="Q240" s="12" t="n"/>
    </x:row>
    <x:row r="241" ht="18" customHeight="1">
      <x:c r="A241" s="16">
        <x:f>IF(B241="","",ROW()-2)</x:f>
      </x:c>
      <x:c r="B241" s="17" t="n"/>
      <x:c r="C241" s="16">
        <x:f>IF(B241="","",MONTH(B241))</x:f>
      </x:c>
      <x:c r="D241" s="16">
        <x:f>IF(B241="","",YEAR(B241))</x:f>
      </x:c>
      <x:c r="E241" s="12" t="n"/>
      <x:c r="F241" s="12" t="n"/>
      <x:c r="G241" s="12" t="n"/>
      <x:c r="H241" s="12" t="n"/>
      <x:c r="I241" s="12" t="n"/>
      <x:c r="J241" s="12" t="n"/>
      <x:c r="K241" s="12" t="n"/>
      <x:c r="L241" s="12" t="n"/>
      <x:c r="M241" s="18" t="n"/>
      <x:c r="N241" s="19" t="n"/>
      <x:c r="O241" s="10">
        <x:f>IF(B241="","",IF(F241="Ausgabe",M241*N241,IF(F241="Einnahme",M241,0)))</x:f>
      </x:c>
      <x:c r="P241" s="12" t="n"/>
      <x:c r="Q241" s="12" t="n"/>
    </x:row>
    <x:row r="242" ht="18" customHeight="1">
      <x:c r="A242" s="16">
        <x:f>IF(B242="","",ROW()-2)</x:f>
      </x:c>
      <x:c r="B242" s="17" t="n"/>
      <x:c r="C242" s="16">
        <x:f>IF(B242="","",MONTH(B242))</x:f>
      </x:c>
      <x:c r="D242" s="16">
        <x:f>IF(B242="","",YEAR(B242))</x:f>
      </x:c>
      <x:c r="E242" s="12" t="n"/>
      <x:c r="F242" s="12" t="n"/>
      <x:c r="G242" s="12" t="n"/>
      <x:c r="H242" s="12" t="n"/>
      <x:c r="I242" s="12" t="n"/>
      <x:c r="J242" s="12" t="n"/>
      <x:c r="K242" s="12" t="n"/>
      <x:c r="L242" s="12" t="n"/>
      <x:c r="M242" s="18" t="n"/>
      <x:c r="N242" s="19" t="n"/>
      <x:c r="O242" s="10">
        <x:f>IF(B242="","",IF(F242="Ausgabe",M242*N242,IF(F242="Einnahme",M242,0)))</x:f>
      </x:c>
      <x:c r="P242" s="12" t="n"/>
      <x:c r="Q242" s="12" t="n"/>
    </x:row>
    <x:row r="243" ht="18" customHeight="1">
      <x:c r="A243" s="16">
        <x:f>IF(B243="","",ROW()-2)</x:f>
      </x:c>
      <x:c r="B243" s="17" t="n"/>
      <x:c r="C243" s="16">
        <x:f>IF(B243="","",MONTH(B243))</x:f>
      </x:c>
      <x:c r="D243" s="16">
        <x:f>IF(B243="","",YEAR(B243))</x:f>
      </x:c>
      <x:c r="E243" s="12" t="n"/>
      <x:c r="F243" s="12" t="n"/>
      <x:c r="G243" s="12" t="n"/>
      <x:c r="H243" s="12" t="n"/>
      <x:c r="I243" s="12" t="n"/>
      <x:c r="J243" s="12" t="n"/>
      <x:c r="K243" s="12" t="n"/>
      <x:c r="L243" s="12" t="n"/>
      <x:c r="M243" s="18" t="n"/>
      <x:c r="N243" s="19" t="n"/>
      <x:c r="O243" s="10">
        <x:f>IF(B243="","",IF(F243="Ausgabe",M243*N243,IF(F243="Einnahme",M243,0)))</x:f>
      </x:c>
      <x:c r="P243" s="12" t="n"/>
      <x:c r="Q243" s="12" t="n"/>
    </x:row>
    <x:row r="244" ht="18" customHeight="1">
      <x:c r="A244" s="16">
        <x:f>IF(B244="","",ROW()-2)</x:f>
      </x:c>
      <x:c r="B244" s="17" t="n"/>
      <x:c r="C244" s="16">
        <x:f>IF(B244="","",MONTH(B244))</x:f>
      </x:c>
      <x:c r="D244" s="16">
        <x:f>IF(B244="","",YEAR(B244))</x:f>
      </x:c>
      <x:c r="E244" s="12" t="n"/>
      <x:c r="F244" s="12" t="n"/>
      <x:c r="G244" s="12" t="n"/>
      <x:c r="H244" s="12" t="n"/>
      <x:c r="I244" s="12" t="n"/>
      <x:c r="J244" s="12" t="n"/>
      <x:c r="K244" s="12" t="n"/>
      <x:c r="L244" s="12" t="n"/>
      <x:c r="M244" s="18" t="n"/>
      <x:c r="N244" s="19" t="n"/>
      <x:c r="O244" s="10">
        <x:f>IF(B244="","",IF(F244="Ausgabe",M244*N244,IF(F244="Einnahme",M244,0)))</x:f>
      </x:c>
      <x:c r="P244" s="12" t="n"/>
      <x:c r="Q244" s="12" t="n"/>
    </x:row>
    <x:row r="245" ht="18" customHeight="1">
      <x:c r="A245" s="16">
        <x:f>IF(B245="","",ROW()-2)</x:f>
      </x:c>
      <x:c r="B245" s="17" t="n"/>
      <x:c r="C245" s="16">
        <x:f>IF(B245="","",MONTH(B245))</x:f>
      </x:c>
      <x:c r="D245" s="16">
        <x:f>IF(B245="","",YEAR(B245))</x:f>
      </x:c>
      <x:c r="E245" s="12" t="n"/>
      <x:c r="F245" s="12" t="n"/>
      <x:c r="G245" s="12" t="n"/>
      <x:c r="H245" s="12" t="n"/>
      <x:c r="I245" s="12" t="n"/>
      <x:c r="J245" s="12" t="n"/>
      <x:c r="K245" s="12" t="n"/>
      <x:c r="L245" s="12" t="n"/>
      <x:c r="M245" s="18" t="n"/>
      <x:c r="N245" s="19" t="n"/>
      <x:c r="O245" s="10">
        <x:f>IF(B245="","",IF(F245="Ausgabe",M245*N245,IF(F245="Einnahme",M245,0)))</x:f>
      </x:c>
      <x:c r="P245" s="12" t="n"/>
      <x:c r="Q245" s="12" t="n"/>
    </x:row>
    <x:row r="246" ht="18" customHeight="1">
      <x:c r="A246" s="16">
        <x:f>IF(B246="","",ROW()-2)</x:f>
      </x:c>
      <x:c r="B246" s="17" t="n"/>
      <x:c r="C246" s="16">
        <x:f>IF(B246="","",MONTH(B246))</x:f>
      </x:c>
      <x:c r="D246" s="16">
        <x:f>IF(B246="","",YEAR(B246))</x:f>
      </x:c>
      <x:c r="E246" s="12" t="n"/>
      <x:c r="F246" s="12" t="n"/>
      <x:c r="G246" s="12" t="n"/>
      <x:c r="H246" s="12" t="n"/>
      <x:c r="I246" s="12" t="n"/>
      <x:c r="J246" s="12" t="n"/>
      <x:c r="K246" s="12" t="n"/>
      <x:c r="L246" s="12" t="n"/>
      <x:c r="M246" s="18" t="n"/>
      <x:c r="N246" s="19" t="n"/>
      <x:c r="O246" s="10">
        <x:f>IF(B246="","",IF(F246="Ausgabe",M246*N246,IF(F246="Einnahme",M246,0)))</x:f>
      </x:c>
      <x:c r="P246" s="12" t="n"/>
      <x:c r="Q246" s="12" t="n"/>
    </x:row>
    <x:row r="247" ht="18" customHeight="1">
      <x:c r="A247" s="16">
        <x:f>IF(B247="","",ROW()-2)</x:f>
      </x:c>
      <x:c r="B247" s="17" t="n"/>
      <x:c r="C247" s="16">
        <x:f>IF(B247="","",MONTH(B247))</x:f>
      </x:c>
      <x:c r="D247" s="16">
        <x:f>IF(B247="","",YEAR(B247))</x:f>
      </x:c>
      <x:c r="E247" s="12" t="n"/>
      <x:c r="F247" s="12" t="n"/>
      <x:c r="G247" s="12" t="n"/>
      <x:c r="H247" s="12" t="n"/>
      <x:c r="I247" s="12" t="n"/>
      <x:c r="J247" s="12" t="n"/>
      <x:c r="K247" s="12" t="n"/>
      <x:c r="L247" s="12" t="n"/>
      <x:c r="M247" s="18" t="n"/>
      <x:c r="N247" s="19" t="n"/>
      <x:c r="O247" s="10">
        <x:f>IF(B247="","",IF(F247="Ausgabe",M247*N247,IF(F247="Einnahme",M247,0)))</x:f>
      </x:c>
      <x:c r="P247" s="12" t="n"/>
      <x:c r="Q247" s="12" t="n"/>
    </x:row>
    <x:row r="248" ht="18" customHeight="1">
      <x:c r="A248" s="16">
        <x:f>IF(B248="","",ROW()-2)</x:f>
      </x:c>
      <x:c r="B248" s="17" t="n"/>
      <x:c r="C248" s="16">
        <x:f>IF(B248="","",MONTH(B248))</x:f>
      </x:c>
      <x:c r="D248" s="16">
        <x:f>IF(B248="","",YEAR(B248))</x:f>
      </x:c>
      <x:c r="E248" s="12" t="n"/>
      <x:c r="F248" s="12" t="n"/>
      <x:c r="G248" s="12" t="n"/>
      <x:c r="H248" s="12" t="n"/>
      <x:c r="I248" s="12" t="n"/>
      <x:c r="J248" s="12" t="n"/>
      <x:c r="K248" s="12" t="n"/>
      <x:c r="L248" s="12" t="n"/>
      <x:c r="M248" s="18" t="n"/>
      <x:c r="N248" s="19" t="n"/>
      <x:c r="O248" s="10">
        <x:f>IF(B248="","",IF(F248="Ausgabe",M248*N248,IF(F248="Einnahme",M248,0)))</x:f>
      </x:c>
      <x:c r="P248" s="12" t="n"/>
      <x:c r="Q248" s="12" t="n"/>
    </x:row>
    <x:row r="249" ht="18" customHeight="1">
      <x:c r="A249" s="16">
        <x:f>IF(B249="","",ROW()-2)</x:f>
      </x:c>
      <x:c r="B249" s="17" t="n"/>
      <x:c r="C249" s="16">
        <x:f>IF(B249="","",MONTH(B249))</x:f>
      </x:c>
      <x:c r="D249" s="16">
        <x:f>IF(B249="","",YEAR(B249))</x:f>
      </x:c>
      <x:c r="E249" s="12" t="n"/>
      <x:c r="F249" s="12" t="n"/>
      <x:c r="G249" s="12" t="n"/>
      <x:c r="H249" s="12" t="n"/>
      <x:c r="I249" s="12" t="n"/>
      <x:c r="J249" s="12" t="n"/>
      <x:c r="K249" s="12" t="n"/>
      <x:c r="L249" s="12" t="n"/>
      <x:c r="M249" s="18" t="n"/>
      <x:c r="N249" s="19" t="n"/>
      <x:c r="O249" s="10">
        <x:f>IF(B249="","",IF(F249="Ausgabe",M249*N249,IF(F249="Einnahme",M249,0)))</x:f>
      </x:c>
      <x:c r="P249" s="12" t="n"/>
      <x:c r="Q249" s="12" t="n"/>
    </x:row>
    <x:row r="250" ht="18" customHeight="1">
      <x:c r="A250" s="16">
        <x:f>IF(B250="","",ROW()-2)</x:f>
      </x:c>
      <x:c r="B250" s="17" t="n"/>
      <x:c r="C250" s="16">
        <x:f>IF(B250="","",MONTH(B250))</x:f>
      </x:c>
      <x:c r="D250" s="16">
        <x:f>IF(B250="","",YEAR(B250))</x:f>
      </x:c>
      <x:c r="E250" s="12" t="n"/>
      <x:c r="F250" s="12" t="n"/>
      <x:c r="G250" s="12" t="n"/>
      <x:c r="H250" s="12" t="n"/>
      <x:c r="I250" s="12" t="n"/>
      <x:c r="J250" s="12" t="n"/>
      <x:c r="K250" s="12" t="n"/>
      <x:c r="L250" s="12" t="n"/>
      <x:c r="M250" s="18" t="n"/>
      <x:c r="N250" s="19" t="n"/>
      <x:c r="O250" s="10">
        <x:f>IF(B250="","",IF(F250="Ausgabe",M250*N250,IF(F250="Einnahme",M250,0)))</x:f>
      </x:c>
      <x:c r="P250" s="12" t="n"/>
      <x:c r="Q250" s="12" t="n"/>
    </x:row>
    <x:row r="251" ht="18" customHeight="1">
      <x:c r="A251" s="16">
        <x:f>IF(B251="","",ROW()-2)</x:f>
      </x:c>
      <x:c r="B251" s="17" t="n"/>
      <x:c r="C251" s="16">
        <x:f>IF(B251="","",MONTH(B251))</x:f>
      </x:c>
      <x:c r="D251" s="16">
        <x:f>IF(B251="","",YEAR(B251))</x:f>
      </x:c>
      <x:c r="E251" s="12" t="n"/>
      <x:c r="F251" s="12" t="n"/>
      <x:c r="G251" s="12" t="n"/>
      <x:c r="H251" s="12" t="n"/>
      <x:c r="I251" s="12" t="n"/>
      <x:c r="J251" s="12" t="n"/>
      <x:c r="K251" s="12" t="n"/>
      <x:c r="L251" s="12" t="n"/>
      <x:c r="M251" s="18" t="n"/>
      <x:c r="N251" s="19" t="n"/>
      <x:c r="O251" s="10">
        <x:f>IF(B251="","",IF(F251="Ausgabe",M251*N251,IF(F251="Einnahme",M251,0)))</x:f>
      </x:c>
      <x:c r="P251" s="12" t="n"/>
      <x:c r="Q251" s="12" t="n"/>
    </x:row>
    <x:row r="252" ht="18" customHeight="1">
      <x:c r="A252" s="16">
        <x:f>IF(B252="","",ROW()-2)</x:f>
      </x:c>
      <x:c r="B252" s="17" t="n"/>
      <x:c r="C252" s="16">
        <x:f>IF(B252="","",MONTH(B252))</x:f>
      </x:c>
      <x:c r="D252" s="16">
        <x:f>IF(B252="","",YEAR(B252))</x:f>
      </x:c>
      <x:c r="E252" s="12" t="n"/>
      <x:c r="F252" s="12" t="n"/>
      <x:c r="G252" s="12" t="n"/>
      <x:c r="H252" s="12" t="n"/>
      <x:c r="I252" s="12" t="n"/>
      <x:c r="J252" s="12" t="n"/>
      <x:c r="K252" s="12" t="n"/>
      <x:c r="L252" s="12" t="n"/>
      <x:c r="M252" s="18" t="n"/>
      <x:c r="N252" s="19" t="n"/>
      <x:c r="O252" s="10">
        <x:f>IF(B252="","",IF(F252="Ausgabe",M252*N252,IF(F252="Einnahme",M252,0)))</x:f>
      </x:c>
      <x:c r="P252" s="12" t="n"/>
      <x:c r="Q252" s="12" t="n"/>
    </x:row>
    <x:row r="253" ht="18" customHeight="1">
      <x:c r="A253" s="16">
        <x:f>IF(B253="","",ROW()-2)</x:f>
      </x:c>
      <x:c r="B253" s="17" t="n"/>
      <x:c r="C253" s="16">
        <x:f>IF(B253="","",MONTH(B253))</x:f>
      </x:c>
      <x:c r="D253" s="16">
        <x:f>IF(B253="","",YEAR(B253))</x:f>
      </x:c>
      <x:c r="E253" s="12" t="n"/>
      <x:c r="F253" s="12" t="n"/>
      <x:c r="G253" s="12" t="n"/>
      <x:c r="H253" s="12" t="n"/>
      <x:c r="I253" s="12" t="n"/>
      <x:c r="J253" s="12" t="n"/>
      <x:c r="K253" s="12" t="n"/>
      <x:c r="L253" s="12" t="n"/>
      <x:c r="M253" s="18" t="n"/>
      <x:c r="N253" s="19" t="n"/>
      <x:c r="O253" s="10">
        <x:f>IF(B253="","",IF(F253="Ausgabe",M253*N253,IF(F253="Einnahme",M253,0)))</x:f>
      </x:c>
      <x:c r="P253" s="12" t="n"/>
      <x:c r="Q253" s="12" t="n"/>
    </x:row>
    <x:row r="254" ht="18" customHeight="1">
      <x:c r="A254" s="16">
        <x:f>IF(B254="","",ROW()-2)</x:f>
      </x:c>
      <x:c r="B254" s="17" t="n"/>
      <x:c r="C254" s="16">
        <x:f>IF(B254="","",MONTH(B254))</x:f>
      </x:c>
      <x:c r="D254" s="16">
        <x:f>IF(B254="","",YEAR(B254))</x:f>
      </x:c>
      <x:c r="E254" s="12" t="n"/>
      <x:c r="F254" s="12" t="n"/>
      <x:c r="G254" s="12" t="n"/>
      <x:c r="H254" s="12" t="n"/>
      <x:c r="I254" s="12" t="n"/>
      <x:c r="J254" s="12" t="n"/>
      <x:c r="K254" s="12" t="n"/>
      <x:c r="L254" s="12" t="n"/>
      <x:c r="M254" s="18" t="n"/>
      <x:c r="N254" s="19" t="n"/>
      <x:c r="O254" s="10">
        <x:f>IF(B254="","",IF(F254="Ausgabe",M254*N254,IF(F254="Einnahme",M254,0)))</x:f>
      </x:c>
      <x:c r="P254" s="12" t="n"/>
      <x:c r="Q254" s="12" t="n"/>
    </x:row>
    <x:row r="255" ht="18" customHeight="1">
      <x:c r="A255" s="16">
        <x:f>IF(B255="","",ROW()-2)</x:f>
      </x:c>
      <x:c r="B255" s="17" t="n"/>
      <x:c r="C255" s="16">
        <x:f>IF(B255="","",MONTH(B255))</x:f>
      </x:c>
      <x:c r="D255" s="16">
        <x:f>IF(B255="","",YEAR(B255))</x:f>
      </x:c>
      <x:c r="E255" s="12" t="n"/>
      <x:c r="F255" s="12" t="n"/>
      <x:c r="G255" s="12" t="n"/>
      <x:c r="H255" s="12" t="n"/>
      <x:c r="I255" s="12" t="n"/>
      <x:c r="J255" s="12" t="n"/>
      <x:c r="K255" s="12" t="n"/>
      <x:c r="L255" s="12" t="n"/>
      <x:c r="M255" s="18" t="n"/>
      <x:c r="N255" s="19" t="n"/>
      <x:c r="O255" s="10">
        <x:f>IF(B255="","",IF(F255="Ausgabe",M255*N255,IF(F255="Einnahme",M255,0)))</x:f>
      </x:c>
      <x:c r="P255" s="12" t="n"/>
      <x:c r="Q255" s="12" t="n"/>
    </x:row>
    <x:row r="256" ht="18" customHeight="1">
      <x:c r="A256" s="16">
        <x:f>IF(B256="","",ROW()-2)</x:f>
      </x:c>
      <x:c r="B256" s="17" t="n"/>
      <x:c r="C256" s="16">
        <x:f>IF(B256="","",MONTH(B256))</x:f>
      </x:c>
      <x:c r="D256" s="16">
        <x:f>IF(B256="","",YEAR(B256))</x:f>
      </x:c>
      <x:c r="E256" s="12" t="n"/>
      <x:c r="F256" s="12" t="n"/>
      <x:c r="G256" s="12" t="n"/>
      <x:c r="H256" s="12" t="n"/>
      <x:c r="I256" s="12" t="n"/>
      <x:c r="J256" s="12" t="n"/>
      <x:c r="K256" s="12" t="n"/>
      <x:c r="L256" s="12" t="n"/>
      <x:c r="M256" s="18" t="n"/>
      <x:c r="N256" s="19" t="n"/>
      <x:c r="O256" s="10">
        <x:f>IF(B256="","",IF(F256="Ausgabe",M256*N256,IF(F256="Einnahme",M256,0)))</x:f>
      </x:c>
      <x:c r="P256" s="12" t="n"/>
      <x:c r="Q256" s="12" t="n"/>
    </x:row>
    <x:row r="257" ht="18" customHeight="1">
      <x:c r="A257" s="16">
        <x:f>IF(B257="","",ROW()-2)</x:f>
      </x:c>
      <x:c r="B257" s="17" t="n"/>
      <x:c r="C257" s="16">
        <x:f>IF(B257="","",MONTH(B257))</x:f>
      </x:c>
      <x:c r="D257" s="16">
        <x:f>IF(B257="","",YEAR(B257))</x:f>
      </x:c>
      <x:c r="E257" s="12" t="n"/>
      <x:c r="F257" s="12" t="n"/>
      <x:c r="G257" s="12" t="n"/>
      <x:c r="H257" s="12" t="n"/>
      <x:c r="I257" s="12" t="n"/>
      <x:c r="J257" s="12" t="n"/>
      <x:c r="K257" s="12" t="n"/>
      <x:c r="L257" s="12" t="n"/>
      <x:c r="M257" s="18" t="n"/>
      <x:c r="N257" s="19" t="n"/>
      <x:c r="O257" s="10">
        <x:f>IF(B257="","",IF(F257="Ausgabe",M257*N257,IF(F257="Einnahme",M257,0)))</x:f>
      </x:c>
      <x:c r="P257" s="12" t="n"/>
      <x:c r="Q257" s="12" t="n"/>
    </x:row>
    <x:row r="258" ht="18" customHeight="1">
      <x:c r="A258" s="16">
        <x:f>IF(B258="","",ROW()-2)</x:f>
      </x:c>
      <x:c r="B258" s="17" t="n"/>
      <x:c r="C258" s="16">
        <x:f>IF(B258="","",MONTH(B258))</x:f>
      </x:c>
      <x:c r="D258" s="16">
        <x:f>IF(B258="","",YEAR(B258))</x:f>
      </x:c>
      <x:c r="E258" s="12" t="n"/>
      <x:c r="F258" s="12" t="n"/>
      <x:c r="G258" s="12" t="n"/>
      <x:c r="H258" s="12" t="n"/>
      <x:c r="I258" s="12" t="n"/>
      <x:c r="J258" s="12" t="n"/>
      <x:c r="K258" s="12" t="n"/>
      <x:c r="L258" s="12" t="n"/>
      <x:c r="M258" s="18" t="n"/>
      <x:c r="N258" s="19" t="n"/>
      <x:c r="O258" s="10">
        <x:f>IF(B258="","",IF(F258="Ausgabe",M258*N258,IF(F258="Einnahme",M258,0)))</x:f>
      </x:c>
      <x:c r="P258" s="12" t="n"/>
      <x:c r="Q258" s="12" t="n"/>
    </x:row>
    <x:row r="259" ht="18" customHeight="1">
      <x:c r="A259" s="16">
        <x:f>IF(B259="","",ROW()-2)</x:f>
      </x:c>
      <x:c r="B259" s="17" t="n"/>
      <x:c r="C259" s="16">
        <x:f>IF(B259="","",MONTH(B259))</x:f>
      </x:c>
      <x:c r="D259" s="16">
        <x:f>IF(B259="","",YEAR(B259))</x:f>
      </x:c>
      <x:c r="E259" s="12" t="n"/>
      <x:c r="F259" s="12" t="n"/>
      <x:c r="G259" s="12" t="n"/>
      <x:c r="H259" s="12" t="n"/>
      <x:c r="I259" s="12" t="n"/>
      <x:c r="J259" s="12" t="n"/>
      <x:c r="K259" s="12" t="n"/>
      <x:c r="L259" s="12" t="n"/>
      <x:c r="M259" s="18" t="n"/>
      <x:c r="N259" s="19" t="n"/>
      <x:c r="O259" s="10">
        <x:f>IF(B259="","",IF(F259="Ausgabe",M259*N259,IF(F259="Einnahme",M259,0)))</x:f>
      </x:c>
      <x:c r="P259" s="12" t="n"/>
      <x:c r="Q259" s="12" t="n"/>
    </x:row>
    <x:row r="260" ht="18" customHeight="1">
      <x:c r="A260" s="16">
        <x:f>IF(B260="","",ROW()-2)</x:f>
      </x:c>
      <x:c r="B260" s="17" t="n"/>
      <x:c r="C260" s="16">
        <x:f>IF(B260="","",MONTH(B260))</x:f>
      </x:c>
      <x:c r="D260" s="16">
        <x:f>IF(B260="","",YEAR(B260))</x:f>
      </x:c>
      <x:c r="E260" s="12" t="n"/>
      <x:c r="F260" s="12" t="n"/>
      <x:c r="G260" s="12" t="n"/>
      <x:c r="H260" s="12" t="n"/>
      <x:c r="I260" s="12" t="n"/>
      <x:c r="J260" s="12" t="n"/>
      <x:c r="K260" s="12" t="n"/>
      <x:c r="L260" s="12" t="n"/>
      <x:c r="M260" s="18" t="n"/>
      <x:c r="N260" s="19" t="n"/>
      <x:c r="O260" s="10">
        <x:f>IF(B260="","",IF(F260="Ausgabe",M260*N260,IF(F260="Einnahme",M260,0)))</x:f>
      </x:c>
      <x:c r="P260" s="12" t="n"/>
      <x:c r="Q260" s="12" t="n"/>
    </x:row>
    <x:row r="261" ht="18" customHeight="1">
      <x:c r="A261" s="16">
        <x:f>IF(B261="","",ROW()-2)</x:f>
      </x:c>
      <x:c r="B261" s="17" t="n"/>
      <x:c r="C261" s="16">
        <x:f>IF(B261="","",MONTH(B261))</x:f>
      </x:c>
      <x:c r="D261" s="16">
        <x:f>IF(B261="","",YEAR(B261))</x:f>
      </x:c>
      <x:c r="E261" s="12" t="n"/>
      <x:c r="F261" s="12" t="n"/>
      <x:c r="G261" s="12" t="n"/>
      <x:c r="H261" s="12" t="n"/>
      <x:c r="I261" s="12" t="n"/>
      <x:c r="J261" s="12" t="n"/>
      <x:c r="K261" s="12" t="n"/>
      <x:c r="L261" s="12" t="n"/>
      <x:c r="M261" s="18" t="n"/>
      <x:c r="N261" s="19" t="n"/>
      <x:c r="O261" s="10">
        <x:f>IF(B261="","",IF(F261="Ausgabe",M261*N261,IF(F261="Einnahme",M261,0)))</x:f>
      </x:c>
      <x:c r="P261" s="12" t="n"/>
      <x:c r="Q261" s="12" t="n"/>
    </x:row>
    <x:row r="262" ht="18" customHeight="1">
      <x:c r="A262" s="16">
        <x:f>IF(B262="","",ROW()-2)</x:f>
      </x:c>
      <x:c r="B262" s="17" t="n"/>
      <x:c r="C262" s="16">
        <x:f>IF(B262="","",MONTH(B262))</x:f>
      </x:c>
      <x:c r="D262" s="16">
        <x:f>IF(B262="","",YEAR(B262))</x:f>
      </x:c>
      <x:c r="E262" s="12" t="n"/>
      <x:c r="F262" s="12" t="n"/>
      <x:c r="G262" s="12" t="n"/>
      <x:c r="H262" s="12" t="n"/>
      <x:c r="I262" s="12" t="n"/>
      <x:c r="J262" s="12" t="n"/>
      <x:c r="K262" s="12" t="n"/>
      <x:c r="L262" s="12" t="n"/>
      <x:c r="M262" s="18" t="n"/>
      <x:c r="N262" s="19" t="n"/>
      <x:c r="O262" s="10">
        <x:f>IF(B262="","",IF(F262="Ausgabe",M262*N262,IF(F262="Einnahme",M262,0)))</x:f>
      </x:c>
      <x:c r="P262" s="12" t="n"/>
      <x:c r="Q262" s="12" t="n"/>
    </x:row>
    <x:row r="263" ht="18" customHeight="1">
      <x:c r="A263" s="16">
        <x:f>IF(B263="","",ROW()-2)</x:f>
      </x:c>
      <x:c r="B263" s="17" t="n"/>
      <x:c r="C263" s="16">
        <x:f>IF(B263="","",MONTH(B263))</x:f>
      </x:c>
      <x:c r="D263" s="16">
        <x:f>IF(B263="","",YEAR(B263))</x:f>
      </x:c>
      <x:c r="E263" s="12" t="n"/>
      <x:c r="F263" s="12" t="n"/>
      <x:c r="G263" s="12" t="n"/>
      <x:c r="H263" s="12" t="n"/>
      <x:c r="I263" s="12" t="n"/>
      <x:c r="J263" s="12" t="n"/>
      <x:c r="K263" s="12" t="n"/>
      <x:c r="L263" s="12" t="n"/>
      <x:c r="M263" s="18" t="n"/>
      <x:c r="N263" s="19" t="n"/>
      <x:c r="O263" s="10">
        <x:f>IF(B263="","",IF(F263="Ausgabe",M263*N263,IF(F263="Einnahme",M263,0)))</x:f>
      </x:c>
      <x:c r="P263" s="12" t="n"/>
      <x:c r="Q263" s="12" t="n"/>
    </x:row>
    <x:row r="264" ht="18" customHeight="1">
      <x:c r="A264" s="16">
        <x:f>IF(B264="","",ROW()-2)</x:f>
      </x:c>
      <x:c r="B264" s="17" t="n"/>
      <x:c r="C264" s="16">
        <x:f>IF(B264="","",MONTH(B264))</x:f>
      </x:c>
      <x:c r="D264" s="16">
        <x:f>IF(B264="","",YEAR(B264))</x:f>
      </x:c>
      <x:c r="E264" s="12" t="n"/>
      <x:c r="F264" s="12" t="n"/>
      <x:c r="G264" s="12" t="n"/>
      <x:c r="H264" s="12" t="n"/>
      <x:c r="I264" s="12" t="n"/>
      <x:c r="J264" s="12" t="n"/>
      <x:c r="K264" s="12" t="n"/>
      <x:c r="L264" s="12" t="n"/>
      <x:c r="M264" s="18" t="n"/>
      <x:c r="N264" s="19" t="n"/>
      <x:c r="O264" s="10">
        <x:f>IF(B264="","",IF(F264="Ausgabe",M264*N264,IF(F264="Einnahme",M264,0)))</x:f>
      </x:c>
      <x:c r="P264" s="12" t="n"/>
      <x:c r="Q264" s="12" t="n"/>
    </x:row>
    <x:row r="265" ht="18" customHeight="1">
      <x:c r="A265" s="16">
        <x:f>IF(B265="","",ROW()-2)</x:f>
      </x:c>
      <x:c r="B265" s="17" t="n"/>
      <x:c r="C265" s="16">
        <x:f>IF(B265="","",MONTH(B265))</x:f>
      </x:c>
      <x:c r="D265" s="16">
        <x:f>IF(B265="","",YEAR(B265))</x:f>
      </x:c>
      <x:c r="E265" s="12" t="n"/>
      <x:c r="F265" s="12" t="n"/>
      <x:c r="G265" s="12" t="n"/>
      <x:c r="H265" s="12" t="n"/>
      <x:c r="I265" s="12" t="n"/>
      <x:c r="J265" s="12" t="n"/>
      <x:c r="K265" s="12" t="n"/>
      <x:c r="L265" s="12" t="n"/>
      <x:c r="M265" s="18" t="n"/>
      <x:c r="N265" s="19" t="n"/>
      <x:c r="O265" s="10">
        <x:f>IF(B265="","",IF(F265="Ausgabe",M265*N265,IF(F265="Einnahme",M265,0)))</x:f>
      </x:c>
      <x:c r="P265" s="12" t="n"/>
      <x:c r="Q265" s="12" t="n"/>
    </x:row>
    <x:row r="266" ht="18" customHeight="1">
      <x:c r="A266" s="16">
        <x:f>IF(B266="","",ROW()-2)</x:f>
      </x:c>
      <x:c r="B266" s="17" t="n"/>
      <x:c r="C266" s="16">
        <x:f>IF(B266="","",MONTH(B266))</x:f>
      </x:c>
      <x:c r="D266" s="16">
        <x:f>IF(B266="","",YEAR(B266))</x:f>
      </x:c>
      <x:c r="E266" s="12" t="n"/>
      <x:c r="F266" s="12" t="n"/>
      <x:c r="G266" s="12" t="n"/>
      <x:c r="H266" s="12" t="n"/>
      <x:c r="I266" s="12" t="n"/>
      <x:c r="J266" s="12" t="n"/>
      <x:c r="K266" s="12" t="n"/>
      <x:c r="L266" s="12" t="n"/>
      <x:c r="M266" s="18" t="n"/>
      <x:c r="N266" s="19" t="n"/>
      <x:c r="O266" s="10">
        <x:f>IF(B266="","",IF(F266="Ausgabe",M266*N266,IF(F266="Einnahme",M266,0)))</x:f>
      </x:c>
      <x:c r="P266" s="12" t="n"/>
      <x:c r="Q266" s="12" t="n"/>
    </x:row>
    <x:row r="267" ht="18" customHeight="1">
      <x:c r="A267" s="16">
        <x:f>IF(B267="","",ROW()-2)</x:f>
      </x:c>
      <x:c r="B267" s="17" t="n"/>
      <x:c r="C267" s="16">
        <x:f>IF(B267="","",MONTH(B267))</x:f>
      </x:c>
      <x:c r="D267" s="16">
        <x:f>IF(B267="","",YEAR(B267))</x:f>
      </x:c>
      <x:c r="E267" s="12" t="n"/>
      <x:c r="F267" s="12" t="n"/>
      <x:c r="G267" s="12" t="n"/>
      <x:c r="H267" s="12" t="n"/>
      <x:c r="I267" s="12" t="n"/>
      <x:c r="J267" s="12" t="n"/>
      <x:c r="K267" s="12" t="n"/>
      <x:c r="L267" s="12" t="n"/>
      <x:c r="M267" s="18" t="n"/>
      <x:c r="N267" s="19" t="n"/>
      <x:c r="O267" s="10">
        <x:f>IF(B267="","",IF(F267="Ausgabe",M267*N267,IF(F267="Einnahme",M267,0)))</x:f>
      </x:c>
      <x:c r="P267" s="12" t="n"/>
      <x:c r="Q267" s="12" t="n"/>
    </x:row>
    <x:row r="268" ht="18" customHeight="1">
      <x:c r="A268" s="16">
        <x:f>IF(B268="","",ROW()-2)</x:f>
      </x:c>
      <x:c r="B268" s="17" t="n"/>
      <x:c r="C268" s="16">
        <x:f>IF(B268="","",MONTH(B268))</x:f>
      </x:c>
      <x:c r="D268" s="16">
        <x:f>IF(B268="","",YEAR(B268))</x:f>
      </x:c>
      <x:c r="E268" s="12" t="n"/>
      <x:c r="F268" s="12" t="n"/>
      <x:c r="G268" s="12" t="n"/>
      <x:c r="H268" s="12" t="n"/>
      <x:c r="I268" s="12" t="n"/>
      <x:c r="J268" s="12" t="n"/>
      <x:c r="K268" s="12" t="n"/>
      <x:c r="L268" s="12" t="n"/>
      <x:c r="M268" s="18" t="n"/>
      <x:c r="N268" s="19" t="n"/>
      <x:c r="O268" s="10">
        <x:f>IF(B268="","",IF(F268="Ausgabe",M268*N268,IF(F268="Einnahme",M268,0)))</x:f>
      </x:c>
      <x:c r="P268" s="12" t="n"/>
      <x:c r="Q268" s="12" t="n"/>
    </x:row>
    <x:row r="269" ht="18" customHeight="1">
      <x:c r="A269" s="16">
        <x:f>IF(B269="","",ROW()-2)</x:f>
      </x:c>
      <x:c r="B269" s="17" t="n"/>
      <x:c r="C269" s="16">
        <x:f>IF(B269="","",MONTH(B269))</x:f>
      </x:c>
      <x:c r="D269" s="16">
        <x:f>IF(B269="","",YEAR(B269))</x:f>
      </x:c>
      <x:c r="E269" s="12" t="n"/>
      <x:c r="F269" s="12" t="n"/>
      <x:c r="G269" s="12" t="n"/>
      <x:c r="H269" s="12" t="n"/>
      <x:c r="I269" s="12" t="n"/>
      <x:c r="J269" s="12" t="n"/>
      <x:c r="K269" s="12" t="n"/>
      <x:c r="L269" s="12" t="n"/>
      <x:c r="M269" s="18" t="n"/>
      <x:c r="N269" s="19" t="n"/>
      <x:c r="O269" s="10">
        <x:f>IF(B269="","",IF(F269="Ausgabe",M269*N269,IF(F269="Einnahme",M269,0)))</x:f>
      </x:c>
      <x:c r="P269" s="12" t="n"/>
      <x:c r="Q269" s="12" t="n"/>
    </x:row>
    <x:row r="270" ht="18" customHeight="1">
      <x:c r="A270" s="16">
        <x:f>IF(B270="","",ROW()-2)</x:f>
      </x:c>
      <x:c r="B270" s="17" t="n"/>
      <x:c r="C270" s="16">
        <x:f>IF(B270="","",MONTH(B270))</x:f>
      </x:c>
      <x:c r="D270" s="16">
        <x:f>IF(B270="","",YEAR(B270))</x:f>
      </x:c>
      <x:c r="E270" s="12" t="n"/>
      <x:c r="F270" s="12" t="n"/>
      <x:c r="G270" s="12" t="n"/>
      <x:c r="H270" s="12" t="n"/>
      <x:c r="I270" s="12" t="n"/>
      <x:c r="J270" s="12" t="n"/>
      <x:c r="K270" s="12" t="n"/>
      <x:c r="L270" s="12" t="n"/>
      <x:c r="M270" s="18" t="n"/>
      <x:c r="N270" s="19" t="n"/>
      <x:c r="O270" s="10">
        <x:f>IF(B270="","",IF(F270="Ausgabe",M270*N270,IF(F270="Einnahme",M270,0)))</x:f>
      </x:c>
      <x:c r="P270" s="12" t="n"/>
      <x:c r="Q270" s="12" t="n"/>
    </x:row>
    <x:row r="271" ht="18" customHeight="1">
      <x:c r="A271" s="16">
        <x:f>IF(B271="","",ROW()-2)</x:f>
      </x:c>
      <x:c r="B271" s="17" t="n"/>
      <x:c r="C271" s="16">
        <x:f>IF(B271="","",MONTH(B271))</x:f>
      </x:c>
      <x:c r="D271" s="16">
        <x:f>IF(B271="","",YEAR(B271))</x:f>
      </x:c>
      <x:c r="E271" s="12" t="n"/>
      <x:c r="F271" s="12" t="n"/>
      <x:c r="G271" s="12" t="n"/>
      <x:c r="H271" s="12" t="n"/>
      <x:c r="I271" s="12" t="n"/>
      <x:c r="J271" s="12" t="n"/>
      <x:c r="K271" s="12" t="n"/>
      <x:c r="L271" s="12" t="n"/>
      <x:c r="M271" s="18" t="n"/>
      <x:c r="N271" s="19" t="n"/>
      <x:c r="O271" s="10">
        <x:f>IF(B271="","",IF(F271="Ausgabe",M271*N271,IF(F271="Einnahme",M271,0)))</x:f>
      </x:c>
      <x:c r="P271" s="12" t="n"/>
      <x:c r="Q271" s="12" t="n"/>
    </x:row>
    <x:row r="272" ht="18" customHeight="1">
      <x:c r="A272" s="16">
        <x:f>IF(B272="","",ROW()-2)</x:f>
      </x:c>
      <x:c r="B272" s="17" t="n"/>
      <x:c r="C272" s="16">
        <x:f>IF(B272="","",MONTH(B272))</x:f>
      </x:c>
      <x:c r="D272" s="16">
        <x:f>IF(B272="","",YEAR(B272))</x:f>
      </x:c>
      <x:c r="E272" s="12" t="n"/>
      <x:c r="F272" s="12" t="n"/>
      <x:c r="G272" s="12" t="n"/>
      <x:c r="H272" s="12" t="n"/>
      <x:c r="I272" s="12" t="n"/>
      <x:c r="J272" s="12" t="n"/>
      <x:c r="K272" s="12" t="n"/>
      <x:c r="L272" s="12" t="n"/>
      <x:c r="M272" s="18" t="n"/>
      <x:c r="N272" s="19" t="n"/>
      <x:c r="O272" s="10">
        <x:f>IF(B272="","",IF(F272="Ausgabe",M272*N272,IF(F272="Einnahme",M272,0)))</x:f>
      </x:c>
      <x:c r="P272" s="12" t="n"/>
      <x:c r="Q272" s="12" t="n"/>
    </x:row>
    <x:row r="273" ht="18" customHeight="1">
      <x:c r="A273" s="16">
        <x:f>IF(B273="","",ROW()-2)</x:f>
      </x:c>
      <x:c r="B273" s="17" t="n"/>
      <x:c r="C273" s="16">
        <x:f>IF(B273="","",MONTH(B273))</x:f>
      </x:c>
      <x:c r="D273" s="16">
        <x:f>IF(B273="","",YEAR(B273))</x:f>
      </x:c>
      <x:c r="E273" s="12" t="n"/>
      <x:c r="F273" s="12" t="n"/>
      <x:c r="G273" s="12" t="n"/>
      <x:c r="H273" s="12" t="n"/>
      <x:c r="I273" s="12" t="n"/>
      <x:c r="J273" s="12" t="n"/>
      <x:c r="K273" s="12" t="n"/>
      <x:c r="L273" s="12" t="n"/>
      <x:c r="M273" s="18" t="n"/>
      <x:c r="N273" s="19" t="n"/>
      <x:c r="O273" s="10">
        <x:f>IF(B273="","",IF(F273="Ausgabe",M273*N273,IF(F273="Einnahme",M273,0)))</x:f>
      </x:c>
      <x:c r="P273" s="12" t="n"/>
      <x:c r="Q273" s="12" t="n"/>
    </x:row>
    <x:row r="274" ht="18" customHeight="1">
      <x:c r="A274" s="16">
        <x:f>IF(B274="","",ROW()-2)</x:f>
      </x:c>
      <x:c r="B274" s="17" t="n"/>
      <x:c r="C274" s="16">
        <x:f>IF(B274="","",MONTH(B274))</x:f>
      </x:c>
      <x:c r="D274" s="16">
        <x:f>IF(B274="","",YEAR(B274))</x:f>
      </x:c>
      <x:c r="E274" s="12" t="n"/>
      <x:c r="F274" s="12" t="n"/>
      <x:c r="G274" s="12" t="n"/>
      <x:c r="H274" s="12" t="n"/>
      <x:c r="I274" s="12" t="n"/>
      <x:c r="J274" s="12" t="n"/>
      <x:c r="K274" s="12" t="n"/>
      <x:c r="L274" s="12" t="n"/>
      <x:c r="M274" s="18" t="n"/>
      <x:c r="N274" s="19" t="n"/>
      <x:c r="O274" s="10">
        <x:f>IF(B274="","",IF(F274="Ausgabe",M274*N274,IF(F274="Einnahme",M274,0)))</x:f>
      </x:c>
      <x:c r="P274" s="12" t="n"/>
      <x:c r="Q274" s="12" t="n"/>
    </x:row>
    <x:row r="275" ht="18" customHeight="1">
      <x:c r="A275" s="16">
        <x:f>IF(B275="","",ROW()-2)</x:f>
      </x:c>
      <x:c r="B275" s="17" t="n"/>
      <x:c r="C275" s="16">
        <x:f>IF(B275="","",MONTH(B275))</x:f>
      </x:c>
      <x:c r="D275" s="16">
        <x:f>IF(B275="","",YEAR(B275))</x:f>
      </x:c>
      <x:c r="E275" s="12" t="n"/>
      <x:c r="F275" s="12" t="n"/>
      <x:c r="G275" s="12" t="n"/>
      <x:c r="H275" s="12" t="n"/>
      <x:c r="I275" s="12" t="n"/>
      <x:c r="J275" s="12" t="n"/>
      <x:c r="K275" s="12" t="n"/>
      <x:c r="L275" s="12" t="n"/>
      <x:c r="M275" s="18" t="n"/>
      <x:c r="N275" s="19" t="n"/>
      <x:c r="O275" s="10">
        <x:f>IF(B275="","",IF(F275="Ausgabe",M275*N275,IF(F275="Einnahme",M275,0)))</x:f>
      </x:c>
      <x:c r="P275" s="12" t="n"/>
      <x:c r="Q275" s="12" t="n"/>
    </x:row>
    <x:row r="276" ht="18" customHeight="1">
      <x:c r="A276" s="16">
        <x:f>IF(B276="","",ROW()-2)</x:f>
      </x:c>
      <x:c r="B276" s="17" t="n"/>
      <x:c r="C276" s="16">
        <x:f>IF(B276="","",MONTH(B276))</x:f>
      </x:c>
      <x:c r="D276" s="16">
        <x:f>IF(B276="","",YEAR(B276))</x:f>
      </x:c>
      <x:c r="E276" s="12" t="n"/>
      <x:c r="F276" s="12" t="n"/>
      <x:c r="G276" s="12" t="n"/>
      <x:c r="H276" s="12" t="n"/>
      <x:c r="I276" s="12" t="n"/>
      <x:c r="J276" s="12" t="n"/>
      <x:c r="K276" s="12" t="n"/>
      <x:c r="L276" s="12" t="n"/>
      <x:c r="M276" s="18" t="n"/>
      <x:c r="N276" s="19" t="n"/>
      <x:c r="O276" s="10">
        <x:f>IF(B276="","",IF(F276="Ausgabe",M276*N276,IF(F276="Einnahme",M276,0)))</x:f>
      </x:c>
      <x:c r="P276" s="12" t="n"/>
      <x:c r="Q276" s="12" t="n"/>
    </x:row>
    <x:row r="277" ht="18" customHeight="1">
      <x:c r="A277" s="16">
        <x:f>IF(B277="","",ROW()-2)</x:f>
      </x:c>
      <x:c r="B277" s="17" t="n"/>
      <x:c r="C277" s="16">
        <x:f>IF(B277="","",MONTH(B277))</x:f>
      </x:c>
      <x:c r="D277" s="16">
        <x:f>IF(B277="","",YEAR(B277))</x:f>
      </x:c>
      <x:c r="E277" s="12" t="n"/>
      <x:c r="F277" s="12" t="n"/>
      <x:c r="G277" s="12" t="n"/>
      <x:c r="H277" s="12" t="n"/>
      <x:c r="I277" s="12" t="n"/>
      <x:c r="J277" s="12" t="n"/>
      <x:c r="K277" s="12" t="n"/>
      <x:c r="L277" s="12" t="n"/>
      <x:c r="M277" s="18" t="n"/>
      <x:c r="N277" s="19" t="n"/>
      <x:c r="O277" s="10">
        <x:f>IF(B277="","",IF(F277="Ausgabe",M277*N277,IF(F277="Einnahme",M277,0)))</x:f>
      </x:c>
      <x:c r="P277" s="12" t="n"/>
      <x:c r="Q277" s="12" t="n"/>
    </x:row>
    <x:row r="278" ht="18" customHeight="1">
      <x:c r="A278" s="16">
        <x:f>IF(B278="","",ROW()-2)</x:f>
      </x:c>
      <x:c r="B278" s="17" t="n"/>
      <x:c r="C278" s="16">
        <x:f>IF(B278="","",MONTH(B278))</x:f>
      </x:c>
      <x:c r="D278" s="16">
        <x:f>IF(B278="","",YEAR(B278))</x:f>
      </x:c>
      <x:c r="E278" s="12" t="n"/>
      <x:c r="F278" s="12" t="n"/>
      <x:c r="G278" s="12" t="n"/>
      <x:c r="H278" s="12" t="n"/>
      <x:c r="I278" s="12" t="n"/>
      <x:c r="J278" s="12" t="n"/>
      <x:c r="K278" s="12" t="n"/>
      <x:c r="L278" s="12" t="n"/>
      <x:c r="M278" s="18" t="n"/>
      <x:c r="N278" s="19" t="n"/>
      <x:c r="O278" s="10">
        <x:f>IF(B278="","",IF(F278="Ausgabe",M278*N278,IF(F278="Einnahme",M278,0)))</x:f>
      </x:c>
      <x:c r="P278" s="12" t="n"/>
      <x:c r="Q278" s="12" t="n"/>
    </x:row>
    <x:row r="279" ht="18" customHeight="1">
      <x:c r="A279" s="16">
        <x:f>IF(B279="","",ROW()-2)</x:f>
      </x:c>
      <x:c r="B279" s="17" t="n"/>
      <x:c r="C279" s="16">
        <x:f>IF(B279="","",MONTH(B279))</x:f>
      </x:c>
      <x:c r="D279" s="16">
        <x:f>IF(B279="","",YEAR(B279))</x:f>
      </x:c>
      <x:c r="E279" s="12" t="n"/>
      <x:c r="F279" s="12" t="n"/>
      <x:c r="G279" s="12" t="n"/>
      <x:c r="H279" s="12" t="n"/>
      <x:c r="I279" s="12" t="n"/>
      <x:c r="J279" s="12" t="n"/>
      <x:c r="K279" s="12" t="n"/>
      <x:c r="L279" s="12" t="n"/>
      <x:c r="M279" s="18" t="n"/>
      <x:c r="N279" s="19" t="n"/>
      <x:c r="O279" s="10">
        <x:f>IF(B279="","",IF(F279="Ausgabe",M279*N279,IF(F279="Einnahme",M279,0)))</x:f>
      </x:c>
      <x:c r="P279" s="12" t="n"/>
      <x:c r="Q279" s="12" t="n"/>
    </x:row>
    <x:row r="280" ht="18" customHeight="1">
      <x:c r="A280" s="16">
        <x:f>IF(B280="","",ROW()-2)</x:f>
      </x:c>
      <x:c r="B280" s="17" t="n"/>
      <x:c r="C280" s="16">
        <x:f>IF(B280="","",MONTH(B280))</x:f>
      </x:c>
      <x:c r="D280" s="16">
        <x:f>IF(B280="","",YEAR(B280))</x:f>
      </x:c>
      <x:c r="E280" s="12" t="n"/>
      <x:c r="F280" s="12" t="n"/>
      <x:c r="G280" s="12" t="n"/>
      <x:c r="H280" s="12" t="n"/>
      <x:c r="I280" s="12" t="n"/>
      <x:c r="J280" s="12" t="n"/>
      <x:c r="K280" s="12" t="n"/>
      <x:c r="L280" s="12" t="n"/>
      <x:c r="M280" s="18" t="n"/>
      <x:c r="N280" s="19" t="n"/>
      <x:c r="O280" s="10">
        <x:f>IF(B280="","",IF(F280="Ausgabe",M280*N280,IF(F280="Einnahme",M280,0)))</x:f>
      </x:c>
      <x:c r="P280" s="12" t="n"/>
      <x:c r="Q280" s="12" t="n"/>
    </x:row>
    <x:row r="281" ht="18" customHeight="1">
      <x:c r="A281" s="16">
        <x:f>IF(B281="","",ROW()-2)</x:f>
      </x:c>
      <x:c r="B281" s="17" t="n"/>
      <x:c r="C281" s="16">
        <x:f>IF(B281="","",MONTH(B281))</x:f>
      </x:c>
      <x:c r="D281" s="16">
        <x:f>IF(B281="","",YEAR(B281))</x:f>
      </x:c>
      <x:c r="E281" s="12" t="n"/>
      <x:c r="F281" s="12" t="n"/>
      <x:c r="G281" s="12" t="n"/>
      <x:c r="H281" s="12" t="n"/>
      <x:c r="I281" s="12" t="n"/>
      <x:c r="J281" s="12" t="n"/>
      <x:c r="K281" s="12" t="n"/>
      <x:c r="L281" s="12" t="n"/>
      <x:c r="M281" s="18" t="n"/>
      <x:c r="N281" s="19" t="n"/>
      <x:c r="O281" s="10">
        <x:f>IF(B281="","",IF(F281="Ausgabe",M281*N281,IF(F281="Einnahme",M281,0)))</x:f>
      </x:c>
      <x:c r="P281" s="12" t="n"/>
      <x:c r="Q281" s="12" t="n"/>
    </x:row>
    <x:row r="282" ht="18" customHeight="1">
      <x:c r="A282" s="16">
        <x:f>IF(B282="","",ROW()-2)</x:f>
      </x:c>
      <x:c r="B282" s="17" t="n"/>
      <x:c r="C282" s="16">
        <x:f>IF(B282="","",MONTH(B282))</x:f>
      </x:c>
      <x:c r="D282" s="16">
        <x:f>IF(B282="","",YEAR(B282))</x:f>
      </x:c>
      <x:c r="E282" s="12" t="n"/>
      <x:c r="F282" s="12" t="n"/>
      <x:c r="G282" s="12" t="n"/>
      <x:c r="H282" s="12" t="n"/>
      <x:c r="I282" s="12" t="n"/>
      <x:c r="J282" s="12" t="n"/>
      <x:c r="K282" s="12" t="n"/>
      <x:c r="L282" s="12" t="n"/>
      <x:c r="M282" s="18" t="n"/>
      <x:c r="N282" s="19" t="n"/>
      <x:c r="O282" s="10">
        <x:f>IF(B282="","",IF(F282="Ausgabe",M282*N282,IF(F282="Einnahme",M282,0)))</x:f>
      </x:c>
      <x:c r="P282" s="12" t="n"/>
      <x:c r="Q282" s="12" t="n"/>
    </x:row>
    <x:row r="283" ht="18" customHeight="1">
      <x:c r="A283" s="16">
        <x:f>IF(B283="","",ROW()-2)</x:f>
      </x:c>
      <x:c r="B283" s="17" t="n"/>
      <x:c r="C283" s="16">
        <x:f>IF(B283="","",MONTH(B283))</x:f>
      </x:c>
      <x:c r="D283" s="16">
        <x:f>IF(B283="","",YEAR(B283))</x:f>
      </x:c>
      <x:c r="E283" s="12" t="n"/>
      <x:c r="F283" s="12" t="n"/>
      <x:c r="G283" s="12" t="n"/>
      <x:c r="H283" s="12" t="n"/>
      <x:c r="I283" s="12" t="n"/>
      <x:c r="J283" s="12" t="n"/>
      <x:c r="K283" s="12" t="n"/>
      <x:c r="L283" s="12" t="n"/>
      <x:c r="M283" s="18" t="n"/>
      <x:c r="N283" s="19" t="n"/>
      <x:c r="O283" s="10">
        <x:f>IF(B283="","",IF(F283="Ausgabe",M283*N283,IF(F283="Einnahme",M283,0)))</x:f>
      </x:c>
      <x:c r="P283" s="12" t="n"/>
      <x:c r="Q283" s="12" t="n"/>
    </x:row>
    <x:row r="284" ht="18" customHeight="1">
      <x:c r="A284" s="16">
        <x:f>IF(B284="","",ROW()-2)</x:f>
      </x:c>
      <x:c r="B284" s="17" t="n"/>
      <x:c r="C284" s="16">
        <x:f>IF(B284="","",MONTH(B284))</x:f>
      </x:c>
      <x:c r="D284" s="16">
        <x:f>IF(B284="","",YEAR(B284))</x:f>
      </x:c>
      <x:c r="E284" s="12" t="n"/>
      <x:c r="F284" s="12" t="n"/>
      <x:c r="G284" s="12" t="n"/>
      <x:c r="H284" s="12" t="n"/>
      <x:c r="I284" s="12" t="n"/>
      <x:c r="J284" s="12" t="n"/>
      <x:c r="K284" s="12" t="n"/>
      <x:c r="L284" s="12" t="n"/>
      <x:c r="M284" s="18" t="n"/>
      <x:c r="N284" s="19" t="n"/>
      <x:c r="O284" s="10">
        <x:f>IF(B284="","",IF(F284="Ausgabe",M284*N284,IF(F284="Einnahme",M284,0)))</x:f>
      </x:c>
      <x:c r="P284" s="12" t="n"/>
      <x:c r="Q284" s="12" t="n"/>
    </x:row>
    <x:row r="285" ht="18" customHeight="1">
      <x:c r="A285" s="16">
        <x:f>IF(B285="","",ROW()-2)</x:f>
      </x:c>
      <x:c r="B285" s="17" t="n"/>
      <x:c r="C285" s="16">
        <x:f>IF(B285="","",MONTH(B285))</x:f>
      </x:c>
      <x:c r="D285" s="16">
        <x:f>IF(B285="","",YEAR(B285))</x:f>
      </x:c>
      <x:c r="E285" s="12" t="n"/>
      <x:c r="F285" s="12" t="n"/>
      <x:c r="G285" s="12" t="n"/>
      <x:c r="H285" s="12" t="n"/>
      <x:c r="I285" s="12" t="n"/>
      <x:c r="J285" s="12" t="n"/>
      <x:c r="K285" s="12" t="n"/>
      <x:c r="L285" s="12" t="n"/>
      <x:c r="M285" s="18" t="n"/>
      <x:c r="N285" s="19" t="n"/>
      <x:c r="O285" s="10">
        <x:f>IF(B285="","",IF(F285="Ausgabe",M285*N285,IF(F285="Einnahme",M285,0)))</x:f>
      </x:c>
      <x:c r="P285" s="12" t="n"/>
      <x:c r="Q285" s="12" t="n"/>
    </x:row>
    <x:row r="286" ht="18" customHeight="1">
      <x:c r="A286" s="16">
        <x:f>IF(B286="","",ROW()-2)</x:f>
      </x:c>
      <x:c r="B286" s="17" t="n"/>
      <x:c r="C286" s="16">
        <x:f>IF(B286="","",MONTH(B286))</x:f>
      </x:c>
      <x:c r="D286" s="16">
        <x:f>IF(B286="","",YEAR(B286))</x:f>
      </x:c>
      <x:c r="E286" s="12" t="n"/>
      <x:c r="F286" s="12" t="n"/>
      <x:c r="G286" s="12" t="n"/>
      <x:c r="H286" s="12" t="n"/>
      <x:c r="I286" s="12" t="n"/>
      <x:c r="J286" s="12" t="n"/>
      <x:c r="K286" s="12" t="n"/>
      <x:c r="L286" s="12" t="n"/>
      <x:c r="M286" s="18" t="n"/>
      <x:c r="N286" s="19" t="n"/>
      <x:c r="O286" s="10">
        <x:f>IF(B286="","",IF(F286="Ausgabe",M286*N286,IF(F286="Einnahme",M286,0)))</x:f>
      </x:c>
      <x:c r="P286" s="12" t="n"/>
      <x:c r="Q286" s="12" t="n"/>
    </x:row>
    <x:row r="287" ht="18" customHeight="1">
      <x:c r="A287" s="16">
        <x:f>IF(B287="","",ROW()-2)</x:f>
      </x:c>
      <x:c r="B287" s="17" t="n"/>
      <x:c r="C287" s="16">
        <x:f>IF(B287="","",MONTH(B287))</x:f>
      </x:c>
      <x:c r="D287" s="16">
        <x:f>IF(B287="","",YEAR(B287))</x:f>
      </x:c>
      <x:c r="E287" s="12" t="n"/>
      <x:c r="F287" s="12" t="n"/>
      <x:c r="G287" s="12" t="n"/>
      <x:c r="H287" s="12" t="n"/>
      <x:c r="I287" s="12" t="n"/>
      <x:c r="J287" s="12" t="n"/>
      <x:c r="K287" s="12" t="n"/>
      <x:c r="L287" s="12" t="n"/>
      <x:c r="M287" s="18" t="n"/>
      <x:c r="N287" s="19" t="n"/>
      <x:c r="O287" s="10">
        <x:f>IF(B287="","",IF(F287="Ausgabe",M287*N287,IF(F287="Einnahme",M287,0)))</x:f>
      </x:c>
      <x:c r="P287" s="12" t="n"/>
      <x:c r="Q287" s="12" t="n"/>
    </x:row>
    <x:row r="288" ht="18" customHeight="1">
      <x:c r="A288" s="16">
        <x:f>IF(B288="","",ROW()-2)</x:f>
      </x:c>
      <x:c r="B288" s="17" t="n"/>
      <x:c r="C288" s="16">
        <x:f>IF(B288="","",MONTH(B288))</x:f>
      </x:c>
      <x:c r="D288" s="16">
        <x:f>IF(B288="","",YEAR(B288))</x:f>
      </x:c>
      <x:c r="E288" s="12" t="n"/>
      <x:c r="F288" s="12" t="n"/>
      <x:c r="G288" s="12" t="n"/>
      <x:c r="H288" s="12" t="n"/>
      <x:c r="I288" s="12" t="n"/>
      <x:c r="J288" s="12" t="n"/>
      <x:c r="K288" s="12" t="n"/>
      <x:c r="L288" s="12" t="n"/>
      <x:c r="M288" s="18" t="n"/>
      <x:c r="N288" s="19" t="n"/>
      <x:c r="O288" s="10">
        <x:f>IF(B288="","",IF(F288="Ausgabe",M288*N288,IF(F288="Einnahme",M288,0)))</x:f>
      </x:c>
      <x:c r="P288" s="12" t="n"/>
      <x:c r="Q288" s="12" t="n"/>
    </x:row>
    <x:row r="289" ht="18" customHeight="1">
      <x:c r="A289" s="16">
        <x:f>IF(B289="","",ROW()-2)</x:f>
      </x:c>
      <x:c r="B289" s="17" t="n"/>
      <x:c r="C289" s="16">
        <x:f>IF(B289="","",MONTH(B289))</x:f>
      </x:c>
      <x:c r="D289" s="16">
        <x:f>IF(B289="","",YEAR(B289))</x:f>
      </x:c>
      <x:c r="E289" s="12" t="n"/>
      <x:c r="F289" s="12" t="n"/>
      <x:c r="G289" s="12" t="n"/>
      <x:c r="H289" s="12" t="n"/>
      <x:c r="I289" s="12" t="n"/>
      <x:c r="J289" s="12" t="n"/>
      <x:c r="K289" s="12" t="n"/>
      <x:c r="L289" s="12" t="n"/>
      <x:c r="M289" s="18" t="n"/>
      <x:c r="N289" s="19" t="n"/>
      <x:c r="O289" s="10">
        <x:f>IF(B289="","",IF(F289="Ausgabe",M289*N289,IF(F289="Einnahme",M289,0)))</x:f>
      </x:c>
      <x:c r="P289" s="12" t="n"/>
      <x:c r="Q289" s="12" t="n"/>
    </x:row>
    <x:row r="290" ht="18" customHeight="1">
      <x:c r="A290" s="16">
        <x:f>IF(B290="","",ROW()-2)</x:f>
      </x:c>
      <x:c r="B290" s="17" t="n"/>
      <x:c r="C290" s="16">
        <x:f>IF(B290="","",MONTH(B290))</x:f>
      </x:c>
      <x:c r="D290" s="16">
        <x:f>IF(B290="","",YEAR(B290))</x:f>
      </x:c>
      <x:c r="E290" s="12" t="n"/>
      <x:c r="F290" s="12" t="n"/>
      <x:c r="G290" s="12" t="n"/>
      <x:c r="H290" s="12" t="n"/>
      <x:c r="I290" s="12" t="n"/>
      <x:c r="J290" s="12" t="n"/>
      <x:c r="K290" s="12" t="n"/>
      <x:c r="L290" s="12" t="n"/>
      <x:c r="M290" s="18" t="n"/>
      <x:c r="N290" s="19" t="n"/>
      <x:c r="O290" s="10">
        <x:f>IF(B290="","",IF(F290="Ausgabe",M290*N290,IF(F290="Einnahme",M290,0)))</x:f>
      </x:c>
      <x:c r="P290" s="12" t="n"/>
      <x:c r="Q290" s="12" t="n"/>
    </x:row>
    <x:row r="291" ht="18" customHeight="1">
      <x:c r="A291" s="16">
        <x:f>IF(B291="","",ROW()-2)</x:f>
      </x:c>
      <x:c r="B291" s="17" t="n"/>
      <x:c r="C291" s="16">
        <x:f>IF(B291="","",MONTH(B291))</x:f>
      </x:c>
      <x:c r="D291" s="16">
        <x:f>IF(B291="","",YEAR(B291))</x:f>
      </x:c>
      <x:c r="E291" s="12" t="n"/>
      <x:c r="F291" s="12" t="n"/>
      <x:c r="G291" s="12" t="n"/>
      <x:c r="H291" s="12" t="n"/>
      <x:c r="I291" s="12" t="n"/>
      <x:c r="J291" s="12" t="n"/>
      <x:c r="K291" s="12" t="n"/>
      <x:c r="L291" s="12" t="n"/>
      <x:c r="M291" s="18" t="n"/>
      <x:c r="N291" s="19" t="n"/>
      <x:c r="O291" s="10">
        <x:f>IF(B291="","",IF(F291="Ausgabe",M291*N291,IF(F291="Einnahme",M291,0)))</x:f>
      </x:c>
      <x:c r="P291" s="12" t="n"/>
      <x:c r="Q291" s="12" t="n"/>
    </x:row>
    <x:row r="292" ht="18" customHeight="1">
      <x:c r="A292" s="16">
        <x:f>IF(B292="","",ROW()-2)</x:f>
      </x:c>
      <x:c r="B292" s="17" t="n"/>
      <x:c r="C292" s="16">
        <x:f>IF(B292="","",MONTH(B292))</x:f>
      </x:c>
      <x:c r="D292" s="16">
        <x:f>IF(B292="","",YEAR(B292))</x:f>
      </x:c>
      <x:c r="E292" s="12" t="n"/>
      <x:c r="F292" s="12" t="n"/>
      <x:c r="G292" s="12" t="n"/>
      <x:c r="H292" s="12" t="n"/>
      <x:c r="I292" s="12" t="n"/>
      <x:c r="J292" s="12" t="n"/>
      <x:c r="K292" s="12" t="n"/>
      <x:c r="L292" s="12" t="n"/>
      <x:c r="M292" s="18" t="n"/>
      <x:c r="N292" s="19" t="n"/>
      <x:c r="O292" s="10">
        <x:f>IF(B292="","",IF(F292="Ausgabe",M292*N292,IF(F292="Einnahme",M292,0)))</x:f>
      </x:c>
      <x:c r="P292" s="12" t="n"/>
      <x:c r="Q292" s="12" t="n"/>
    </x:row>
    <x:row r="293" ht="18" customHeight="1">
      <x:c r="A293" s="16">
        <x:f>IF(B293="","",ROW()-2)</x:f>
      </x:c>
      <x:c r="B293" s="17" t="n"/>
      <x:c r="C293" s="16">
        <x:f>IF(B293="","",MONTH(B293))</x:f>
      </x:c>
      <x:c r="D293" s="16">
        <x:f>IF(B293="","",YEAR(B293))</x:f>
      </x:c>
      <x:c r="E293" s="12" t="n"/>
      <x:c r="F293" s="12" t="n"/>
      <x:c r="G293" s="12" t="n"/>
      <x:c r="H293" s="12" t="n"/>
      <x:c r="I293" s="12" t="n"/>
      <x:c r="J293" s="12" t="n"/>
      <x:c r="K293" s="12" t="n"/>
      <x:c r="L293" s="12" t="n"/>
      <x:c r="M293" s="18" t="n"/>
      <x:c r="N293" s="19" t="n"/>
      <x:c r="O293" s="10">
        <x:f>IF(B293="","",IF(F293="Ausgabe",M293*N293,IF(F293="Einnahme",M293,0)))</x:f>
      </x:c>
      <x:c r="P293" s="12" t="n"/>
      <x:c r="Q293" s="12" t="n"/>
    </x:row>
    <x:row r="294" ht="18" customHeight="1">
      <x:c r="A294" s="16">
        <x:f>IF(B294="","",ROW()-2)</x:f>
      </x:c>
      <x:c r="B294" s="17" t="n"/>
      <x:c r="C294" s="16">
        <x:f>IF(B294="","",MONTH(B294))</x:f>
      </x:c>
      <x:c r="D294" s="16">
        <x:f>IF(B294="","",YEAR(B294))</x:f>
      </x:c>
      <x:c r="E294" s="12" t="n"/>
      <x:c r="F294" s="12" t="n"/>
      <x:c r="G294" s="12" t="n"/>
      <x:c r="H294" s="12" t="n"/>
      <x:c r="I294" s="12" t="n"/>
      <x:c r="J294" s="12" t="n"/>
      <x:c r="K294" s="12" t="n"/>
      <x:c r="L294" s="12" t="n"/>
      <x:c r="M294" s="18" t="n"/>
      <x:c r="N294" s="19" t="n"/>
      <x:c r="O294" s="10">
        <x:f>IF(B294="","",IF(F294="Ausgabe",M294*N294,IF(F294="Einnahme",M294,0)))</x:f>
      </x:c>
      <x:c r="P294" s="12" t="n"/>
      <x:c r="Q294" s="12" t="n"/>
    </x:row>
    <x:row r="295" ht="18" customHeight="1">
      <x:c r="A295" s="16">
        <x:f>IF(B295="","",ROW()-2)</x:f>
      </x:c>
      <x:c r="B295" s="17" t="n"/>
      <x:c r="C295" s="16">
        <x:f>IF(B295="","",MONTH(B295))</x:f>
      </x:c>
      <x:c r="D295" s="16">
        <x:f>IF(B295="","",YEAR(B295))</x:f>
      </x:c>
      <x:c r="E295" s="12" t="n"/>
      <x:c r="F295" s="12" t="n"/>
      <x:c r="G295" s="12" t="n"/>
      <x:c r="H295" s="12" t="n"/>
      <x:c r="I295" s="12" t="n"/>
      <x:c r="J295" s="12" t="n"/>
      <x:c r="K295" s="12" t="n"/>
      <x:c r="L295" s="12" t="n"/>
      <x:c r="M295" s="18" t="n"/>
      <x:c r="N295" s="19" t="n"/>
      <x:c r="O295" s="10">
        <x:f>IF(B295="","",IF(F295="Ausgabe",M295*N295,IF(F295="Einnahme",M295,0)))</x:f>
      </x:c>
      <x:c r="P295" s="12" t="n"/>
      <x:c r="Q295" s="12" t="n"/>
    </x:row>
    <x:row r="296" ht="18" customHeight="1">
      <x:c r="A296" s="16">
        <x:f>IF(B296="","",ROW()-2)</x:f>
      </x:c>
      <x:c r="B296" s="17" t="n"/>
      <x:c r="C296" s="16">
        <x:f>IF(B296="","",MONTH(B296))</x:f>
      </x:c>
      <x:c r="D296" s="16">
        <x:f>IF(B296="","",YEAR(B296))</x:f>
      </x:c>
      <x:c r="E296" s="12" t="n"/>
      <x:c r="F296" s="12" t="n"/>
      <x:c r="G296" s="12" t="n"/>
      <x:c r="H296" s="12" t="n"/>
      <x:c r="I296" s="12" t="n"/>
      <x:c r="J296" s="12" t="n"/>
      <x:c r="K296" s="12" t="n"/>
      <x:c r="L296" s="12" t="n"/>
      <x:c r="M296" s="18" t="n"/>
      <x:c r="N296" s="19" t="n"/>
      <x:c r="O296" s="10">
        <x:f>IF(B296="","",IF(F296="Ausgabe",M296*N296,IF(F296="Einnahme",M296,0)))</x:f>
      </x:c>
      <x:c r="P296" s="12" t="n"/>
      <x:c r="Q296" s="12" t="n"/>
    </x:row>
    <x:row r="297" ht="18" customHeight="1">
      <x:c r="A297" s="16">
        <x:f>IF(B297="","",ROW()-2)</x:f>
      </x:c>
      <x:c r="B297" s="17" t="n"/>
      <x:c r="C297" s="16">
        <x:f>IF(B297="","",MONTH(B297))</x:f>
      </x:c>
      <x:c r="D297" s="16">
        <x:f>IF(B297="","",YEAR(B297))</x:f>
      </x:c>
      <x:c r="E297" s="12" t="n"/>
      <x:c r="F297" s="12" t="n"/>
      <x:c r="G297" s="12" t="n"/>
      <x:c r="H297" s="12" t="n"/>
      <x:c r="I297" s="12" t="n"/>
      <x:c r="J297" s="12" t="n"/>
      <x:c r="K297" s="12" t="n"/>
      <x:c r="L297" s="12" t="n"/>
      <x:c r="M297" s="18" t="n"/>
      <x:c r="N297" s="19" t="n"/>
      <x:c r="O297" s="10">
        <x:f>IF(B297="","",IF(F297="Ausgabe",M297*N297,IF(F297="Einnahme",M297,0)))</x:f>
      </x:c>
      <x:c r="P297" s="12" t="n"/>
      <x:c r="Q297" s="12" t="n"/>
    </x:row>
    <x:row r="298" ht="18" customHeight="1">
      <x:c r="A298" s="16">
        <x:f>IF(B298="","",ROW()-2)</x:f>
      </x:c>
      <x:c r="B298" s="17" t="n"/>
      <x:c r="C298" s="16">
        <x:f>IF(B298="","",MONTH(B298))</x:f>
      </x:c>
      <x:c r="D298" s="16">
        <x:f>IF(B298="","",YEAR(B298))</x:f>
      </x:c>
      <x:c r="E298" s="12" t="n"/>
      <x:c r="F298" s="12" t="n"/>
      <x:c r="G298" s="12" t="n"/>
      <x:c r="H298" s="12" t="n"/>
      <x:c r="I298" s="12" t="n"/>
      <x:c r="J298" s="12" t="n"/>
      <x:c r="K298" s="12" t="n"/>
      <x:c r="L298" s="12" t="n"/>
      <x:c r="M298" s="18" t="n"/>
      <x:c r="N298" s="19" t="n"/>
      <x:c r="O298" s="10">
        <x:f>IF(B298="","",IF(F298="Ausgabe",M298*N298,IF(F298="Einnahme",M298,0)))</x:f>
      </x:c>
      <x:c r="P298" s="12" t="n"/>
      <x:c r="Q298" s="12" t="n"/>
    </x:row>
    <x:row r="299" ht="18" customHeight="1">
      <x:c r="A299" s="16">
        <x:f>IF(B299="","",ROW()-2)</x:f>
      </x:c>
      <x:c r="B299" s="17" t="n"/>
      <x:c r="C299" s="16">
        <x:f>IF(B299="","",MONTH(B299))</x:f>
      </x:c>
      <x:c r="D299" s="16">
        <x:f>IF(B299="","",YEAR(B299))</x:f>
      </x:c>
      <x:c r="E299" s="12" t="n"/>
      <x:c r="F299" s="12" t="n"/>
      <x:c r="G299" s="12" t="n"/>
      <x:c r="H299" s="12" t="n"/>
      <x:c r="I299" s="12" t="n"/>
      <x:c r="J299" s="12" t="n"/>
      <x:c r="K299" s="12" t="n"/>
      <x:c r="L299" s="12" t="n"/>
      <x:c r="M299" s="18" t="n"/>
      <x:c r="N299" s="19" t="n"/>
      <x:c r="O299" s="10">
        <x:f>IF(B299="","",IF(F299="Ausgabe",M299*N299,IF(F299="Einnahme",M299,0)))</x:f>
      </x:c>
      <x:c r="P299" s="12" t="n"/>
      <x:c r="Q299" s="12" t="n"/>
    </x:row>
    <x:row r="300" ht="18" customHeight="1">
      <x:c r="A300" s="16">
        <x:f>IF(B300="","",ROW()-2)</x:f>
      </x:c>
      <x:c r="B300" s="17" t="n"/>
      <x:c r="C300" s="16">
        <x:f>IF(B300="","",MONTH(B300))</x:f>
      </x:c>
      <x:c r="D300" s="16">
        <x:f>IF(B300="","",YEAR(B300))</x:f>
      </x:c>
      <x:c r="E300" s="12" t="n"/>
      <x:c r="F300" s="12" t="n"/>
      <x:c r="G300" s="12" t="n"/>
      <x:c r="H300" s="12" t="n"/>
      <x:c r="I300" s="12" t="n"/>
      <x:c r="J300" s="12" t="n"/>
      <x:c r="K300" s="12" t="n"/>
      <x:c r="L300" s="12" t="n"/>
      <x:c r="M300" s="18" t="n"/>
      <x:c r="N300" s="19" t="n"/>
      <x:c r="O300" s="10">
        <x:f>IF(B300="","",IF(F300="Ausgabe",M300*N300,IF(F300="Einnahme",M300,0)))</x:f>
      </x:c>
      <x:c r="P300" s="12" t="n"/>
      <x:c r="Q300" s="12" t="n"/>
    </x:row>
  </x:sheetData>
  <x:mergeCells>
    <x:mergeCell ref="A1:Q1"/>
  </x:mergeCells>
  <x:conditionalFormatting sqref="A3:Q300">
    <x:cfRule type="expression" dxfId="1" priority="1">
      <x:formula>AND($B3&lt;&gt;"",OR($F3="",$G3="",$M3=""))</x:formula>
    </x:cfRule>
  </x:conditionalFormatting>
  <x:conditionalFormatting sqref="P3:P300">
    <x:cfRule type="expression" dxfId="0" priority="2">
      <x:formula>$P3="Offen"</x:formula>
    </x:cfRule>
  </x:conditionalFormatting>
  <x:conditionalFormatting sqref="M3:M300">
    <x:cfRule type="cellIs" dxfId="2" priority="3" operator="greaterThan">
      <x:formula>1500</x:formula>
    </x:cfRule>
  </x:conditionalFormatting>
  <x:dataValidations count="7">
    <x:dataValidation type="list" allowBlank="1" showDropDown="0" showInputMessage="0" showErrorMessage="0" sqref="F3:F300">
      <x:formula1>=Vorgangsarten</x:formula1>
    </x:dataValidation>
    <x:dataValidation type="list" allowBlank="1" showDropDown="0" showInputMessage="0" showErrorMessage="0" sqref="G3:G300">
      <x:formula1>=Kategorien</x:formula1>
    </x:dataValidation>
    <x:dataValidation type="list" allowBlank="1" showDropDown="0" showInputMessage="0" showErrorMessage="0" sqref="H3:H300">
      <x:formula1>=Unterkategorien</x:formula1>
    </x:dataValidation>
    <x:dataValidation type="list" allowBlank="1" showDropDown="0" showInputMessage="0" showErrorMessage="0" sqref="P3:P300">
      <x:formula1>=Statusliste</x:formula1>
    </x:dataValidation>
    <x:dataValidation type="list" allowBlank="1" showDropDown="0" showInputMessage="0" showErrorMessage="0" sqref="K3:K300">
      <x:formula1>=Zahlungsarten</x:formula1>
    </x:dataValidation>
    <x:dataValidation type="list" allowBlank="1" showDropDown="0" showInputMessage="0" showErrorMessage="0" sqref="L3:L300">
      <x:formula1>=Kontenliste</x:formula1>
    </x:dataValidation>
    <x:dataValidation type="decimal" operator="between" allowBlank="1" showDropDown="0" showInputMessage="0" showErrorMessage="0" sqref="N3:N300">
      <x:formula1>0</x:formula1>
      <x:formula2>1</x:formula2>
    </x:dataValidation>
  </x:dataValidation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8" customWidth="1"/>
    <x:col min="2" max="2" width="16" customWidth="1"/>
    <x:col min="3" max="3" width="14" customWidth="1"/>
    <x:col min="4" max="4" width="18" customWidth="1"/>
    <x:col min="5" max="5" width="18" customWidth="1"/>
    <x:col min="6" max="6" width="18" customWidth="1"/>
    <x:col min="8" max="8" width="22" customWidth="1"/>
    <x:col min="9" max="9" width="24" customWidth="1"/>
    <x:col min="10" max="10" width="22" customWidth="1"/>
    <x:col min="11" max="11" width="18" customWidth="1"/>
    <x:col min="12" max="12" width="14" customWidth="1"/>
    <x:col min="13" max="13" width="14" customWidth="1"/>
  </x:cols>
  <x:sheetData>
    <x:row r="1" ht="24" customHeight="1">
      <x:c r="A1" s="15" t="inlineStr">
        <x:is>
          <x:t xml:space="preserve">EÜR Kleinunternehmer ohne Umsatzsteuer – Einstellungen</x:t>
        </x:is>
      </x:c>
    </x:row>
    <x:row r="2" ht="18" customHeight="1">
      <x:c r="H2" s="2" t="inlineStr">
        <x:is>
          <x:t xml:space="preserve">Vorgangsarten</x:t>
        </x:is>
      </x:c>
      <x:c r="I2" s="2" t="inlineStr">
        <x:is>
          <x:t xml:space="preserve">Kategorien</x:t>
        </x:is>
      </x:c>
      <x:c r="J2" s="2" t="inlineStr">
        <x:is>
          <x:t xml:space="preserve">Unterkategorien</x:t>
        </x:is>
      </x:c>
      <x:c r="K2" s="2" t="inlineStr">
        <x:is>
          <x:t xml:space="preserve">Status</x:t>
        </x:is>
      </x:c>
      <x:c r="L2" s="2" t="inlineStr">
        <x:is>
          <x:t xml:space="preserve">Zahlungsarten</x:t>
        </x:is>
      </x:c>
      <x:c r="M2" s="2" t="inlineStr">
        <x:is>
          <x:t xml:space="preserve">Konten</x:t>
        </x:is>
      </x:c>
    </x:row>
    <x:row r="3" ht="18" customHeight="1">
      <x:c r="A3" s="11" t="inlineStr">
        <x:is>
          <x:t xml:space="preserve">Unternehmensname</x:t>
        </x:is>
      </x:c>
      <x:c r="B3" s="12" t="inlineStr">
        <x:is>
          <x:t xml:space="preserve">Nordlicht Designstudio</x:t>
        </x:is>
      </x:c>
      <x:c r="D3" s="2" t="inlineStr">
        <x:is>
          <x:t xml:space="preserve">Kurzanleitung</x:t>
        </x:is>
      </x:c>
      <x:c r="H3" s="12" t="inlineStr">
        <x:is>
          <x:t xml:space="preserve">Einnahme</x:t>
        </x:is>
      </x:c>
      <x:c r="I3" s="12" t="inlineStr">
        <x:is>
          <x:t xml:space="preserve">Verkäufe / Leistungen</x:t>
        </x:is>
      </x:c>
      <x:c r="J3" s="12" t="inlineStr">
        <x:is>
          <x:t xml:space="preserve">Webdesign</x:t>
        </x:is>
      </x:c>
      <x:c r="K3" s="12" t="inlineStr">
        <x:is>
          <x:t xml:space="preserve">Bezahlt/Erhalten</x:t>
        </x:is>
      </x:c>
      <x:c r="L3" s="12" t="inlineStr">
        <x:is>
          <x:t xml:space="preserve">Überweisung</x:t>
        </x:is>
      </x:c>
      <x:c r="M3" s="12" t="inlineStr">
        <x:is>
          <x:t xml:space="preserve">Bank</x:t>
        </x:is>
      </x:c>
    </x:row>
    <x:row r="4" ht="18" customHeight="1">
      <x:c r="A4" s="11" t="inlineStr">
        <x:is>
          <x:t xml:space="preserve">Inhaber/in</x:t>
        </x:is>
      </x:c>
      <x:c r="B4" s="12" t="inlineStr">
        <x:is>
          <x:t xml:space="preserve">Max Mustermann</x:t>
        </x:is>
      </x:c>
      <x:c r="D4" s="20" t="inlineStr">
        <x:is>
          <x:t xml:space="preserve">1. Geschäftsjahr und Stammdaten links prüfen.</x:t>
        </x:is>
      </x:c>
      <x:c r="H4" s="12" t="inlineStr">
        <x:is>
          <x:t xml:space="preserve">Ausgabe</x:t>
        </x:is>
      </x:c>
      <x:c r="I4" s="12" t="inlineStr">
        <x:is>
          <x:t xml:space="preserve">Honorare</x:t>
        </x:is>
      </x:c>
      <x:c r="J4" s="12" t="inlineStr">
        <x:is>
          <x:t xml:space="preserve">Beratung</x:t>
        </x:is>
      </x:c>
      <x:c r="K4" s="12" t="inlineStr">
        <x:is>
          <x:t xml:space="preserve">Offen</x:t>
        </x:is>
      </x:c>
      <x:c r="L4" s="12" t="inlineStr">
        <x:is>
          <x:t xml:space="preserve">Lastschrift</x:t>
        </x:is>
      </x:c>
      <x:c r="M4" s="12" t="inlineStr">
        <x:is>
          <x:t xml:space="preserve">Kasse</x:t>
        </x:is>
      </x:c>
    </x:row>
    <x:row r="5" ht="18" customHeight="1">
      <x:c r="A5" s="11" t="inlineStr">
        <x:is>
          <x:t xml:space="preserve">Geschäftsjahr</x:t>
        </x:is>
      </x:c>
      <x:c r="B5" s="12" t="n">
        <x:v>2026</x:v>
      </x:c>
      <x:c r="D5" s="20" t="inlineStr">
        <x:is>
          <x:t xml:space="preserve">2. Buchungen nur in der Tabelle 'Buchungen' erfassen.</x:t>
        </x:is>
      </x:c>
      <x:c r="H5" s="12" t="inlineStr">
        <x:is>
          <x:t xml:space="preserve">Privateinlage</x:t>
        </x:is>
      </x:c>
      <x:c r="I5" s="12" t="inlineStr">
        <x:is>
          <x:t xml:space="preserve">Provisionen</x:t>
        </x:is>
      </x:c>
      <x:c r="J5" s="12" t="inlineStr">
        <x:is>
          <x:t xml:space="preserve">Wartung</x:t>
        </x:is>
      </x:c>
      <x:c r="K5" s="12" t="inlineStr">
        <x:is>
          <x:t xml:space="preserve">Teilweise</x:t>
        </x:is>
      </x:c>
      <x:c r="L5" s="12" t="inlineStr">
        <x:is>
          <x:t xml:space="preserve">Karte</x:t>
        </x:is>
      </x:c>
      <x:c r="M5" s="12" t="inlineStr">
        <x:is>
          <x:t xml:space="preserve">PayPal</x:t>
        </x:is>
      </x:c>
    </x:row>
    <x:row r="6" ht="18" customHeight="1">
      <x:c r="A6" s="11" t="inlineStr">
        <x:is>
          <x:t xml:space="preserve">Währung</x:t>
        </x:is>
      </x:c>
      <x:c r="B6" s="12" t="inlineStr">
        <x:is>
          <x:t xml:space="preserve">EUR</x:t>
        </x:is>
      </x:c>
      <x:c r="D6" s="20" t="inlineStr">
        <x:is>
          <x:t xml:space="preserve">3. Nur 'Bezahlt/Erhalten' fließt in die EÜR ein.</x:t>
        </x:is>
      </x:c>
      <x:c r="H6" s="12" t="inlineStr">
        <x:is>
          <x:t xml:space="preserve">Privatentnahme</x:t>
        </x:is>
      </x:c>
      <x:c r="I6" s="12" t="inlineStr">
        <x:is>
          <x:t xml:space="preserve">Sonstige betriebliche Einnahmen</x:t>
        </x:is>
      </x:c>
      <x:c r="J6" s="12" t="inlineStr">
        <x:is>
          <x:t xml:space="preserve">Hosting</x:t>
        </x:is>
      </x:c>
      <x:c r="K6" s="12" t="inlineStr">
        <x:is>
          <x:t xml:space="preserve">Storniert</x:t>
        </x:is>
      </x:c>
      <x:c r="L6" s="12" t="inlineStr">
        <x:is>
          <x:t xml:space="preserve">Bar</x:t>
        </x:is>
      </x:c>
    </x:row>
    <x:row r="7" ht="18" customHeight="1">
      <x:c r="A7" s="11" t="inlineStr">
        <x:is>
          <x:t xml:space="preserve">Umsatzgrenze Vorjahr (€)</x:t>
        </x:is>
      </x:c>
      <x:c r="B7" s="18" t="n">
        <x:v>25000</x:v>
      </x:c>
      <x:c r="D7" s="20" t="inlineStr">
        <x:is>
          <x:t xml:space="preserve">4. % abziehbar bei gemischt genutzten Kosten anpassen.</x:t>
        </x:is>
      </x:c>
      <x:c r="I7" s="12" t="inlineStr">
        <x:is>
          <x:t xml:space="preserve">Material / Betriebsmittel</x:t>
        </x:is>
      </x:c>
      <x:c r="J7" s="12" t="inlineStr">
        <x:is>
          <x:t xml:space="preserve">Abo</x:t>
        </x:is>
      </x:c>
      <x:c r="L7" s="12" t="inlineStr">
        <x:is>
          <x:t xml:space="preserve">PayPal</x:t>
        </x:is>
      </x:c>
    </x:row>
    <x:row r="8" ht="18" customHeight="1">
      <x:c r="A8" s="11" t="inlineStr">
        <x:is>
          <x:t xml:space="preserve">Umsatzgrenze laufendes Jahr (€)</x:t>
        </x:is>
      </x:c>
      <x:c r="B8" s="18" t="n">
        <x:v>100000</x:v>
      </x:c>
      <x:c r="D8" s="20" t="inlineStr">
        <x:is>
          <x:t xml:space="preserve">5. Anlagegüter bei Bedarf in 'Anlagen_AfA' ergänzen.</x:t>
        </x:is>
      </x:c>
      <x:c r="I8" s="12" t="inlineStr">
        <x:is>
          <x:t xml:space="preserve">Software / Tools</x:t>
        </x:is>
      </x:c>
      <x:c r="J8" s="12" t="inlineStr">
        <x:is>
          <x:t xml:space="preserve">Kampagne</x:t>
        </x:is>
      </x:c>
    </x:row>
    <x:row r="9" ht="18" customHeight="1">
      <x:c r="A9" s="11" t="inlineStr">
        <x:is>
          <x:t xml:space="preserve">Warnschwelle</x:t>
        </x:is>
      </x:c>
      <x:c r="B9" s="19" t="n">
        <x:v>0.8</x:v>
      </x:c>
      <x:c r="D9" s="20" t="inlineStr">
        <x:is>
          <x:t xml:space="preserve">6. Die Übersicht zeigt Ergebnis und Warnhinweise automatisch.</x:t>
        </x:is>
      </x:c>
      <x:c r="I9" s="12" t="inlineStr">
        <x:is>
          <x:t xml:space="preserve">Telefon / Internet</x:t>
        </x:is>
      </x:c>
      <x:c r="J9" s="12" t="inlineStr">
        <x:is>
          <x:t xml:space="preserve">Bahn</x:t>
        </x:is>
      </x:c>
    </x:row>
    <x:row r="10" ht="18" customHeight="1">
      <x:c r="I10" s="12" t="inlineStr">
        <x:is>
          <x:t xml:space="preserve">Marketing / Werbung</x:t>
        </x:is>
      </x:c>
      <x:c r="J10" s="12" t="inlineStr">
        <x:is>
          <x:t xml:space="preserve">Hotel</x:t>
        </x:is>
      </x:c>
    </x:row>
    <x:row r="11" ht="18" customHeight="1">
      <x:c r="D11" s="2" t="inlineStr">
        <x:is>
          <x:t xml:space="preserve">Farblegende</x:t>
        </x:is>
      </x:c>
      <x:c r="I11" s="12" t="inlineStr">
        <x:is>
          <x:t xml:space="preserve">Reisen / Fahrten</x:t>
        </x:is>
      </x:c>
      <x:c r="J11" s="12" t="inlineStr">
        <x:is>
          <x:t xml:space="preserve">Kurs</x:t>
        </x:is>
      </x:c>
    </x:row>
    <x:row r="12" ht="18" customHeight="1">
      <x:c r="D12" s="21" t="inlineStr">
        <x:is>
          <x:t xml:space="preserve">Manuelle Eingabe</x:t>
        </x:is>
      </x:c>
      <x:c r="I12" s="12" t="inlineStr">
        <x:is>
          <x:t xml:space="preserve">Fortbildung</x:t>
        </x:is>
      </x:c>
      <x:c r="J12" s="12" t="inlineStr">
        <x:is>
          <x:t xml:space="preserve">Haftpflicht</x:t>
        </x:is>
      </x:c>
    </x:row>
    <x:row r="13" ht="18" customHeight="1">
      <x:c r="D13" s="22" t="inlineStr">
        <x:is>
          <x:t xml:space="preserve">Automatische Berechnung</x:t>
        </x:is>
      </x:c>
      <x:c r="I13" s="12" t="inlineStr">
        <x:is>
          <x:t xml:space="preserve">Versicherungen</x:t>
        </x:is>
      </x:c>
      <x:c r="J13" s="12" t="inlineStr">
        <x:is>
          <x:t xml:space="preserve">Coworking</x:t>
        </x:is>
      </x:c>
    </x:row>
    <x:row r="14" ht="18" customHeight="1">
      <x:c r="D14" s="23" t="inlineStr">
        <x:is>
          <x:t xml:space="preserve">Hinweis / Warnung</x:t>
        </x:is>
      </x:c>
      <x:c r="I14" s="12" t="inlineStr">
        <x:is>
          <x:t xml:space="preserve">Miete / Coworking</x:t>
        </x:is>
      </x:c>
      <x:c r="J14" s="12" t="inlineStr">
        <x:is>
          <x:t xml:space="preserve">Canva</x:t>
        </x:is>
      </x:c>
    </x:row>
    <x:row r="15" ht="18" customHeight="1">
      <x:c r="I15" s="12" t="inlineStr">
        <x:is>
          <x:t xml:space="preserve">Beratung / Fremdleistungen</x:t>
        </x:is>
      </x:c>
      <x:c r="J15" s="12" t="inlineStr">
        <x:is>
          <x:t xml:space="preserve">Adobe</x:t>
        </x:is>
      </x:c>
    </x:row>
    <x:row r="16" ht="18" customHeight="1">
      <x:c r="I16" s="12" t="inlineStr">
        <x:is>
          <x:t xml:space="preserve">Bankgebühren</x:t>
        </x:is>
      </x:c>
      <x:c r="J16" s="12" t="inlineStr">
        <x:is>
          <x:t xml:space="preserve">Bank</x:t>
        </x:is>
      </x:c>
    </x:row>
    <x:row r="17" ht="18" customHeight="1">
      <x:c r="I17" s="12" t="inlineStr">
        <x:is>
          <x:t xml:space="preserve">Bürobedarf</x:t>
        </x:is>
      </x:c>
      <x:c r="J17" s="12" t="inlineStr">
        <x:is>
          <x:t xml:space="preserve">Papier</x:t>
        </x:is>
      </x:c>
    </x:row>
    <x:row r="18" ht="18" customHeight="1">
      <x:c r="I18" s="12" t="inlineStr">
        <x:is>
          <x:t xml:space="preserve">Sonstige Ausgaben</x:t>
        </x:is>
      </x:c>
      <x:c r="J18" s="12" t="inlineStr">
        <x:is>
          <x:t xml:space="preserve">Maus</x:t>
        </x:is>
      </x:c>
    </x:row>
    <x:row r="19" ht="18" customHeight="1">
      <x:c r="I19" s="12" t="inlineStr">
        <x:is>
          <x:t xml:space="preserve">Privateinlage</x:t>
        </x:is>
      </x:c>
      <x:c r="J19" s="12" t="inlineStr">
        <x:is>
          <x:t xml:space="preserve">Laptop</x:t>
        </x:is>
      </x:c>
    </x:row>
    <x:row r="20" ht="18" customHeight="1">
      <x:c r="I20" s="12" t="inlineStr">
        <x:is>
          <x:t xml:space="preserve">Privatentnahme</x:t>
        </x:is>
      </x:c>
      <x:c r="J20" s="12" t="inlineStr">
        <x:is>
          <x:t xml:space="preserve">Telefon</x:t>
        </x:is>
      </x:c>
    </x:row>
  </x:sheetData>
  <x:mergeCells>
    <x:mergeCell ref="D11:F11"/>
    <x:mergeCell ref="D13:F13"/>
    <x:mergeCell ref="D14:F14"/>
    <x:mergeCell ref="D5:F5"/>
    <x:mergeCell ref="A1:F1"/>
    <x:mergeCell ref="D4:F4"/>
    <x:mergeCell ref="D12:F12"/>
    <x:mergeCell ref="D3:F3"/>
    <x:mergeCell ref="D9:F9"/>
    <x:mergeCell ref="D7:F7"/>
    <x:mergeCell ref="D8:F8"/>
    <x:mergeCell ref="D6:F6"/>
  </x:mergeCells>
  <x:pageMargins left="0.7" right="0.7" top="0.75" bottom="0.75" header="0.3" footer="0.3"/>
  <x:legacyDrawing xmlns:r="http://schemas.openxmlformats.org/officeDocument/2006/relationships" r:id="R42c6b0514f7a47c3"/>
</x:worksheet>
</file>

<file path=xl/worksheets/sheet4.xml><?xml version="1.0" encoding="utf-8"?>
<x:worksheet xmlns:x="http://schemas.openxmlformats.org/spreadsheetml/2006/main">
  <x:sheetViews>
    <x:sheetView showGridLines="1" workbookViewId="0"/>
  </x:sheetViews>
  <x:sheetFormatPr baseColWidth="8" defaultRowHeight="15"/>
  <x:cols>
    <x:col min="1" max="1" width="11" customWidth="1"/>
    <x:col min="2" max="2" width="12" customWidth="1"/>
    <x:col min="3" max="3" width="24" customWidth="1"/>
    <x:col min="4" max="4" width="18" customWidth="1"/>
    <x:col min="5" max="5" width="18" customWidth="1"/>
    <x:col min="6" max="6" width="18" customWidth="1"/>
    <x:col min="7" max="7" width="12" customWidth="1"/>
    <x:col min="8" max="8" width="18" customWidth="1"/>
    <x:col min="9" max="9" width="16" customWidth="1"/>
    <x:col min="10" max="10" width="12" customWidth="1"/>
    <x:col min="11" max="11" width="16" customWidth="1"/>
    <x:col min="12" max="12" width="12" customWidth="1"/>
    <x:col min="13" max="13" width="12" customWidth="1"/>
    <x:col min="14" max="14" width="16" customWidth="1"/>
    <x:col min="15" max="15" width="16" customWidth="1"/>
    <x:col min="16" max="16" width="16" customWidth="1"/>
    <x:col min="17" max="17" width="14" customWidth="1"/>
    <x:col min="18" max="18" width="18" customWidth="1"/>
  </x:cols>
  <x:sheetData>
    <x:row r="1" ht="18" customHeight="1">
      <x:c r="A1" s="15" t="inlineStr">
        <x:is>
          <x:t xml:space="preserve">Anlagen &amp; AfA – lineare Abschreibung</x:t>
        </x:is>
      </x:c>
    </x:row>
    <x:row r="2" ht="18" customHeight="1">
      <x:c r="A2" s="2" t="inlineStr">
        <x:is>
          <x:t xml:space="preserve">Anlagen-ID</x:t>
        </x:is>
      </x:c>
      <x:c r="B2" s="2" t="inlineStr">
        <x:is>
          <x:t xml:space="preserve">Kaufdatum</x:t>
        </x:is>
      </x:c>
      <x:c r="C2" s="2" t="inlineStr">
        <x:is>
          <x:t xml:space="preserve">Beschreibung</x:t>
        </x:is>
      </x:c>
      <x:c r="D2" s="2" t="inlineStr">
        <x:is>
          <x:t xml:space="preserve">Kategorie</x:t>
        </x:is>
      </x:c>
      <x:c r="E2" s="2" t="inlineStr">
        <x:is>
          <x:t xml:space="preserve">Lieferant</x:t>
        </x:is>
      </x:c>
      <x:c r="F2" s="2" t="inlineStr">
        <x:is>
          <x:t xml:space="preserve">Anschaffungskosten (€)</x:t>
        </x:is>
      </x:c>
      <x:c r="G2" s="2" t="inlineStr">
        <x:is>
          <x:t xml:space="preserve">% betrieblich</x:t>
        </x:is>
      </x:c>
      <x:c r="H2" s="2" t="inlineStr">
        <x:is>
          <x:t xml:space="preserve">Abschreibungsbasis (€)</x:t>
        </x:is>
      </x:c>
      <x:c r="I2" s="2" t="inlineStr">
        <x:is>
          <x:t xml:space="preserve">Nutzungsdauer (Jahre)</x:t>
        </x:is>
      </x:c>
      <x:c r="J2" s="2" t="inlineStr">
        <x:is>
          <x:t xml:space="preserve">Methode</x:t>
        </x:is>
      </x:c>
      <x:c r="K2" s="2" t="inlineStr">
        <x:is>
          <x:t xml:space="preserve">Jahres-AfA (€)</x:t>
        </x:is>
      </x:c>
      <x:c r="L2" s="2" t="inlineStr">
        <x:is>
          <x:t xml:space="preserve">Startjahr</x:t>
        </x:is>
      </x:c>
      <x:c r="M2" s="2" t="inlineStr">
        <x:is>
          <x:t xml:space="preserve">Startmonat</x:t>
        </x:is>
      </x:c>
      <x:c r="N2" s="2" t="inlineStr">
        <x:is>
          <x:t xml:space="preserve">AfA im 1. Jahr (€)</x:t>
        </x:is>
      </x:c>
      <x:c r="O2" s="2" t="inlineStr">
        <x:is>
          <x:t xml:space="preserve">Kumulierte AfA (€)</x:t>
        </x:is>
      </x:c>
      <x:c r="P2" s="2" t="inlineStr">
        <x:is>
          <x:t xml:space="preserve">Restwert (€)</x:t>
        </x:is>
      </x:c>
      <x:c r="Q2" s="2" t="inlineStr">
        <x:is>
          <x:t xml:space="preserve">Status</x:t>
        </x:is>
      </x:c>
      <x:c r="R2" s="2" t="inlineStr">
        <x:is>
          <x:t xml:space="preserve">AfA im Auswahljahr (€)</x:t>
        </x:is>
      </x:c>
    </x:row>
    <x:row r="3" ht="18" customHeight="1">
      <x:c r="A3" s="16">
        <x:f>IF(B3="","",ROW()-2)</x:f>
        <x:v>1</x:v>
      </x:c>
      <x:c r="B3" s="17" t="n">
        <x:v>46025</x:v>
      </x:c>
      <x:c r="C3" s="12" t="inlineStr">
        <x:is>
          <x:t xml:space="preserve">MacBook Pro 14</x:t>
        </x:is>
      </x:c>
      <x:c r="D3" s="12" t="inlineStr">
        <x:is>
          <x:t xml:space="preserve">Hardware</x:t>
        </x:is>
      </x:c>
      <x:c r="E3" s="12" t="inlineStr">
        <x:is>
          <x:t xml:space="preserve">Apple</x:t>
        </x:is>
      </x:c>
      <x:c r="F3" s="18" t="n">
        <x:v>1899</x:v>
      </x:c>
      <x:c r="G3" s="19" t="n">
        <x:v>1</x:v>
      </x:c>
      <x:c r="H3" s="10">
        <x:f>IF(B3="","",F3*G3)</x:f>
        <x:v>1899</x:v>
      </x:c>
      <x:c r="I3" s="12" t="n">
        <x:v>3</x:v>
      </x:c>
      <x:c r="J3" s="16" t="inlineStr">
        <x:is>
          <x:t xml:space="preserve">Linear</x:t>
        </x:is>
      </x:c>
      <x:c r="K3" s="10">
        <x:f>IF(B3="","",IFERROR(H3/I3,0))</x:f>
        <x:v>633</x:v>
      </x:c>
      <x:c r="L3" s="16">
        <x:f>IF(B3="","",YEAR(B3))</x:f>
        <x:v>2026</x:v>
      </x:c>
      <x:c r="M3" s="16">
        <x:f>IF(B3="","",MONTH(B3))</x:f>
        <x:v>1</x:v>
      </x:c>
      <x:c r="N3" s="10">
        <x:f>IF(B3="","",K3*(13-M3)/12)</x:f>
        <x:v>633</x:v>
      </x:c>
      <x:c r="O3" s="10">
        <x:f>IF(B3="","",IF(Einstellungen!$B$5&lt;L3,0,MIN(H3,N3+MAX(0,(Einstellungen!$B$5-L3))*K3)))</x:f>
        <x:v>633</x:v>
      </x:c>
      <x:c r="P3" s="10">
        <x:f>IF(B3="","",MAX(0,H3-O3))</x:f>
        <x:v>1266</x:v>
      </x:c>
      <x:c r="Q3" s="16" t="str">
        <x:f>IF(B3="","",IF(P3&lt;=0.01,"Abgeschlossen","Aktiv"))</x:f>
        <x:v>Aktiv</x:v>
      </x:c>
      <x:c r="R3" s="10">
        <x:f>IF(B3="","",IF(Einstellungen!$B$5&lt;L3,0,IF(Einstellungen!$B$5=L3,N3,MAX(0,MIN(K3,H3-N3-(Einstellungen!$B$5-L3-1)*K3)))))</x:f>
        <x:v>633</x:v>
      </x:c>
    </x:row>
    <x:row r="4" ht="18" customHeight="1">
      <x:c r="A4" s="16">
        <x:f>IF(B4="","",ROW()-2)</x:f>
        <x:v>2</x:v>
      </x:c>
      <x:c r="B4" s="17" t="n">
        <x:v>46071</x:v>
      </x:c>
      <x:c r="C4" s="12" t="inlineStr">
        <x:is>
          <x:t xml:space="preserve">Bürostuhl Ergonomie</x:t>
        </x:is>
      </x:c>
      <x:c r="D4" s="12" t="inlineStr">
        <x:is>
          <x:t xml:space="preserve">Ausstattung</x:t>
        </x:is>
      </x:c>
      <x:c r="E4" s="12" t="inlineStr">
        <x:is>
          <x:t xml:space="preserve">Office Partner</x:t>
        </x:is>
      </x:c>
      <x:c r="F4" s="18" t="n">
        <x:v>420</x:v>
      </x:c>
      <x:c r="G4" s="19" t="n">
        <x:v>1</x:v>
      </x:c>
      <x:c r="H4" s="10">
        <x:f>IF(B4="","",F4*G4)</x:f>
        <x:v>420</x:v>
      </x:c>
      <x:c r="I4" s="12" t="n">
        <x:v>5</x:v>
      </x:c>
      <x:c r="J4" s="16" t="inlineStr">
        <x:is>
          <x:t xml:space="preserve">Linear</x:t>
        </x:is>
      </x:c>
      <x:c r="K4" s="10">
        <x:f>IF(B4="","",IFERROR(H4/I4,0))</x:f>
        <x:v>84</x:v>
      </x:c>
      <x:c r="L4" s="16">
        <x:f>IF(B4="","",YEAR(B4))</x:f>
        <x:v>2026</x:v>
      </x:c>
      <x:c r="M4" s="16">
        <x:f>IF(B4="","",MONTH(B4))</x:f>
        <x:v>2</x:v>
      </x:c>
      <x:c r="N4" s="10">
        <x:f>IF(B4="","",K4*(13-M4)/12)</x:f>
        <x:v>77</x:v>
      </x:c>
      <x:c r="O4" s="10">
        <x:f>IF(B4="","",IF(Einstellungen!$B$5&lt;L4,0,MIN(H4,N4+MAX(0,(Einstellungen!$B$5-L4))*K4)))</x:f>
        <x:v>77</x:v>
      </x:c>
      <x:c r="P4" s="10">
        <x:f>IF(B4="","",MAX(0,H4-O4))</x:f>
        <x:v>343</x:v>
      </x:c>
      <x:c r="Q4" s="16" t="str">
        <x:f>IF(B4="","",IF(P4&lt;=0.01,"Abgeschlossen","Aktiv"))</x:f>
        <x:v>Aktiv</x:v>
      </x:c>
      <x:c r="R4" s="10">
        <x:f>IF(B4="","",IF(Einstellungen!$B$5&lt;L4,0,IF(Einstellungen!$B$5=L4,N4,MAX(0,MIN(K4,H4-N4-(Einstellungen!$B$5-L4-1)*K4)))))</x:f>
        <x:v>77</x:v>
      </x:c>
    </x:row>
    <x:row r="5" ht="18" customHeight="1">
      <x:c r="A5" s="16">
        <x:f>IF(B5="","",ROW()-2)</x:f>
        <x:v>3</x:v>
      </x:c>
      <x:c r="B5" s="17" t="n">
        <x:v>46090</x:v>
      </x:c>
      <x:c r="C5" s="12" t="inlineStr">
        <x:is>
          <x:t xml:space="preserve">iPhone Business</x:t>
        </x:is>
      </x:c>
      <x:c r="D5" s="12" t="inlineStr">
        <x:is>
          <x:t xml:space="preserve">Hardware</x:t>
        </x:is>
      </x:c>
      <x:c r="E5" s="12" t="inlineStr">
        <x:is>
          <x:t xml:space="preserve">Apple</x:t>
        </x:is>
      </x:c>
      <x:c r="F5" s="18" t="n">
        <x:v>999</x:v>
      </x:c>
      <x:c r="G5" s="19" t="n">
        <x:v>0.8</x:v>
      </x:c>
      <x:c r="H5" s="10">
        <x:f>IF(B5="","",F5*G5)</x:f>
        <x:v>799.2</x:v>
      </x:c>
      <x:c r="I5" s="12" t="n">
        <x:v>3</x:v>
      </x:c>
      <x:c r="J5" s="16" t="inlineStr">
        <x:is>
          <x:t xml:space="preserve">Linear</x:t>
        </x:is>
      </x:c>
      <x:c r="K5" s="10">
        <x:f>IF(B5="","",IFERROR(H5/I5,0))</x:f>
        <x:v>266.40000000000003</x:v>
      </x:c>
      <x:c r="L5" s="16">
        <x:f>IF(B5="","",YEAR(B5))</x:f>
        <x:v>2026</x:v>
      </x:c>
      <x:c r="M5" s="16">
        <x:f>IF(B5="","",MONTH(B5))</x:f>
        <x:v>3</x:v>
      </x:c>
      <x:c r="N5" s="10">
        <x:f>IF(B5="","",K5*(13-M5)/12)</x:f>
        <x:v>222.00000000000003</x:v>
      </x:c>
      <x:c r="O5" s="10">
        <x:f>IF(B5="","",IF(Einstellungen!$B$5&lt;L5,0,MIN(H5,N5+MAX(0,(Einstellungen!$B$5-L5))*K5)))</x:f>
        <x:v>222.00000000000003</x:v>
      </x:c>
      <x:c r="P5" s="10">
        <x:f>IF(B5="","",MAX(0,H5-O5))</x:f>
        <x:v>577.2</x:v>
      </x:c>
      <x:c r="Q5" s="16" t="str">
        <x:f>IF(B5="","",IF(P5&lt;=0.01,"Abgeschlossen","Aktiv"))</x:f>
        <x:v>Aktiv</x:v>
      </x:c>
      <x:c r="R5" s="10">
        <x:f>IF(B5="","",IF(Einstellungen!$B$5&lt;L5,0,IF(Einstellungen!$B$5=L5,N5,MAX(0,MIN(K5,H5-N5-(Einstellungen!$B$5-L5-1)*K5)))))</x:f>
        <x:v>222.00000000000003</x:v>
      </x:c>
    </x:row>
    <x:row r="6" ht="18" customHeight="1">
      <x:c r="A6" s="16">
        <x:f>IF(B6="","",ROW()-2)</x:f>
        <x:v>4</x:v>
      </x:c>
      <x:c r="B6" s="17" t="n">
        <x:v>46205</x:v>
      </x:c>
      <x:c r="C6" s="12" t="inlineStr">
        <x:is>
          <x:t xml:space="preserve">Monitor 27 Zoll</x:t>
        </x:is>
      </x:c>
      <x:c r="D6" s="12" t="inlineStr">
        <x:is>
          <x:t xml:space="preserve">Hardware</x:t>
        </x:is>
      </x:c>
      <x:c r="E6" s="12" t="inlineStr">
        <x:is>
          <x:t xml:space="preserve">Dell</x:t>
        </x:is>
      </x:c>
      <x:c r="F6" s="18" t="n">
        <x:v>329</x:v>
      </x:c>
      <x:c r="G6" s="19" t="n">
        <x:v>1</x:v>
      </x:c>
      <x:c r="H6" s="10">
        <x:f>IF(B6="","",F6*G6)</x:f>
        <x:v>329</x:v>
      </x:c>
      <x:c r="I6" s="12" t="n">
        <x:v>5</x:v>
      </x:c>
      <x:c r="J6" s="16" t="inlineStr">
        <x:is>
          <x:t xml:space="preserve">Linear</x:t>
        </x:is>
      </x:c>
      <x:c r="K6" s="10">
        <x:f>IF(B6="","",IFERROR(H6/I6,0))</x:f>
        <x:v>65.8</x:v>
      </x:c>
      <x:c r="L6" s="16">
        <x:f>IF(B6="","",YEAR(B6))</x:f>
        <x:v>2026</x:v>
      </x:c>
      <x:c r="M6" s="16">
        <x:f>IF(B6="","",MONTH(B6))</x:f>
        <x:v>7</x:v>
      </x:c>
      <x:c r="N6" s="10">
        <x:f>IF(B6="","",K6*(13-M6)/12)</x:f>
        <x:v>32.9</x:v>
      </x:c>
      <x:c r="O6" s="10">
        <x:f>IF(B6="","",IF(Einstellungen!$B$5&lt;L6,0,MIN(H6,N6+MAX(0,(Einstellungen!$B$5-L6))*K6)))</x:f>
        <x:v>32.9</x:v>
      </x:c>
      <x:c r="P6" s="10">
        <x:f>IF(B6="","",MAX(0,H6-O6))</x:f>
        <x:v>296.1</x:v>
      </x:c>
      <x:c r="Q6" s="16" t="str">
        <x:f>IF(B6="","",IF(P6&lt;=0.01,"Abgeschlossen","Aktiv"))</x:f>
        <x:v>Aktiv</x:v>
      </x:c>
      <x:c r="R6" s="10">
        <x:f>IF(B6="","",IF(Einstellungen!$B$5&lt;L6,0,IF(Einstellungen!$B$5=L6,N6,MAX(0,MIN(K6,H6-N6-(Einstellungen!$B$5-L6-1)*K6)))))</x:f>
        <x:v>32.9</x:v>
      </x:c>
    </x:row>
    <x:row r="7" ht="18" customHeight="1">
      <x:c r="A7" s="16">
        <x:f>IF(B7="","",ROW()-2)</x:f>
      </x:c>
      <x:c r="B7" s="17" t="n"/>
      <x:c r="C7" s="12" t="n"/>
      <x:c r="D7" s="12" t="n"/>
      <x:c r="E7" s="12" t="n"/>
      <x:c r="F7" s="18" t="n"/>
      <x:c r="G7" s="19" t="n"/>
      <x:c r="H7" s="10">
        <x:f>IF(B7="","",F7*G7)</x:f>
      </x:c>
      <x:c r="I7" s="12" t="n"/>
      <x:c r="J7" s="16" t="inlineStr">
        <x:is>
          <x:t xml:space="preserve">Linear</x:t>
        </x:is>
      </x:c>
      <x:c r="K7" s="10">
        <x:f>IF(B7="","",IFERROR(H7/I7,0))</x:f>
      </x:c>
      <x:c r="L7" s="16">
        <x:f>IF(B7="","",YEAR(B7))</x:f>
      </x:c>
      <x:c r="M7" s="16">
        <x:f>IF(B7="","",MONTH(B7))</x:f>
      </x:c>
      <x:c r="N7" s="10">
        <x:f>IF(B7="","",K7*(13-M7)/12)</x:f>
      </x:c>
      <x:c r="O7" s="10">
        <x:f>IF(B7="","",IF(Einstellungen!$B$5&lt;L7,0,MIN(H7,N7+MAX(0,(Einstellungen!$B$5-L7))*K7)))</x:f>
      </x:c>
      <x:c r="P7" s="10">
        <x:f>IF(B7="","",MAX(0,H7-O7))</x:f>
      </x:c>
      <x:c r="Q7" s="16">
        <x:f>IF(B7="","",IF(P7&lt;=0.01,"Abgeschlossen","Aktiv"))</x:f>
      </x:c>
      <x:c r="R7" s="10">
        <x:f>IF(B7="","",IF(Einstellungen!$B$5&lt;L7,0,IF(Einstellungen!$B$5=L7,N7,MAX(0,MIN(K7,H7-N7-(Einstellungen!$B$5-L7-1)*K7)))))</x:f>
      </x:c>
    </x:row>
    <x:row r="8" ht="18" customHeight="1">
      <x:c r="A8" s="16">
        <x:f>IF(B8="","",ROW()-2)</x:f>
      </x:c>
      <x:c r="B8" s="17" t="n"/>
      <x:c r="C8" s="12" t="n"/>
      <x:c r="D8" s="12" t="n"/>
      <x:c r="E8" s="12" t="n"/>
      <x:c r="F8" s="18" t="n"/>
      <x:c r="G8" s="19" t="n"/>
      <x:c r="H8" s="10">
        <x:f>IF(B8="","",F8*G8)</x:f>
      </x:c>
      <x:c r="I8" s="12" t="n"/>
      <x:c r="J8" s="16" t="inlineStr">
        <x:is>
          <x:t xml:space="preserve">Linear</x:t>
        </x:is>
      </x:c>
      <x:c r="K8" s="10">
        <x:f>IF(B8="","",IFERROR(H8/I8,0))</x:f>
      </x:c>
      <x:c r="L8" s="16">
        <x:f>IF(B8="","",YEAR(B8))</x:f>
      </x:c>
      <x:c r="M8" s="16">
        <x:f>IF(B8="","",MONTH(B8))</x:f>
      </x:c>
      <x:c r="N8" s="10">
        <x:f>IF(B8="","",K8*(13-M8)/12)</x:f>
      </x:c>
      <x:c r="O8" s="10">
        <x:f>IF(B8="","",IF(Einstellungen!$B$5&lt;L8,0,MIN(H8,N8+MAX(0,(Einstellungen!$B$5-L8))*K8)))</x:f>
      </x:c>
      <x:c r="P8" s="10">
        <x:f>IF(B8="","",MAX(0,H8-O8))</x:f>
      </x:c>
      <x:c r="Q8" s="16">
        <x:f>IF(B8="","",IF(P8&lt;=0.01,"Abgeschlossen","Aktiv"))</x:f>
      </x:c>
      <x:c r="R8" s="10">
        <x:f>IF(B8="","",IF(Einstellungen!$B$5&lt;L8,0,IF(Einstellungen!$B$5=L8,N8,MAX(0,MIN(K8,H8-N8-(Einstellungen!$B$5-L8-1)*K8)))))</x:f>
      </x:c>
    </x:row>
    <x:row r="9" ht="18" customHeight="1">
      <x:c r="A9" s="16">
        <x:f>IF(B9="","",ROW()-2)</x:f>
      </x:c>
      <x:c r="B9" s="17" t="n"/>
      <x:c r="C9" s="12" t="n"/>
      <x:c r="D9" s="12" t="n"/>
      <x:c r="E9" s="12" t="n"/>
      <x:c r="F9" s="18" t="n"/>
      <x:c r="G9" s="19" t="n"/>
      <x:c r="H9" s="10">
        <x:f>IF(B9="","",F9*G9)</x:f>
      </x:c>
      <x:c r="I9" s="12" t="n"/>
      <x:c r="J9" s="16" t="inlineStr">
        <x:is>
          <x:t xml:space="preserve">Linear</x:t>
        </x:is>
      </x:c>
      <x:c r="K9" s="10">
        <x:f>IF(B9="","",IFERROR(H9/I9,0))</x:f>
      </x:c>
      <x:c r="L9" s="16">
        <x:f>IF(B9="","",YEAR(B9))</x:f>
      </x:c>
      <x:c r="M9" s="16">
        <x:f>IF(B9="","",MONTH(B9))</x:f>
      </x:c>
      <x:c r="N9" s="10">
        <x:f>IF(B9="","",K9*(13-M9)/12)</x:f>
      </x:c>
      <x:c r="O9" s="10">
        <x:f>IF(B9="","",IF(Einstellungen!$B$5&lt;L9,0,MIN(H9,N9+MAX(0,(Einstellungen!$B$5-L9))*K9)))</x:f>
      </x:c>
      <x:c r="P9" s="10">
        <x:f>IF(B9="","",MAX(0,H9-O9))</x:f>
      </x:c>
      <x:c r="Q9" s="16">
        <x:f>IF(B9="","",IF(P9&lt;=0.01,"Abgeschlossen","Aktiv"))</x:f>
      </x:c>
      <x:c r="R9" s="10">
        <x:f>IF(B9="","",IF(Einstellungen!$B$5&lt;L9,0,IF(Einstellungen!$B$5=L9,N9,MAX(0,MIN(K9,H9-N9-(Einstellungen!$B$5-L9-1)*K9)))))</x:f>
      </x:c>
    </x:row>
    <x:row r="10" ht="18" customHeight="1">
      <x:c r="A10" s="16">
        <x:f>IF(B10="","",ROW()-2)</x:f>
      </x:c>
      <x:c r="B10" s="17" t="n"/>
      <x:c r="C10" s="12" t="n"/>
      <x:c r="D10" s="12" t="n"/>
      <x:c r="E10" s="12" t="n"/>
      <x:c r="F10" s="18" t="n"/>
      <x:c r="G10" s="19" t="n"/>
      <x:c r="H10" s="10">
        <x:f>IF(B10="","",F10*G10)</x:f>
      </x:c>
      <x:c r="I10" s="12" t="n"/>
      <x:c r="J10" s="16" t="inlineStr">
        <x:is>
          <x:t xml:space="preserve">Linear</x:t>
        </x:is>
      </x:c>
      <x:c r="K10" s="10">
        <x:f>IF(B10="","",IFERROR(H10/I10,0))</x:f>
      </x:c>
      <x:c r="L10" s="16">
        <x:f>IF(B10="","",YEAR(B10))</x:f>
      </x:c>
      <x:c r="M10" s="16">
        <x:f>IF(B10="","",MONTH(B10))</x:f>
      </x:c>
      <x:c r="N10" s="10">
        <x:f>IF(B10="","",K10*(13-M10)/12)</x:f>
      </x:c>
      <x:c r="O10" s="10">
        <x:f>IF(B10="","",IF(Einstellungen!$B$5&lt;L10,0,MIN(H10,N10+MAX(0,(Einstellungen!$B$5-L10))*K10)))</x:f>
      </x:c>
      <x:c r="P10" s="10">
        <x:f>IF(B10="","",MAX(0,H10-O10))</x:f>
      </x:c>
      <x:c r="Q10" s="16">
        <x:f>IF(B10="","",IF(P10&lt;=0.01,"Abgeschlossen","Aktiv"))</x:f>
      </x:c>
      <x:c r="R10" s="10">
        <x:f>IF(B10="","",IF(Einstellungen!$B$5&lt;L10,0,IF(Einstellungen!$B$5=L10,N10,MAX(0,MIN(K10,H10-N10-(Einstellungen!$B$5-L10-1)*K10)))))</x:f>
      </x:c>
    </x:row>
    <x:row r="11" ht="18" customHeight="1">
      <x:c r="A11" s="16">
        <x:f>IF(B11="","",ROW()-2)</x:f>
      </x:c>
      <x:c r="B11" s="17" t="n"/>
      <x:c r="C11" s="12" t="n"/>
      <x:c r="D11" s="12" t="n"/>
      <x:c r="E11" s="12" t="n"/>
      <x:c r="F11" s="18" t="n"/>
      <x:c r="G11" s="19" t="n"/>
      <x:c r="H11" s="10">
        <x:f>IF(B11="","",F11*G11)</x:f>
      </x:c>
      <x:c r="I11" s="12" t="n"/>
      <x:c r="J11" s="16" t="inlineStr">
        <x:is>
          <x:t xml:space="preserve">Linear</x:t>
        </x:is>
      </x:c>
      <x:c r="K11" s="10">
        <x:f>IF(B11="","",IFERROR(H11/I11,0))</x:f>
      </x:c>
      <x:c r="L11" s="16">
        <x:f>IF(B11="","",YEAR(B11))</x:f>
      </x:c>
      <x:c r="M11" s="16">
        <x:f>IF(B11="","",MONTH(B11))</x:f>
      </x:c>
      <x:c r="N11" s="10">
        <x:f>IF(B11="","",K11*(13-M11)/12)</x:f>
      </x:c>
      <x:c r="O11" s="10">
        <x:f>IF(B11="","",IF(Einstellungen!$B$5&lt;L11,0,MIN(H11,N11+MAX(0,(Einstellungen!$B$5-L11))*K11)))</x:f>
      </x:c>
      <x:c r="P11" s="10">
        <x:f>IF(B11="","",MAX(0,H11-O11))</x:f>
      </x:c>
      <x:c r="Q11" s="16">
        <x:f>IF(B11="","",IF(P11&lt;=0.01,"Abgeschlossen","Aktiv"))</x:f>
      </x:c>
      <x:c r="R11" s="10">
        <x:f>IF(B11="","",IF(Einstellungen!$B$5&lt;L11,0,IF(Einstellungen!$B$5=L11,N11,MAX(0,MIN(K11,H11-N11-(Einstellungen!$B$5-L11-1)*K11)))))</x:f>
      </x:c>
    </x:row>
    <x:row r="12" ht="18" customHeight="1">
      <x:c r="A12" s="16">
        <x:f>IF(B12="","",ROW()-2)</x:f>
      </x:c>
      <x:c r="B12" s="17" t="n"/>
      <x:c r="C12" s="12" t="n"/>
      <x:c r="D12" s="12" t="n"/>
      <x:c r="E12" s="12" t="n"/>
      <x:c r="F12" s="18" t="n"/>
      <x:c r="G12" s="19" t="n"/>
      <x:c r="H12" s="10">
        <x:f>IF(B12="","",F12*G12)</x:f>
      </x:c>
      <x:c r="I12" s="12" t="n"/>
      <x:c r="J12" s="16" t="inlineStr">
        <x:is>
          <x:t xml:space="preserve">Linear</x:t>
        </x:is>
      </x:c>
      <x:c r="K12" s="10">
        <x:f>IF(B12="","",IFERROR(H12/I12,0))</x:f>
      </x:c>
      <x:c r="L12" s="16">
        <x:f>IF(B12="","",YEAR(B12))</x:f>
      </x:c>
      <x:c r="M12" s="16">
        <x:f>IF(B12="","",MONTH(B12))</x:f>
      </x:c>
      <x:c r="N12" s="10">
        <x:f>IF(B12="","",K12*(13-M12)/12)</x:f>
      </x:c>
      <x:c r="O12" s="10">
        <x:f>IF(B12="","",IF(Einstellungen!$B$5&lt;L12,0,MIN(H12,N12+MAX(0,(Einstellungen!$B$5-L12))*K12)))</x:f>
      </x:c>
      <x:c r="P12" s="10">
        <x:f>IF(B12="","",MAX(0,H12-O12))</x:f>
      </x:c>
      <x:c r="Q12" s="16">
        <x:f>IF(B12="","",IF(P12&lt;=0.01,"Abgeschlossen","Aktiv"))</x:f>
      </x:c>
      <x:c r="R12" s="10">
        <x:f>IF(B12="","",IF(Einstellungen!$B$5&lt;L12,0,IF(Einstellungen!$B$5=L12,N12,MAX(0,MIN(K12,H12-N12-(Einstellungen!$B$5-L12-1)*K12)))))</x:f>
      </x:c>
    </x:row>
    <x:row r="13" ht="18" customHeight="1">
      <x:c r="A13" s="16">
        <x:f>IF(B13="","",ROW()-2)</x:f>
      </x:c>
      <x:c r="B13" s="17" t="n"/>
      <x:c r="C13" s="12" t="n"/>
      <x:c r="D13" s="12" t="n"/>
      <x:c r="E13" s="12" t="n"/>
      <x:c r="F13" s="18" t="n"/>
      <x:c r="G13" s="19" t="n"/>
      <x:c r="H13" s="10">
        <x:f>IF(B13="","",F13*G13)</x:f>
      </x:c>
      <x:c r="I13" s="12" t="n"/>
      <x:c r="J13" s="16" t="inlineStr">
        <x:is>
          <x:t xml:space="preserve">Linear</x:t>
        </x:is>
      </x:c>
      <x:c r="K13" s="10">
        <x:f>IF(B13="","",IFERROR(H13/I13,0))</x:f>
      </x:c>
      <x:c r="L13" s="16">
        <x:f>IF(B13="","",YEAR(B13))</x:f>
      </x:c>
      <x:c r="M13" s="16">
        <x:f>IF(B13="","",MONTH(B13))</x:f>
      </x:c>
      <x:c r="N13" s="10">
        <x:f>IF(B13="","",K13*(13-M13)/12)</x:f>
      </x:c>
      <x:c r="O13" s="10">
        <x:f>IF(B13="","",IF(Einstellungen!$B$5&lt;L13,0,MIN(H13,N13+MAX(0,(Einstellungen!$B$5-L13))*K13)))</x:f>
      </x:c>
      <x:c r="P13" s="10">
        <x:f>IF(B13="","",MAX(0,H13-O13))</x:f>
      </x:c>
      <x:c r="Q13" s="16">
        <x:f>IF(B13="","",IF(P13&lt;=0.01,"Abgeschlossen","Aktiv"))</x:f>
      </x:c>
      <x:c r="R13" s="10">
        <x:f>IF(B13="","",IF(Einstellungen!$B$5&lt;L13,0,IF(Einstellungen!$B$5=L13,N13,MAX(0,MIN(K13,H13-N13-(Einstellungen!$B$5-L13-1)*K13)))))</x:f>
      </x:c>
    </x:row>
    <x:row r="14" ht="18" customHeight="1">
      <x:c r="A14" s="16">
        <x:f>IF(B14="","",ROW()-2)</x:f>
      </x:c>
      <x:c r="B14" s="17" t="n"/>
      <x:c r="C14" s="12" t="n"/>
      <x:c r="D14" s="12" t="n"/>
      <x:c r="E14" s="12" t="n"/>
      <x:c r="F14" s="18" t="n"/>
      <x:c r="G14" s="19" t="n"/>
      <x:c r="H14" s="10">
        <x:f>IF(B14="","",F14*G14)</x:f>
      </x:c>
      <x:c r="I14" s="12" t="n"/>
      <x:c r="J14" s="16" t="inlineStr">
        <x:is>
          <x:t xml:space="preserve">Linear</x:t>
        </x:is>
      </x:c>
      <x:c r="K14" s="10">
        <x:f>IF(B14="","",IFERROR(H14/I14,0))</x:f>
      </x:c>
      <x:c r="L14" s="16">
        <x:f>IF(B14="","",YEAR(B14))</x:f>
      </x:c>
      <x:c r="M14" s="16">
        <x:f>IF(B14="","",MONTH(B14))</x:f>
      </x:c>
      <x:c r="N14" s="10">
        <x:f>IF(B14="","",K14*(13-M14)/12)</x:f>
      </x:c>
      <x:c r="O14" s="10">
        <x:f>IF(B14="","",IF(Einstellungen!$B$5&lt;L14,0,MIN(H14,N14+MAX(0,(Einstellungen!$B$5-L14))*K14)))</x:f>
      </x:c>
      <x:c r="P14" s="10">
        <x:f>IF(B14="","",MAX(0,H14-O14))</x:f>
      </x:c>
      <x:c r="Q14" s="16">
        <x:f>IF(B14="","",IF(P14&lt;=0.01,"Abgeschlossen","Aktiv"))</x:f>
      </x:c>
      <x:c r="R14" s="10">
        <x:f>IF(B14="","",IF(Einstellungen!$B$5&lt;L14,0,IF(Einstellungen!$B$5=L14,N14,MAX(0,MIN(K14,H14-N14-(Einstellungen!$B$5-L14-1)*K14)))))</x:f>
      </x:c>
    </x:row>
    <x:row r="15" ht="18" customHeight="1">
      <x:c r="A15" s="16">
        <x:f>IF(B15="","",ROW()-2)</x:f>
      </x:c>
      <x:c r="B15" s="17" t="n"/>
      <x:c r="C15" s="12" t="n"/>
      <x:c r="D15" s="12" t="n"/>
      <x:c r="E15" s="12" t="n"/>
      <x:c r="F15" s="18" t="n"/>
      <x:c r="G15" s="19" t="n"/>
      <x:c r="H15" s="10">
        <x:f>IF(B15="","",F15*G15)</x:f>
      </x:c>
      <x:c r="I15" s="12" t="n"/>
      <x:c r="J15" s="16" t="inlineStr">
        <x:is>
          <x:t xml:space="preserve">Linear</x:t>
        </x:is>
      </x:c>
      <x:c r="K15" s="10">
        <x:f>IF(B15="","",IFERROR(H15/I15,0))</x:f>
      </x:c>
      <x:c r="L15" s="16">
        <x:f>IF(B15="","",YEAR(B15))</x:f>
      </x:c>
      <x:c r="M15" s="16">
        <x:f>IF(B15="","",MONTH(B15))</x:f>
      </x:c>
      <x:c r="N15" s="10">
        <x:f>IF(B15="","",K15*(13-M15)/12)</x:f>
      </x:c>
      <x:c r="O15" s="10">
        <x:f>IF(B15="","",IF(Einstellungen!$B$5&lt;L15,0,MIN(H15,N15+MAX(0,(Einstellungen!$B$5-L15))*K15)))</x:f>
      </x:c>
      <x:c r="P15" s="10">
        <x:f>IF(B15="","",MAX(0,H15-O15))</x:f>
      </x:c>
      <x:c r="Q15" s="16">
        <x:f>IF(B15="","",IF(P15&lt;=0.01,"Abgeschlossen","Aktiv"))</x:f>
      </x:c>
      <x:c r="R15" s="10">
        <x:f>IF(B15="","",IF(Einstellungen!$B$5&lt;L15,0,IF(Einstellungen!$B$5=L15,N15,MAX(0,MIN(K15,H15-N15-(Einstellungen!$B$5-L15-1)*K15)))))</x:f>
      </x:c>
    </x:row>
    <x:row r="16" ht="18" customHeight="1">
      <x:c r="A16" s="16">
        <x:f>IF(B16="","",ROW()-2)</x:f>
      </x:c>
      <x:c r="B16" s="17" t="n"/>
      <x:c r="C16" s="12" t="n"/>
      <x:c r="D16" s="12" t="n"/>
      <x:c r="E16" s="12" t="n"/>
      <x:c r="F16" s="18" t="n"/>
      <x:c r="G16" s="19" t="n"/>
      <x:c r="H16" s="10">
        <x:f>IF(B16="","",F16*G16)</x:f>
      </x:c>
      <x:c r="I16" s="12" t="n"/>
      <x:c r="J16" s="16" t="inlineStr">
        <x:is>
          <x:t xml:space="preserve">Linear</x:t>
        </x:is>
      </x:c>
      <x:c r="K16" s="10">
        <x:f>IF(B16="","",IFERROR(H16/I16,0))</x:f>
      </x:c>
      <x:c r="L16" s="16">
        <x:f>IF(B16="","",YEAR(B16))</x:f>
      </x:c>
      <x:c r="M16" s="16">
        <x:f>IF(B16="","",MONTH(B16))</x:f>
      </x:c>
      <x:c r="N16" s="10">
        <x:f>IF(B16="","",K16*(13-M16)/12)</x:f>
      </x:c>
      <x:c r="O16" s="10">
        <x:f>IF(B16="","",IF(Einstellungen!$B$5&lt;L16,0,MIN(H16,N16+MAX(0,(Einstellungen!$B$5-L16))*K16)))</x:f>
      </x:c>
      <x:c r="P16" s="10">
        <x:f>IF(B16="","",MAX(0,H16-O16))</x:f>
      </x:c>
      <x:c r="Q16" s="16">
        <x:f>IF(B16="","",IF(P16&lt;=0.01,"Abgeschlossen","Aktiv"))</x:f>
      </x:c>
      <x:c r="R16" s="10">
        <x:f>IF(B16="","",IF(Einstellungen!$B$5&lt;L16,0,IF(Einstellungen!$B$5=L16,N16,MAX(0,MIN(K16,H16-N16-(Einstellungen!$B$5-L16-1)*K16)))))</x:f>
      </x:c>
    </x:row>
    <x:row r="17" ht="18" customHeight="1">
      <x:c r="A17" s="16">
        <x:f>IF(B17="","",ROW()-2)</x:f>
      </x:c>
      <x:c r="B17" s="17" t="n"/>
      <x:c r="C17" s="12" t="n"/>
      <x:c r="D17" s="12" t="n"/>
      <x:c r="E17" s="12" t="n"/>
      <x:c r="F17" s="18" t="n"/>
      <x:c r="G17" s="19" t="n"/>
      <x:c r="H17" s="10">
        <x:f>IF(B17="","",F17*G17)</x:f>
      </x:c>
      <x:c r="I17" s="12" t="n"/>
      <x:c r="J17" s="16" t="inlineStr">
        <x:is>
          <x:t xml:space="preserve">Linear</x:t>
        </x:is>
      </x:c>
      <x:c r="K17" s="10">
        <x:f>IF(B17="","",IFERROR(H17/I17,0))</x:f>
      </x:c>
      <x:c r="L17" s="16">
        <x:f>IF(B17="","",YEAR(B17))</x:f>
      </x:c>
      <x:c r="M17" s="16">
        <x:f>IF(B17="","",MONTH(B17))</x:f>
      </x:c>
      <x:c r="N17" s="10">
        <x:f>IF(B17="","",K17*(13-M17)/12)</x:f>
      </x:c>
      <x:c r="O17" s="10">
        <x:f>IF(B17="","",IF(Einstellungen!$B$5&lt;L17,0,MIN(H17,N17+MAX(0,(Einstellungen!$B$5-L17))*K17)))</x:f>
      </x:c>
      <x:c r="P17" s="10">
        <x:f>IF(B17="","",MAX(0,H17-O17))</x:f>
      </x:c>
      <x:c r="Q17" s="16">
        <x:f>IF(B17="","",IF(P17&lt;=0.01,"Abgeschlossen","Aktiv"))</x:f>
      </x:c>
      <x:c r="R17" s="10">
        <x:f>IF(B17="","",IF(Einstellungen!$B$5&lt;L17,0,IF(Einstellungen!$B$5=L17,N17,MAX(0,MIN(K17,H17-N17-(Einstellungen!$B$5-L17-1)*K17)))))</x:f>
      </x:c>
    </x:row>
    <x:row r="18" ht="18" customHeight="1">
      <x:c r="A18" s="16">
        <x:f>IF(B18="","",ROW()-2)</x:f>
      </x:c>
      <x:c r="B18" s="17" t="n"/>
      <x:c r="C18" s="12" t="n"/>
      <x:c r="D18" s="12" t="n"/>
      <x:c r="E18" s="12" t="n"/>
      <x:c r="F18" s="18" t="n"/>
      <x:c r="G18" s="19" t="n"/>
      <x:c r="H18" s="10">
        <x:f>IF(B18="","",F18*G18)</x:f>
      </x:c>
      <x:c r="I18" s="12" t="n"/>
      <x:c r="J18" s="16" t="inlineStr">
        <x:is>
          <x:t xml:space="preserve">Linear</x:t>
        </x:is>
      </x:c>
      <x:c r="K18" s="10">
        <x:f>IF(B18="","",IFERROR(H18/I18,0))</x:f>
      </x:c>
      <x:c r="L18" s="16">
        <x:f>IF(B18="","",YEAR(B18))</x:f>
      </x:c>
      <x:c r="M18" s="16">
        <x:f>IF(B18="","",MONTH(B18))</x:f>
      </x:c>
      <x:c r="N18" s="10">
        <x:f>IF(B18="","",K18*(13-M18)/12)</x:f>
      </x:c>
      <x:c r="O18" s="10">
        <x:f>IF(B18="","",IF(Einstellungen!$B$5&lt;L18,0,MIN(H18,N18+MAX(0,(Einstellungen!$B$5-L18))*K18)))</x:f>
      </x:c>
      <x:c r="P18" s="10">
        <x:f>IF(B18="","",MAX(0,H18-O18))</x:f>
      </x:c>
      <x:c r="Q18" s="16">
        <x:f>IF(B18="","",IF(P18&lt;=0.01,"Abgeschlossen","Aktiv"))</x:f>
      </x:c>
      <x:c r="R18" s="10">
        <x:f>IF(B18="","",IF(Einstellungen!$B$5&lt;L18,0,IF(Einstellungen!$B$5=L18,N18,MAX(0,MIN(K18,H18-N18-(Einstellungen!$B$5-L18-1)*K18)))))</x:f>
      </x:c>
    </x:row>
    <x:row r="19" ht="18" customHeight="1">
      <x:c r="A19" s="16">
        <x:f>IF(B19="","",ROW()-2)</x:f>
      </x:c>
      <x:c r="B19" s="17" t="n"/>
      <x:c r="C19" s="12" t="n"/>
      <x:c r="D19" s="12" t="n"/>
      <x:c r="E19" s="12" t="n"/>
      <x:c r="F19" s="18" t="n"/>
      <x:c r="G19" s="19" t="n"/>
      <x:c r="H19" s="10">
        <x:f>IF(B19="","",F19*G19)</x:f>
      </x:c>
      <x:c r="I19" s="12" t="n"/>
      <x:c r="J19" s="16" t="inlineStr">
        <x:is>
          <x:t xml:space="preserve">Linear</x:t>
        </x:is>
      </x:c>
      <x:c r="K19" s="10">
        <x:f>IF(B19="","",IFERROR(H19/I19,0))</x:f>
      </x:c>
      <x:c r="L19" s="16">
        <x:f>IF(B19="","",YEAR(B19))</x:f>
      </x:c>
      <x:c r="M19" s="16">
        <x:f>IF(B19="","",MONTH(B19))</x:f>
      </x:c>
      <x:c r="N19" s="10">
        <x:f>IF(B19="","",K19*(13-M19)/12)</x:f>
      </x:c>
      <x:c r="O19" s="10">
        <x:f>IF(B19="","",IF(Einstellungen!$B$5&lt;L19,0,MIN(H19,N19+MAX(0,(Einstellungen!$B$5-L19))*K19)))</x:f>
      </x:c>
      <x:c r="P19" s="10">
        <x:f>IF(B19="","",MAX(0,H19-O19))</x:f>
      </x:c>
      <x:c r="Q19" s="16">
        <x:f>IF(B19="","",IF(P19&lt;=0.01,"Abgeschlossen","Aktiv"))</x:f>
      </x:c>
      <x:c r="R19" s="10">
        <x:f>IF(B19="","",IF(Einstellungen!$B$5&lt;L19,0,IF(Einstellungen!$B$5=L19,N19,MAX(0,MIN(K19,H19-N19-(Einstellungen!$B$5-L19-1)*K19)))))</x:f>
      </x:c>
    </x:row>
    <x:row r="20" ht="18" customHeight="1">
      <x:c r="A20" s="16">
        <x:f>IF(B20="","",ROW()-2)</x:f>
      </x:c>
      <x:c r="B20" s="17" t="n"/>
      <x:c r="C20" s="12" t="n"/>
      <x:c r="D20" s="12" t="n"/>
      <x:c r="E20" s="12" t="n"/>
      <x:c r="F20" s="18" t="n"/>
      <x:c r="G20" s="19" t="n"/>
      <x:c r="H20" s="10">
        <x:f>IF(B20="","",F20*G20)</x:f>
      </x:c>
      <x:c r="I20" s="12" t="n"/>
      <x:c r="J20" s="16" t="inlineStr">
        <x:is>
          <x:t xml:space="preserve">Linear</x:t>
        </x:is>
      </x:c>
      <x:c r="K20" s="10">
        <x:f>IF(B20="","",IFERROR(H20/I20,0))</x:f>
      </x:c>
      <x:c r="L20" s="16">
        <x:f>IF(B20="","",YEAR(B20))</x:f>
      </x:c>
      <x:c r="M20" s="16">
        <x:f>IF(B20="","",MONTH(B20))</x:f>
      </x:c>
      <x:c r="N20" s="10">
        <x:f>IF(B20="","",K20*(13-M20)/12)</x:f>
      </x:c>
      <x:c r="O20" s="10">
        <x:f>IF(B20="","",IF(Einstellungen!$B$5&lt;L20,0,MIN(H20,N20+MAX(0,(Einstellungen!$B$5-L20))*K20)))</x:f>
      </x:c>
      <x:c r="P20" s="10">
        <x:f>IF(B20="","",MAX(0,H20-O20))</x:f>
      </x:c>
      <x:c r="Q20" s="16">
        <x:f>IF(B20="","",IF(P20&lt;=0.01,"Abgeschlossen","Aktiv"))</x:f>
      </x:c>
      <x:c r="R20" s="10">
        <x:f>IF(B20="","",IF(Einstellungen!$B$5&lt;L20,0,IF(Einstellungen!$B$5=L20,N20,MAX(0,MIN(K20,H20-N20-(Einstellungen!$B$5-L20-1)*K20)))))</x:f>
      </x:c>
    </x:row>
    <x:row r="21" ht="18" customHeight="1">
      <x:c r="A21" s="16">
        <x:f>IF(B21="","",ROW()-2)</x:f>
      </x:c>
      <x:c r="B21" s="17" t="n"/>
      <x:c r="C21" s="12" t="n"/>
      <x:c r="D21" s="12" t="n"/>
      <x:c r="E21" s="12" t="n"/>
      <x:c r="F21" s="18" t="n"/>
      <x:c r="G21" s="19" t="n"/>
      <x:c r="H21" s="10">
        <x:f>IF(B21="","",F21*G21)</x:f>
      </x:c>
      <x:c r="I21" s="12" t="n"/>
      <x:c r="J21" s="16" t="inlineStr">
        <x:is>
          <x:t xml:space="preserve">Linear</x:t>
        </x:is>
      </x:c>
      <x:c r="K21" s="10">
        <x:f>IF(B21="","",IFERROR(H21/I21,0))</x:f>
      </x:c>
      <x:c r="L21" s="16">
        <x:f>IF(B21="","",YEAR(B21))</x:f>
      </x:c>
      <x:c r="M21" s="16">
        <x:f>IF(B21="","",MONTH(B21))</x:f>
      </x:c>
      <x:c r="N21" s="10">
        <x:f>IF(B21="","",K21*(13-M21)/12)</x:f>
      </x:c>
      <x:c r="O21" s="10">
        <x:f>IF(B21="","",IF(Einstellungen!$B$5&lt;L21,0,MIN(H21,N21+MAX(0,(Einstellungen!$B$5-L21))*K21)))</x:f>
      </x:c>
      <x:c r="P21" s="10">
        <x:f>IF(B21="","",MAX(0,H21-O21))</x:f>
      </x:c>
      <x:c r="Q21" s="16">
        <x:f>IF(B21="","",IF(P21&lt;=0.01,"Abgeschlossen","Aktiv"))</x:f>
      </x:c>
      <x:c r="R21" s="10">
        <x:f>IF(B21="","",IF(Einstellungen!$B$5&lt;L21,0,IF(Einstellungen!$B$5=L21,N21,MAX(0,MIN(K21,H21-N21-(Einstellungen!$B$5-L21-1)*K21)))))</x:f>
      </x:c>
    </x:row>
    <x:row r="22" ht="18" customHeight="1">
      <x:c r="A22" s="16">
        <x:f>IF(B22="","",ROW()-2)</x:f>
      </x:c>
      <x:c r="B22" s="17" t="n"/>
      <x:c r="C22" s="12" t="n"/>
      <x:c r="D22" s="12" t="n"/>
      <x:c r="E22" s="12" t="n"/>
      <x:c r="F22" s="18" t="n"/>
      <x:c r="G22" s="19" t="n"/>
      <x:c r="H22" s="10">
        <x:f>IF(B22="","",F22*G22)</x:f>
      </x:c>
      <x:c r="I22" s="12" t="n"/>
      <x:c r="J22" s="16" t="inlineStr">
        <x:is>
          <x:t xml:space="preserve">Linear</x:t>
        </x:is>
      </x:c>
      <x:c r="K22" s="10">
        <x:f>IF(B22="","",IFERROR(H22/I22,0))</x:f>
      </x:c>
      <x:c r="L22" s="16">
        <x:f>IF(B22="","",YEAR(B22))</x:f>
      </x:c>
      <x:c r="M22" s="16">
        <x:f>IF(B22="","",MONTH(B22))</x:f>
      </x:c>
      <x:c r="N22" s="10">
        <x:f>IF(B22="","",K22*(13-M22)/12)</x:f>
      </x:c>
      <x:c r="O22" s="10">
        <x:f>IF(B22="","",IF(Einstellungen!$B$5&lt;L22,0,MIN(H22,N22+MAX(0,(Einstellungen!$B$5-L22))*K22)))</x:f>
      </x:c>
      <x:c r="P22" s="10">
        <x:f>IF(B22="","",MAX(0,H22-O22))</x:f>
      </x:c>
      <x:c r="Q22" s="16">
        <x:f>IF(B22="","",IF(P22&lt;=0.01,"Abgeschlossen","Aktiv"))</x:f>
      </x:c>
      <x:c r="R22" s="10">
        <x:f>IF(B22="","",IF(Einstellungen!$B$5&lt;L22,0,IF(Einstellungen!$B$5=L22,N22,MAX(0,MIN(K22,H22-N22-(Einstellungen!$B$5-L22-1)*K22)))))</x:f>
      </x:c>
    </x:row>
    <x:row r="23" ht="18" customHeight="1">
      <x:c r="A23" s="16">
        <x:f>IF(B23="","",ROW()-2)</x:f>
      </x:c>
      <x:c r="B23" s="17" t="n"/>
      <x:c r="C23" s="12" t="n"/>
      <x:c r="D23" s="12" t="n"/>
      <x:c r="E23" s="12" t="n"/>
      <x:c r="F23" s="18" t="n"/>
      <x:c r="G23" s="19" t="n"/>
      <x:c r="H23" s="10">
        <x:f>IF(B23="","",F23*G23)</x:f>
      </x:c>
      <x:c r="I23" s="12" t="n"/>
      <x:c r="J23" s="16" t="inlineStr">
        <x:is>
          <x:t xml:space="preserve">Linear</x:t>
        </x:is>
      </x:c>
      <x:c r="K23" s="10">
        <x:f>IF(B23="","",IFERROR(H23/I23,0))</x:f>
      </x:c>
      <x:c r="L23" s="16">
        <x:f>IF(B23="","",YEAR(B23))</x:f>
      </x:c>
      <x:c r="M23" s="16">
        <x:f>IF(B23="","",MONTH(B23))</x:f>
      </x:c>
      <x:c r="N23" s="10">
        <x:f>IF(B23="","",K23*(13-M23)/12)</x:f>
      </x:c>
      <x:c r="O23" s="10">
        <x:f>IF(B23="","",IF(Einstellungen!$B$5&lt;L23,0,MIN(H23,N23+MAX(0,(Einstellungen!$B$5-L23))*K23)))</x:f>
      </x:c>
      <x:c r="P23" s="10">
        <x:f>IF(B23="","",MAX(0,H23-O23))</x:f>
      </x:c>
      <x:c r="Q23" s="16">
        <x:f>IF(B23="","",IF(P23&lt;=0.01,"Abgeschlossen","Aktiv"))</x:f>
      </x:c>
      <x:c r="R23" s="10">
        <x:f>IF(B23="","",IF(Einstellungen!$B$5&lt;L23,0,IF(Einstellungen!$B$5=L23,N23,MAX(0,MIN(K23,H23-N23-(Einstellungen!$B$5-L23-1)*K23)))))</x:f>
      </x:c>
    </x:row>
    <x:row r="24" ht="18" customHeight="1">
      <x:c r="A24" s="16">
        <x:f>IF(B24="","",ROW()-2)</x:f>
      </x:c>
      <x:c r="B24" s="17" t="n"/>
      <x:c r="C24" s="12" t="n"/>
      <x:c r="D24" s="12" t="n"/>
      <x:c r="E24" s="12" t="n"/>
      <x:c r="F24" s="18" t="n"/>
      <x:c r="G24" s="19" t="n"/>
      <x:c r="H24" s="10">
        <x:f>IF(B24="","",F24*G24)</x:f>
      </x:c>
      <x:c r="I24" s="12" t="n"/>
      <x:c r="J24" s="16" t="inlineStr">
        <x:is>
          <x:t xml:space="preserve">Linear</x:t>
        </x:is>
      </x:c>
      <x:c r="K24" s="10">
        <x:f>IF(B24="","",IFERROR(H24/I24,0))</x:f>
      </x:c>
      <x:c r="L24" s="16">
        <x:f>IF(B24="","",YEAR(B24))</x:f>
      </x:c>
      <x:c r="M24" s="16">
        <x:f>IF(B24="","",MONTH(B24))</x:f>
      </x:c>
      <x:c r="N24" s="10">
        <x:f>IF(B24="","",K24*(13-M24)/12)</x:f>
      </x:c>
      <x:c r="O24" s="10">
        <x:f>IF(B24="","",IF(Einstellungen!$B$5&lt;L24,0,MIN(H24,N24+MAX(0,(Einstellungen!$B$5-L24))*K24)))</x:f>
      </x:c>
      <x:c r="P24" s="10">
        <x:f>IF(B24="","",MAX(0,H24-O24))</x:f>
      </x:c>
      <x:c r="Q24" s="16">
        <x:f>IF(B24="","",IF(P24&lt;=0.01,"Abgeschlossen","Aktiv"))</x:f>
      </x:c>
      <x:c r="R24" s="10">
        <x:f>IF(B24="","",IF(Einstellungen!$B$5&lt;L24,0,IF(Einstellungen!$B$5=L24,N24,MAX(0,MIN(K24,H24-N24-(Einstellungen!$B$5-L24-1)*K24)))))</x:f>
      </x:c>
    </x:row>
    <x:row r="25" ht="18" customHeight="1">
      <x:c r="A25" s="16">
        <x:f>IF(B25="","",ROW()-2)</x:f>
      </x:c>
      <x:c r="B25" s="17" t="n"/>
      <x:c r="C25" s="12" t="n"/>
      <x:c r="D25" s="12" t="n"/>
      <x:c r="E25" s="12" t="n"/>
      <x:c r="F25" s="18" t="n"/>
      <x:c r="G25" s="19" t="n"/>
      <x:c r="H25" s="10">
        <x:f>IF(B25="","",F25*G25)</x:f>
      </x:c>
      <x:c r="I25" s="12" t="n"/>
      <x:c r="J25" s="16" t="inlineStr">
        <x:is>
          <x:t xml:space="preserve">Linear</x:t>
        </x:is>
      </x:c>
      <x:c r="K25" s="10">
        <x:f>IF(B25="","",IFERROR(H25/I25,0))</x:f>
      </x:c>
      <x:c r="L25" s="16">
        <x:f>IF(B25="","",YEAR(B25))</x:f>
      </x:c>
      <x:c r="M25" s="16">
        <x:f>IF(B25="","",MONTH(B25))</x:f>
      </x:c>
      <x:c r="N25" s="10">
        <x:f>IF(B25="","",K25*(13-M25)/12)</x:f>
      </x:c>
      <x:c r="O25" s="10">
        <x:f>IF(B25="","",IF(Einstellungen!$B$5&lt;L25,0,MIN(H25,N25+MAX(0,(Einstellungen!$B$5-L25))*K25)))</x:f>
      </x:c>
      <x:c r="P25" s="10">
        <x:f>IF(B25="","",MAX(0,H25-O25))</x:f>
      </x:c>
      <x:c r="Q25" s="16">
        <x:f>IF(B25="","",IF(P25&lt;=0.01,"Abgeschlossen","Aktiv"))</x:f>
      </x:c>
      <x:c r="R25" s="10">
        <x:f>IF(B25="","",IF(Einstellungen!$B$5&lt;L25,0,IF(Einstellungen!$B$5=L25,N25,MAX(0,MIN(K25,H25-N25-(Einstellungen!$B$5-L25-1)*K25)))))</x:f>
      </x:c>
    </x:row>
    <x:row r="26" ht="18" customHeight="1">
      <x:c r="A26" s="16">
        <x:f>IF(B26="","",ROW()-2)</x:f>
      </x:c>
      <x:c r="B26" s="17" t="n"/>
      <x:c r="C26" s="12" t="n"/>
      <x:c r="D26" s="12" t="n"/>
      <x:c r="E26" s="12" t="n"/>
      <x:c r="F26" s="18" t="n"/>
      <x:c r="G26" s="19" t="n"/>
      <x:c r="H26" s="10">
        <x:f>IF(B26="","",F26*G26)</x:f>
      </x:c>
      <x:c r="I26" s="12" t="n"/>
      <x:c r="J26" s="16" t="inlineStr">
        <x:is>
          <x:t xml:space="preserve">Linear</x:t>
        </x:is>
      </x:c>
      <x:c r="K26" s="10">
        <x:f>IF(B26="","",IFERROR(H26/I26,0))</x:f>
      </x:c>
      <x:c r="L26" s="16">
        <x:f>IF(B26="","",YEAR(B26))</x:f>
      </x:c>
      <x:c r="M26" s="16">
        <x:f>IF(B26="","",MONTH(B26))</x:f>
      </x:c>
      <x:c r="N26" s="10">
        <x:f>IF(B26="","",K26*(13-M26)/12)</x:f>
      </x:c>
      <x:c r="O26" s="10">
        <x:f>IF(B26="","",IF(Einstellungen!$B$5&lt;L26,0,MIN(H26,N26+MAX(0,(Einstellungen!$B$5-L26))*K26)))</x:f>
      </x:c>
      <x:c r="P26" s="10">
        <x:f>IF(B26="","",MAX(0,H26-O26))</x:f>
      </x:c>
      <x:c r="Q26" s="16">
        <x:f>IF(B26="","",IF(P26&lt;=0.01,"Abgeschlossen","Aktiv"))</x:f>
      </x:c>
      <x:c r="R26" s="10">
        <x:f>IF(B26="","",IF(Einstellungen!$B$5&lt;L26,0,IF(Einstellungen!$B$5=L26,N26,MAX(0,MIN(K26,H26-N26-(Einstellungen!$B$5-L26-1)*K26)))))</x:f>
      </x:c>
    </x:row>
    <x:row r="27" ht="18" customHeight="1">
      <x:c r="A27" s="16">
        <x:f>IF(B27="","",ROW()-2)</x:f>
      </x:c>
      <x:c r="B27" s="17" t="n"/>
      <x:c r="C27" s="12" t="n"/>
      <x:c r="D27" s="12" t="n"/>
      <x:c r="E27" s="12" t="n"/>
      <x:c r="F27" s="18" t="n"/>
      <x:c r="G27" s="19" t="n"/>
      <x:c r="H27" s="10">
        <x:f>IF(B27="","",F27*G27)</x:f>
      </x:c>
      <x:c r="I27" s="12" t="n"/>
      <x:c r="J27" s="16" t="inlineStr">
        <x:is>
          <x:t xml:space="preserve">Linear</x:t>
        </x:is>
      </x:c>
      <x:c r="K27" s="10">
        <x:f>IF(B27="","",IFERROR(H27/I27,0))</x:f>
      </x:c>
      <x:c r="L27" s="16">
        <x:f>IF(B27="","",YEAR(B27))</x:f>
      </x:c>
      <x:c r="M27" s="16">
        <x:f>IF(B27="","",MONTH(B27))</x:f>
      </x:c>
      <x:c r="N27" s="10">
        <x:f>IF(B27="","",K27*(13-M27)/12)</x:f>
      </x:c>
      <x:c r="O27" s="10">
        <x:f>IF(B27="","",IF(Einstellungen!$B$5&lt;L27,0,MIN(H27,N27+MAX(0,(Einstellungen!$B$5-L27))*K27)))</x:f>
      </x:c>
      <x:c r="P27" s="10">
        <x:f>IF(B27="","",MAX(0,H27-O27))</x:f>
      </x:c>
      <x:c r="Q27" s="16">
        <x:f>IF(B27="","",IF(P27&lt;=0.01,"Abgeschlossen","Aktiv"))</x:f>
      </x:c>
      <x:c r="R27" s="10">
        <x:f>IF(B27="","",IF(Einstellungen!$B$5&lt;L27,0,IF(Einstellungen!$B$5=L27,N27,MAX(0,MIN(K27,H27-N27-(Einstellungen!$B$5-L27-1)*K27)))))</x:f>
      </x:c>
    </x:row>
    <x:row r="28" ht="18" customHeight="1">
      <x:c r="A28" s="16">
        <x:f>IF(B28="","",ROW()-2)</x:f>
      </x:c>
      <x:c r="B28" s="17" t="n"/>
      <x:c r="C28" s="12" t="n"/>
      <x:c r="D28" s="12" t="n"/>
      <x:c r="E28" s="12" t="n"/>
      <x:c r="F28" s="18" t="n"/>
      <x:c r="G28" s="19" t="n"/>
      <x:c r="H28" s="10">
        <x:f>IF(B28="","",F28*G28)</x:f>
      </x:c>
      <x:c r="I28" s="12" t="n"/>
      <x:c r="J28" s="16" t="inlineStr">
        <x:is>
          <x:t xml:space="preserve">Linear</x:t>
        </x:is>
      </x:c>
      <x:c r="K28" s="10">
        <x:f>IF(B28="","",IFERROR(H28/I28,0))</x:f>
      </x:c>
      <x:c r="L28" s="16">
        <x:f>IF(B28="","",YEAR(B28))</x:f>
      </x:c>
      <x:c r="M28" s="16">
        <x:f>IF(B28="","",MONTH(B28))</x:f>
      </x:c>
      <x:c r="N28" s="10">
        <x:f>IF(B28="","",K28*(13-M28)/12)</x:f>
      </x:c>
      <x:c r="O28" s="10">
        <x:f>IF(B28="","",IF(Einstellungen!$B$5&lt;L28,0,MIN(H28,N28+MAX(0,(Einstellungen!$B$5-L28))*K28)))</x:f>
      </x:c>
      <x:c r="P28" s="10">
        <x:f>IF(B28="","",MAX(0,H28-O28))</x:f>
      </x:c>
      <x:c r="Q28" s="16">
        <x:f>IF(B28="","",IF(P28&lt;=0.01,"Abgeschlossen","Aktiv"))</x:f>
      </x:c>
      <x:c r="R28" s="10">
        <x:f>IF(B28="","",IF(Einstellungen!$B$5&lt;L28,0,IF(Einstellungen!$B$5=L28,N28,MAX(0,MIN(K28,H28-N28-(Einstellungen!$B$5-L28-1)*K28)))))</x:f>
      </x:c>
    </x:row>
    <x:row r="29" ht="18" customHeight="1">
      <x:c r="A29" s="16">
        <x:f>IF(B29="","",ROW()-2)</x:f>
      </x:c>
      <x:c r="B29" s="17" t="n"/>
      <x:c r="C29" s="12" t="n"/>
      <x:c r="D29" s="12" t="n"/>
      <x:c r="E29" s="12" t="n"/>
      <x:c r="F29" s="18" t="n"/>
      <x:c r="G29" s="19" t="n"/>
      <x:c r="H29" s="10">
        <x:f>IF(B29="","",F29*G29)</x:f>
      </x:c>
      <x:c r="I29" s="12" t="n"/>
      <x:c r="J29" s="16" t="inlineStr">
        <x:is>
          <x:t xml:space="preserve">Linear</x:t>
        </x:is>
      </x:c>
      <x:c r="K29" s="10">
        <x:f>IF(B29="","",IFERROR(H29/I29,0))</x:f>
      </x:c>
      <x:c r="L29" s="16">
        <x:f>IF(B29="","",YEAR(B29))</x:f>
      </x:c>
      <x:c r="M29" s="16">
        <x:f>IF(B29="","",MONTH(B29))</x:f>
      </x:c>
      <x:c r="N29" s="10">
        <x:f>IF(B29="","",K29*(13-M29)/12)</x:f>
      </x:c>
      <x:c r="O29" s="10">
        <x:f>IF(B29="","",IF(Einstellungen!$B$5&lt;L29,0,MIN(H29,N29+MAX(0,(Einstellungen!$B$5-L29))*K29)))</x:f>
      </x:c>
      <x:c r="P29" s="10">
        <x:f>IF(B29="","",MAX(0,H29-O29))</x:f>
      </x:c>
      <x:c r="Q29" s="16">
        <x:f>IF(B29="","",IF(P29&lt;=0.01,"Abgeschlossen","Aktiv"))</x:f>
      </x:c>
      <x:c r="R29" s="10">
        <x:f>IF(B29="","",IF(Einstellungen!$B$5&lt;L29,0,IF(Einstellungen!$B$5=L29,N29,MAX(0,MIN(K29,H29-N29-(Einstellungen!$B$5-L29-1)*K29)))))</x:f>
      </x:c>
    </x:row>
    <x:row r="30" ht="18" customHeight="1">
      <x:c r="A30" s="16">
        <x:f>IF(B30="","",ROW()-2)</x:f>
      </x:c>
      <x:c r="B30" s="17" t="n"/>
      <x:c r="C30" s="12" t="n"/>
      <x:c r="D30" s="12" t="n"/>
      <x:c r="E30" s="12" t="n"/>
      <x:c r="F30" s="18" t="n"/>
      <x:c r="G30" s="19" t="n"/>
      <x:c r="H30" s="10">
        <x:f>IF(B30="","",F30*G30)</x:f>
      </x:c>
      <x:c r="I30" s="12" t="n"/>
      <x:c r="J30" s="16" t="inlineStr">
        <x:is>
          <x:t xml:space="preserve">Linear</x:t>
        </x:is>
      </x:c>
      <x:c r="K30" s="10">
        <x:f>IF(B30="","",IFERROR(H30/I30,0))</x:f>
      </x:c>
      <x:c r="L30" s="16">
        <x:f>IF(B30="","",YEAR(B30))</x:f>
      </x:c>
      <x:c r="M30" s="16">
        <x:f>IF(B30="","",MONTH(B30))</x:f>
      </x:c>
      <x:c r="N30" s="10">
        <x:f>IF(B30="","",K30*(13-M30)/12)</x:f>
      </x:c>
      <x:c r="O30" s="10">
        <x:f>IF(B30="","",IF(Einstellungen!$B$5&lt;L30,0,MIN(H30,N30+MAX(0,(Einstellungen!$B$5-L30))*K30)))</x:f>
      </x:c>
      <x:c r="P30" s="10">
        <x:f>IF(B30="","",MAX(0,H30-O30))</x:f>
      </x:c>
      <x:c r="Q30" s="16">
        <x:f>IF(B30="","",IF(P30&lt;=0.01,"Abgeschlossen","Aktiv"))</x:f>
      </x:c>
      <x:c r="R30" s="10">
        <x:f>IF(B30="","",IF(Einstellungen!$B$5&lt;L30,0,IF(Einstellungen!$B$5=L30,N30,MAX(0,MIN(K30,H30-N30-(Einstellungen!$B$5-L30-1)*K30)))))</x:f>
      </x:c>
    </x:row>
    <x:row r="31" ht="18" customHeight="1">
      <x:c r="A31" s="16">
        <x:f>IF(B31="","",ROW()-2)</x:f>
      </x:c>
      <x:c r="B31" s="17" t="n"/>
      <x:c r="C31" s="12" t="n"/>
      <x:c r="D31" s="12" t="n"/>
      <x:c r="E31" s="12" t="n"/>
      <x:c r="F31" s="18" t="n"/>
      <x:c r="G31" s="19" t="n"/>
      <x:c r="H31" s="10">
        <x:f>IF(B31="","",F31*G31)</x:f>
      </x:c>
      <x:c r="I31" s="12" t="n"/>
      <x:c r="J31" s="16" t="inlineStr">
        <x:is>
          <x:t xml:space="preserve">Linear</x:t>
        </x:is>
      </x:c>
      <x:c r="K31" s="10">
        <x:f>IF(B31="","",IFERROR(H31/I31,0))</x:f>
      </x:c>
      <x:c r="L31" s="16">
        <x:f>IF(B31="","",YEAR(B31))</x:f>
      </x:c>
      <x:c r="M31" s="16">
        <x:f>IF(B31="","",MONTH(B31))</x:f>
      </x:c>
      <x:c r="N31" s="10">
        <x:f>IF(B31="","",K31*(13-M31)/12)</x:f>
      </x:c>
      <x:c r="O31" s="10">
        <x:f>IF(B31="","",IF(Einstellungen!$B$5&lt;L31,0,MIN(H31,N31+MAX(0,(Einstellungen!$B$5-L31))*K31)))</x:f>
      </x:c>
      <x:c r="P31" s="10">
        <x:f>IF(B31="","",MAX(0,H31-O31))</x:f>
      </x:c>
      <x:c r="Q31" s="16">
        <x:f>IF(B31="","",IF(P31&lt;=0.01,"Abgeschlossen","Aktiv"))</x:f>
      </x:c>
      <x:c r="R31" s="10">
        <x:f>IF(B31="","",IF(Einstellungen!$B$5&lt;L31,0,IF(Einstellungen!$B$5=L31,N31,MAX(0,MIN(K31,H31-N31-(Einstellungen!$B$5-L31-1)*K31)))))</x:f>
      </x:c>
    </x:row>
    <x:row r="32" ht="18" customHeight="1">
      <x:c r="A32" s="16">
        <x:f>IF(B32="","",ROW()-2)</x:f>
      </x:c>
      <x:c r="B32" s="17" t="n"/>
      <x:c r="C32" s="12" t="n"/>
      <x:c r="D32" s="12" t="n"/>
      <x:c r="E32" s="12" t="n"/>
      <x:c r="F32" s="18" t="n"/>
      <x:c r="G32" s="19" t="n"/>
      <x:c r="H32" s="10">
        <x:f>IF(B32="","",F32*G32)</x:f>
      </x:c>
      <x:c r="I32" s="12" t="n"/>
      <x:c r="J32" s="16" t="inlineStr">
        <x:is>
          <x:t xml:space="preserve">Linear</x:t>
        </x:is>
      </x:c>
      <x:c r="K32" s="10">
        <x:f>IF(B32="","",IFERROR(H32/I32,0))</x:f>
      </x:c>
      <x:c r="L32" s="16">
        <x:f>IF(B32="","",YEAR(B32))</x:f>
      </x:c>
      <x:c r="M32" s="16">
        <x:f>IF(B32="","",MONTH(B32))</x:f>
      </x:c>
      <x:c r="N32" s="10">
        <x:f>IF(B32="","",K32*(13-M32)/12)</x:f>
      </x:c>
      <x:c r="O32" s="10">
        <x:f>IF(B32="","",IF(Einstellungen!$B$5&lt;L32,0,MIN(H32,N32+MAX(0,(Einstellungen!$B$5-L32))*K32)))</x:f>
      </x:c>
      <x:c r="P32" s="10">
        <x:f>IF(B32="","",MAX(0,H32-O32))</x:f>
      </x:c>
      <x:c r="Q32" s="16">
        <x:f>IF(B32="","",IF(P32&lt;=0.01,"Abgeschlossen","Aktiv"))</x:f>
      </x:c>
      <x:c r="R32" s="10">
        <x:f>IF(B32="","",IF(Einstellungen!$B$5&lt;L32,0,IF(Einstellungen!$B$5=L32,N32,MAX(0,MIN(K32,H32-N32-(Einstellungen!$B$5-L32-1)*K32)))))</x:f>
      </x:c>
    </x:row>
    <x:row r="33" ht="18" customHeight="1">
      <x:c r="A33" s="16">
        <x:f>IF(B33="","",ROW()-2)</x:f>
      </x:c>
      <x:c r="B33" s="17" t="n"/>
      <x:c r="C33" s="12" t="n"/>
      <x:c r="D33" s="12" t="n"/>
      <x:c r="E33" s="12" t="n"/>
      <x:c r="F33" s="18" t="n"/>
      <x:c r="G33" s="19" t="n"/>
      <x:c r="H33" s="10">
        <x:f>IF(B33="","",F33*G33)</x:f>
      </x:c>
      <x:c r="I33" s="12" t="n"/>
      <x:c r="J33" s="16" t="inlineStr">
        <x:is>
          <x:t xml:space="preserve">Linear</x:t>
        </x:is>
      </x:c>
      <x:c r="K33" s="10">
        <x:f>IF(B33="","",IFERROR(H33/I33,0))</x:f>
      </x:c>
      <x:c r="L33" s="16">
        <x:f>IF(B33="","",YEAR(B33))</x:f>
      </x:c>
      <x:c r="M33" s="16">
        <x:f>IF(B33="","",MONTH(B33))</x:f>
      </x:c>
      <x:c r="N33" s="10">
        <x:f>IF(B33="","",K33*(13-M33)/12)</x:f>
      </x:c>
      <x:c r="O33" s="10">
        <x:f>IF(B33="","",IF(Einstellungen!$B$5&lt;L33,0,MIN(H33,N33+MAX(0,(Einstellungen!$B$5-L33))*K33)))</x:f>
      </x:c>
      <x:c r="P33" s="10">
        <x:f>IF(B33="","",MAX(0,H33-O33))</x:f>
      </x:c>
      <x:c r="Q33" s="16">
        <x:f>IF(B33="","",IF(P33&lt;=0.01,"Abgeschlossen","Aktiv"))</x:f>
      </x:c>
      <x:c r="R33" s="10">
        <x:f>IF(B33="","",IF(Einstellungen!$B$5&lt;L33,0,IF(Einstellungen!$B$5=L33,N33,MAX(0,MIN(K33,H33-N33-(Einstellungen!$B$5-L33-1)*K33)))))</x:f>
      </x:c>
    </x:row>
    <x:row r="34" ht="18" customHeight="1">
      <x:c r="A34" s="16">
        <x:f>IF(B34="","",ROW()-2)</x:f>
      </x:c>
      <x:c r="B34" s="17" t="n"/>
      <x:c r="C34" s="12" t="n"/>
      <x:c r="D34" s="12" t="n"/>
      <x:c r="E34" s="12" t="n"/>
      <x:c r="F34" s="18" t="n"/>
      <x:c r="G34" s="19" t="n"/>
      <x:c r="H34" s="10">
        <x:f>IF(B34="","",F34*G34)</x:f>
      </x:c>
      <x:c r="I34" s="12" t="n"/>
      <x:c r="J34" s="16" t="inlineStr">
        <x:is>
          <x:t xml:space="preserve">Linear</x:t>
        </x:is>
      </x:c>
      <x:c r="K34" s="10">
        <x:f>IF(B34="","",IFERROR(H34/I34,0))</x:f>
      </x:c>
      <x:c r="L34" s="16">
        <x:f>IF(B34="","",YEAR(B34))</x:f>
      </x:c>
      <x:c r="M34" s="16">
        <x:f>IF(B34="","",MONTH(B34))</x:f>
      </x:c>
      <x:c r="N34" s="10">
        <x:f>IF(B34="","",K34*(13-M34)/12)</x:f>
      </x:c>
      <x:c r="O34" s="10">
        <x:f>IF(B34="","",IF(Einstellungen!$B$5&lt;L34,0,MIN(H34,N34+MAX(0,(Einstellungen!$B$5-L34))*K34)))</x:f>
      </x:c>
      <x:c r="P34" s="10">
        <x:f>IF(B34="","",MAX(0,H34-O34))</x:f>
      </x:c>
      <x:c r="Q34" s="16">
        <x:f>IF(B34="","",IF(P34&lt;=0.01,"Abgeschlossen","Aktiv"))</x:f>
      </x:c>
      <x:c r="R34" s="10">
        <x:f>IF(B34="","",IF(Einstellungen!$B$5&lt;L34,0,IF(Einstellungen!$B$5=L34,N34,MAX(0,MIN(K34,H34-N34-(Einstellungen!$B$5-L34-1)*K34)))))</x:f>
      </x:c>
    </x:row>
    <x:row r="35" ht="18" customHeight="1">
      <x:c r="A35" s="16">
        <x:f>IF(B35="","",ROW()-2)</x:f>
      </x:c>
      <x:c r="B35" s="17" t="n"/>
      <x:c r="C35" s="12" t="n"/>
      <x:c r="D35" s="12" t="n"/>
      <x:c r="E35" s="12" t="n"/>
      <x:c r="F35" s="18" t="n"/>
      <x:c r="G35" s="19" t="n"/>
      <x:c r="H35" s="10">
        <x:f>IF(B35="","",F35*G35)</x:f>
      </x:c>
      <x:c r="I35" s="12" t="n"/>
      <x:c r="J35" s="16" t="inlineStr">
        <x:is>
          <x:t xml:space="preserve">Linear</x:t>
        </x:is>
      </x:c>
      <x:c r="K35" s="10">
        <x:f>IF(B35="","",IFERROR(H35/I35,0))</x:f>
      </x:c>
      <x:c r="L35" s="16">
        <x:f>IF(B35="","",YEAR(B35))</x:f>
      </x:c>
      <x:c r="M35" s="16">
        <x:f>IF(B35="","",MONTH(B35))</x:f>
      </x:c>
      <x:c r="N35" s="10">
        <x:f>IF(B35="","",K35*(13-M35)/12)</x:f>
      </x:c>
      <x:c r="O35" s="10">
        <x:f>IF(B35="","",IF(Einstellungen!$B$5&lt;L35,0,MIN(H35,N35+MAX(0,(Einstellungen!$B$5-L35))*K35)))</x:f>
      </x:c>
      <x:c r="P35" s="10">
        <x:f>IF(B35="","",MAX(0,H35-O35))</x:f>
      </x:c>
      <x:c r="Q35" s="16">
        <x:f>IF(B35="","",IF(P35&lt;=0.01,"Abgeschlossen","Aktiv"))</x:f>
      </x:c>
      <x:c r="R35" s="10">
        <x:f>IF(B35="","",IF(Einstellungen!$B$5&lt;L35,0,IF(Einstellungen!$B$5=L35,N35,MAX(0,MIN(K35,H35-N35-(Einstellungen!$B$5-L35-1)*K35)))))</x:f>
      </x:c>
    </x:row>
    <x:row r="36" ht="18" customHeight="1">
      <x:c r="A36" s="16">
        <x:f>IF(B36="","",ROW()-2)</x:f>
      </x:c>
      <x:c r="B36" s="17" t="n"/>
      <x:c r="C36" s="12" t="n"/>
      <x:c r="D36" s="12" t="n"/>
      <x:c r="E36" s="12" t="n"/>
      <x:c r="F36" s="18" t="n"/>
      <x:c r="G36" s="19" t="n"/>
      <x:c r="H36" s="10">
        <x:f>IF(B36="","",F36*G36)</x:f>
      </x:c>
      <x:c r="I36" s="12" t="n"/>
      <x:c r="J36" s="16" t="inlineStr">
        <x:is>
          <x:t xml:space="preserve">Linear</x:t>
        </x:is>
      </x:c>
      <x:c r="K36" s="10">
        <x:f>IF(B36="","",IFERROR(H36/I36,0))</x:f>
      </x:c>
      <x:c r="L36" s="16">
        <x:f>IF(B36="","",YEAR(B36))</x:f>
      </x:c>
      <x:c r="M36" s="16">
        <x:f>IF(B36="","",MONTH(B36))</x:f>
      </x:c>
      <x:c r="N36" s="10">
        <x:f>IF(B36="","",K36*(13-M36)/12)</x:f>
      </x:c>
      <x:c r="O36" s="10">
        <x:f>IF(B36="","",IF(Einstellungen!$B$5&lt;L36,0,MIN(H36,N36+MAX(0,(Einstellungen!$B$5-L36))*K36)))</x:f>
      </x:c>
      <x:c r="P36" s="10">
        <x:f>IF(B36="","",MAX(0,H36-O36))</x:f>
      </x:c>
      <x:c r="Q36" s="16">
        <x:f>IF(B36="","",IF(P36&lt;=0.01,"Abgeschlossen","Aktiv"))</x:f>
      </x:c>
      <x:c r="R36" s="10">
        <x:f>IF(B36="","",IF(Einstellungen!$B$5&lt;L36,0,IF(Einstellungen!$B$5=L36,N36,MAX(0,MIN(K36,H36-N36-(Einstellungen!$B$5-L36-1)*K36)))))</x:f>
      </x:c>
    </x:row>
    <x:row r="37" ht="18" customHeight="1">
      <x:c r="A37" s="16">
        <x:f>IF(B37="","",ROW()-2)</x:f>
      </x:c>
      <x:c r="B37" s="17" t="n"/>
      <x:c r="C37" s="12" t="n"/>
      <x:c r="D37" s="12" t="n"/>
      <x:c r="E37" s="12" t="n"/>
      <x:c r="F37" s="18" t="n"/>
      <x:c r="G37" s="19" t="n"/>
      <x:c r="H37" s="10">
        <x:f>IF(B37="","",F37*G37)</x:f>
      </x:c>
      <x:c r="I37" s="12" t="n"/>
      <x:c r="J37" s="16" t="inlineStr">
        <x:is>
          <x:t xml:space="preserve">Linear</x:t>
        </x:is>
      </x:c>
      <x:c r="K37" s="10">
        <x:f>IF(B37="","",IFERROR(H37/I37,0))</x:f>
      </x:c>
      <x:c r="L37" s="16">
        <x:f>IF(B37="","",YEAR(B37))</x:f>
      </x:c>
      <x:c r="M37" s="16">
        <x:f>IF(B37="","",MONTH(B37))</x:f>
      </x:c>
      <x:c r="N37" s="10">
        <x:f>IF(B37="","",K37*(13-M37)/12)</x:f>
      </x:c>
      <x:c r="O37" s="10">
        <x:f>IF(B37="","",IF(Einstellungen!$B$5&lt;L37,0,MIN(H37,N37+MAX(0,(Einstellungen!$B$5-L37))*K37)))</x:f>
      </x:c>
      <x:c r="P37" s="10">
        <x:f>IF(B37="","",MAX(0,H37-O37))</x:f>
      </x:c>
      <x:c r="Q37" s="16">
        <x:f>IF(B37="","",IF(P37&lt;=0.01,"Abgeschlossen","Aktiv"))</x:f>
      </x:c>
      <x:c r="R37" s="10">
        <x:f>IF(B37="","",IF(Einstellungen!$B$5&lt;L37,0,IF(Einstellungen!$B$5=L37,N37,MAX(0,MIN(K37,H37-N37-(Einstellungen!$B$5-L37-1)*K37)))))</x:f>
      </x:c>
    </x:row>
    <x:row r="38" ht="18" customHeight="1">
      <x:c r="A38" s="16">
        <x:f>IF(B38="","",ROW()-2)</x:f>
      </x:c>
      <x:c r="B38" s="17" t="n"/>
      <x:c r="C38" s="12" t="n"/>
      <x:c r="D38" s="12" t="n"/>
      <x:c r="E38" s="12" t="n"/>
      <x:c r="F38" s="18" t="n"/>
      <x:c r="G38" s="19" t="n"/>
      <x:c r="H38" s="10">
        <x:f>IF(B38="","",F38*G38)</x:f>
      </x:c>
      <x:c r="I38" s="12" t="n"/>
      <x:c r="J38" s="16" t="inlineStr">
        <x:is>
          <x:t xml:space="preserve">Linear</x:t>
        </x:is>
      </x:c>
      <x:c r="K38" s="10">
        <x:f>IF(B38="","",IFERROR(H38/I38,0))</x:f>
      </x:c>
      <x:c r="L38" s="16">
        <x:f>IF(B38="","",YEAR(B38))</x:f>
      </x:c>
      <x:c r="M38" s="16">
        <x:f>IF(B38="","",MONTH(B38))</x:f>
      </x:c>
      <x:c r="N38" s="10">
        <x:f>IF(B38="","",K38*(13-M38)/12)</x:f>
      </x:c>
      <x:c r="O38" s="10">
        <x:f>IF(B38="","",IF(Einstellungen!$B$5&lt;L38,0,MIN(H38,N38+MAX(0,(Einstellungen!$B$5-L38))*K38)))</x:f>
      </x:c>
      <x:c r="P38" s="10">
        <x:f>IF(B38="","",MAX(0,H38-O38))</x:f>
      </x:c>
      <x:c r="Q38" s="16">
        <x:f>IF(B38="","",IF(P38&lt;=0.01,"Abgeschlossen","Aktiv"))</x:f>
      </x:c>
      <x:c r="R38" s="10">
        <x:f>IF(B38="","",IF(Einstellungen!$B$5&lt;L38,0,IF(Einstellungen!$B$5=L38,N38,MAX(0,MIN(K38,H38-N38-(Einstellungen!$B$5-L38-1)*K38)))))</x:f>
      </x:c>
    </x:row>
    <x:row r="39" ht="18" customHeight="1">
      <x:c r="A39" s="16">
        <x:f>IF(B39="","",ROW()-2)</x:f>
      </x:c>
      <x:c r="B39" s="17" t="n"/>
      <x:c r="C39" s="12" t="n"/>
      <x:c r="D39" s="12" t="n"/>
      <x:c r="E39" s="12" t="n"/>
      <x:c r="F39" s="18" t="n"/>
      <x:c r="G39" s="19" t="n"/>
      <x:c r="H39" s="10">
        <x:f>IF(B39="","",F39*G39)</x:f>
      </x:c>
      <x:c r="I39" s="12" t="n"/>
      <x:c r="J39" s="16" t="inlineStr">
        <x:is>
          <x:t xml:space="preserve">Linear</x:t>
        </x:is>
      </x:c>
      <x:c r="K39" s="10">
        <x:f>IF(B39="","",IFERROR(H39/I39,0))</x:f>
      </x:c>
      <x:c r="L39" s="16">
        <x:f>IF(B39="","",YEAR(B39))</x:f>
      </x:c>
      <x:c r="M39" s="16">
        <x:f>IF(B39="","",MONTH(B39))</x:f>
      </x:c>
      <x:c r="N39" s="10">
        <x:f>IF(B39="","",K39*(13-M39)/12)</x:f>
      </x:c>
      <x:c r="O39" s="10">
        <x:f>IF(B39="","",IF(Einstellungen!$B$5&lt;L39,0,MIN(H39,N39+MAX(0,(Einstellungen!$B$5-L39))*K39)))</x:f>
      </x:c>
      <x:c r="P39" s="10">
        <x:f>IF(B39="","",MAX(0,H39-O39))</x:f>
      </x:c>
      <x:c r="Q39" s="16">
        <x:f>IF(B39="","",IF(P39&lt;=0.01,"Abgeschlossen","Aktiv"))</x:f>
      </x:c>
      <x:c r="R39" s="10">
        <x:f>IF(B39="","",IF(Einstellungen!$B$5&lt;L39,0,IF(Einstellungen!$B$5=L39,N39,MAX(0,MIN(K39,H39-N39-(Einstellungen!$B$5-L39-1)*K39)))))</x:f>
      </x:c>
    </x:row>
    <x:row r="40" ht="18" customHeight="1">
      <x:c r="A40" s="16">
        <x:f>IF(B40="","",ROW()-2)</x:f>
      </x:c>
      <x:c r="B40" s="17" t="n"/>
      <x:c r="C40" s="12" t="n"/>
      <x:c r="D40" s="12" t="n"/>
      <x:c r="E40" s="12" t="n"/>
      <x:c r="F40" s="18" t="n"/>
      <x:c r="G40" s="19" t="n"/>
      <x:c r="H40" s="10">
        <x:f>IF(B40="","",F40*G40)</x:f>
      </x:c>
      <x:c r="I40" s="12" t="n"/>
      <x:c r="J40" s="16" t="inlineStr">
        <x:is>
          <x:t xml:space="preserve">Linear</x:t>
        </x:is>
      </x:c>
      <x:c r="K40" s="10">
        <x:f>IF(B40="","",IFERROR(H40/I40,0))</x:f>
      </x:c>
      <x:c r="L40" s="16">
        <x:f>IF(B40="","",YEAR(B40))</x:f>
      </x:c>
      <x:c r="M40" s="16">
        <x:f>IF(B40="","",MONTH(B40))</x:f>
      </x:c>
      <x:c r="N40" s="10">
        <x:f>IF(B40="","",K40*(13-M40)/12)</x:f>
      </x:c>
      <x:c r="O40" s="10">
        <x:f>IF(B40="","",IF(Einstellungen!$B$5&lt;L40,0,MIN(H40,N40+MAX(0,(Einstellungen!$B$5-L40))*K40)))</x:f>
      </x:c>
      <x:c r="P40" s="10">
        <x:f>IF(B40="","",MAX(0,H40-O40))</x:f>
      </x:c>
      <x:c r="Q40" s="16">
        <x:f>IF(B40="","",IF(P40&lt;=0.01,"Abgeschlossen","Aktiv"))</x:f>
      </x:c>
      <x:c r="R40" s="10">
        <x:f>IF(B40="","",IF(Einstellungen!$B$5&lt;L40,0,IF(Einstellungen!$B$5=L40,N40,MAX(0,MIN(K40,H40-N40-(Einstellungen!$B$5-L40-1)*K40)))))</x:f>
      </x:c>
    </x:row>
    <x:row r="41" ht="18" customHeight="1">
      <x:c r="A41" s="16">
        <x:f>IF(B41="","",ROW()-2)</x:f>
      </x:c>
      <x:c r="B41" s="17" t="n"/>
      <x:c r="C41" s="12" t="n"/>
      <x:c r="D41" s="12" t="n"/>
      <x:c r="E41" s="12" t="n"/>
      <x:c r="F41" s="18" t="n"/>
      <x:c r="G41" s="19" t="n"/>
      <x:c r="H41" s="10">
        <x:f>IF(B41="","",F41*G41)</x:f>
      </x:c>
      <x:c r="I41" s="12" t="n"/>
      <x:c r="J41" s="16" t="inlineStr">
        <x:is>
          <x:t xml:space="preserve">Linear</x:t>
        </x:is>
      </x:c>
      <x:c r="K41" s="10">
        <x:f>IF(B41="","",IFERROR(H41/I41,0))</x:f>
      </x:c>
      <x:c r="L41" s="16">
        <x:f>IF(B41="","",YEAR(B41))</x:f>
      </x:c>
      <x:c r="M41" s="16">
        <x:f>IF(B41="","",MONTH(B41))</x:f>
      </x:c>
      <x:c r="N41" s="10">
        <x:f>IF(B41="","",K41*(13-M41)/12)</x:f>
      </x:c>
      <x:c r="O41" s="10">
        <x:f>IF(B41="","",IF(Einstellungen!$B$5&lt;L41,0,MIN(H41,N41+MAX(0,(Einstellungen!$B$5-L41))*K41)))</x:f>
      </x:c>
      <x:c r="P41" s="10">
        <x:f>IF(B41="","",MAX(0,H41-O41))</x:f>
      </x:c>
      <x:c r="Q41" s="16">
        <x:f>IF(B41="","",IF(P41&lt;=0.01,"Abgeschlossen","Aktiv"))</x:f>
      </x:c>
      <x:c r="R41" s="10">
        <x:f>IF(B41="","",IF(Einstellungen!$B$5&lt;L41,0,IF(Einstellungen!$B$5=L41,N41,MAX(0,MIN(K41,H41-N41-(Einstellungen!$B$5-L41-1)*K41)))))</x:f>
      </x:c>
    </x:row>
    <x:row r="42" ht="18" customHeight="1">
      <x:c r="A42" s="16">
        <x:f>IF(B42="","",ROW()-2)</x:f>
      </x:c>
      <x:c r="B42" s="17" t="n"/>
      <x:c r="C42" s="12" t="n"/>
      <x:c r="D42" s="12" t="n"/>
      <x:c r="E42" s="12" t="n"/>
      <x:c r="F42" s="18" t="n"/>
      <x:c r="G42" s="19" t="n"/>
      <x:c r="H42" s="10">
        <x:f>IF(B42="","",F42*G42)</x:f>
      </x:c>
      <x:c r="I42" s="12" t="n"/>
      <x:c r="J42" s="16" t="inlineStr">
        <x:is>
          <x:t xml:space="preserve">Linear</x:t>
        </x:is>
      </x:c>
      <x:c r="K42" s="10">
        <x:f>IF(B42="","",IFERROR(H42/I42,0))</x:f>
      </x:c>
      <x:c r="L42" s="16">
        <x:f>IF(B42="","",YEAR(B42))</x:f>
      </x:c>
      <x:c r="M42" s="16">
        <x:f>IF(B42="","",MONTH(B42))</x:f>
      </x:c>
      <x:c r="N42" s="10">
        <x:f>IF(B42="","",K42*(13-M42)/12)</x:f>
      </x:c>
      <x:c r="O42" s="10">
        <x:f>IF(B42="","",IF(Einstellungen!$B$5&lt;L42,0,MIN(H42,N42+MAX(0,(Einstellungen!$B$5-L42))*K42)))</x:f>
      </x:c>
      <x:c r="P42" s="10">
        <x:f>IF(B42="","",MAX(0,H42-O42))</x:f>
      </x:c>
      <x:c r="Q42" s="16">
        <x:f>IF(B42="","",IF(P42&lt;=0.01,"Abgeschlossen","Aktiv"))</x:f>
      </x:c>
      <x:c r="R42" s="10">
        <x:f>IF(B42="","",IF(Einstellungen!$B$5&lt;L42,0,IF(Einstellungen!$B$5=L42,N42,MAX(0,MIN(K42,H42-N42-(Einstellungen!$B$5-L42-1)*K42)))))</x:f>
      </x:c>
    </x:row>
    <x:row r="43" ht="18" customHeight="1">
      <x:c r="A43" s="16">
        <x:f>IF(B43="","",ROW()-2)</x:f>
      </x:c>
      <x:c r="B43" s="17" t="n"/>
      <x:c r="C43" s="12" t="n"/>
      <x:c r="D43" s="12" t="n"/>
      <x:c r="E43" s="12" t="n"/>
      <x:c r="F43" s="18" t="n"/>
      <x:c r="G43" s="19" t="n"/>
      <x:c r="H43" s="10">
        <x:f>IF(B43="","",F43*G43)</x:f>
      </x:c>
      <x:c r="I43" s="12" t="n"/>
      <x:c r="J43" s="16" t="inlineStr">
        <x:is>
          <x:t xml:space="preserve">Linear</x:t>
        </x:is>
      </x:c>
      <x:c r="K43" s="10">
        <x:f>IF(B43="","",IFERROR(H43/I43,0))</x:f>
      </x:c>
      <x:c r="L43" s="16">
        <x:f>IF(B43="","",YEAR(B43))</x:f>
      </x:c>
      <x:c r="M43" s="16">
        <x:f>IF(B43="","",MONTH(B43))</x:f>
      </x:c>
      <x:c r="N43" s="10">
        <x:f>IF(B43="","",K43*(13-M43)/12)</x:f>
      </x:c>
      <x:c r="O43" s="10">
        <x:f>IF(B43="","",IF(Einstellungen!$B$5&lt;L43,0,MIN(H43,N43+MAX(0,(Einstellungen!$B$5-L43))*K43)))</x:f>
      </x:c>
      <x:c r="P43" s="10">
        <x:f>IF(B43="","",MAX(0,H43-O43))</x:f>
      </x:c>
      <x:c r="Q43" s="16">
        <x:f>IF(B43="","",IF(P43&lt;=0.01,"Abgeschlossen","Aktiv"))</x:f>
      </x:c>
      <x:c r="R43" s="10">
        <x:f>IF(B43="","",IF(Einstellungen!$B$5&lt;L43,0,IF(Einstellungen!$B$5=L43,N43,MAX(0,MIN(K43,H43-N43-(Einstellungen!$B$5-L43-1)*K43)))))</x:f>
      </x:c>
    </x:row>
    <x:row r="44" ht="18" customHeight="1">
      <x:c r="A44" s="16">
        <x:f>IF(B44="","",ROW()-2)</x:f>
      </x:c>
      <x:c r="B44" s="17" t="n"/>
      <x:c r="C44" s="12" t="n"/>
      <x:c r="D44" s="12" t="n"/>
      <x:c r="E44" s="12" t="n"/>
      <x:c r="F44" s="18" t="n"/>
      <x:c r="G44" s="19" t="n"/>
      <x:c r="H44" s="10">
        <x:f>IF(B44="","",F44*G44)</x:f>
      </x:c>
      <x:c r="I44" s="12" t="n"/>
      <x:c r="J44" s="16" t="inlineStr">
        <x:is>
          <x:t xml:space="preserve">Linear</x:t>
        </x:is>
      </x:c>
      <x:c r="K44" s="10">
        <x:f>IF(B44="","",IFERROR(H44/I44,0))</x:f>
      </x:c>
      <x:c r="L44" s="16">
        <x:f>IF(B44="","",YEAR(B44))</x:f>
      </x:c>
      <x:c r="M44" s="16">
        <x:f>IF(B44="","",MONTH(B44))</x:f>
      </x:c>
      <x:c r="N44" s="10">
        <x:f>IF(B44="","",K44*(13-M44)/12)</x:f>
      </x:c>
      <x:c r="O44" s="10">
        <x:f>IF(B44="","",IF(Einstellungen!$B$5&lt;L44,0,MIN(H44,N44+MAX(0,(Einstellungen!$B$5-L44))*K44)))</x:f>
      </x:c>
      <x:c r="P44" s="10">
        <x:f>IF(B44="","",MAX(0,H44-O44))</x:f>
      </x:c>
      <x:c r="Q44" s="16">
        <x:f>IF(B44="","",IF(P44&lt;=0.01,"Abgeschlossen","Aktiv"))</x:f>
      </x:c>
      <x:c r="R44" s="10">
        <x:f>IF(B44="","",IF(Einstellungen!$B$5&lt;L44,0,IF(Einstellungen!$B$5=L44,N44,MAX(0,MIN(K44,H44-N44-(Einstellungen!$B$5-L44-1)*K44)))))</x:f>
      </x:c>
    </x:row>
    <x:row r="45" ht="18" customHeight="1">
      <x:c r="A45" s="16">
        <x:f>IF(B45="","",ROW()-2)</x:f>
      </x:c>
      <x:c r="B45" s="17" t="n"/>
      <x:c r="C45" s="12" t="n"/>
      <x:c r="D45" s="12" t="n"/>
      <x:c r="E45" s="12" t="n"/>
      <x:c r="F45" s="18" t="n"/>
      <x:c r="G45" s="19" t="n"/>
      <x:c r="H45" s="10">
        <x:f>IF(B45="","",F45*G45)</x:f>
      </x:c>
      <x:c r="I45" s="12" t="n"/>
      <x:c r="J45" s="16" t="inlineStr">
        <x:is>
          <x:t xml:space="preserve">Linear</x:t>
        </x:is>
      </x:c>
      <x:c r="K45" s="10">
        <x:f>IF(B45="","",IFERROR(H45/I45,0))</x:f>
      </x:c>
      <x:c r="L45" s="16">
        <x:f>IF(B45="","",YEAR(B45))</x:f>
      </x:c>
      <x:c r="M45" s="16">
        <x:f>IF(B45="","",MONTH(B45))</x:f>
      </x:c>
      <x:c r="N45" s="10">
        <x:f>IF(B45="","",K45*(13-M45)/12)</x:f>
      </x:c>
      <x:c r="O45" s="10">
        <x:f>IF(B45="","",IF(Einstellungen!$B$5&lt;L45,0,MIN(H45,N45+MAX(0,(Einstellungen!$B$5-L45))*K45)))</x:f>
      </x:c>
      <x:c r="P45" s="10">
        <x:f>IF(B45="","",MAX(0,H45-O45))</x:f>
      </x:c>
      <x:c r="Q45" s="16">
        <x:f>IF(B45="","",IF(P45&lt;=0.01,"Abgeschlossen","Aktiv"))</x:f>
      </x:c>
      <x:c r="R45" s="10">
        <x:f>IF(B45="","",IF(Einstellungen!$B$5&lt;L45,0,IF(Einstellungen!$B$5=L45,N45,MAX(0,MIN(K45,H45-N45-(Einstellungen!$B$5-L45-1)*K45)))))</x:f>
      </x:c>
    </x:row>
    <x:row r="46" ht="18" customHeight="1">
      <x:c r="A46" s="16">
        <x:f>IF(B46="","",ROW()-2)</x:f>
      </x:c>
      <x:c r="B46" s="17" t="n"/>
      <x:c r="C46" s="12" t="n"/>
      <x:c r="D46" s="12" t="n"/>
      <x:c r="E46" s="12" t="n"/>
      <x:c r="F46" s="18" t="n"/>
      <x:c r="G46" s="19" t="n"/>
      <x:c r="H46" s="10">
        <x:f>IF(B46="","",F46*G46)</x:f>
      </x:c>
      <x:c r="I46" s="12" t="n"/>
      <x:c r="J46" s="16" t="inlineStr">
        <x:is>
          <x:t xml:space="preserve">Linear</x:t>
        </x:is>
      </x:c>
      <x:c r="K46" s="10">
        <x:f>IF(B46="","",IFERROR(H46/I46,0))</x:f>
      </x:c>
      <x:c r="L46" s="16">
        <x:f>IF(B46="","",YEAR(B46))</x:f>
      </x:c>
      <x:c r="M46" s="16">
        <x:f>IF(B46="","",MONTH(B46))</x:f>
      </x:c>
      <x:c r="N46" s="10">
        <x:f>IF(B46="","",K46*(13-M46)/12)</x:f>
      </x:c>
      <x:c r="O46" s="10">
        <x:f>IF(B46="","",IF(Einstellungen!$B$5&lt;L46,0,MIN(H46,N46+MAX(0,(Einstellungen!$B$5-L46))*K46)))</x:f>
      </x:c>
      <x:c r="P46" s="10">
        <x:f>IF(B46="","",MAX(0,H46-O46))</x:f>
      </x:c>
      <x:c r="Q46" s="16">
        <x:f>IF(B46="","",IF(P46&lt;=0.01,"Abgeschlossen","Aktiv"))</x:f>
      </x:c>
      <x:c r="R46" s="10">
        <x:f>IF(B46="","",IF(Einstellungen!$B$5&lt;L46,0,IF(Einstellungen!$B$5=L46,N46,MAX(0,MIN(K46,H46-N46-(Einstellungen!$B$5-L46-1)*K46)))))</x:f>
      </x:c>
    </x:row>
    <x:row r="47" ht="18" customHeight="1">
      <x:c r="A47" s="16">
        <x:f>IF(B47="","",ROW()-2)</x:f>
      </x:c>
      <x:c r="B47" s="17" t="n"/>
      <x:c r="C47" s="12" t="n"/>
      <x:c r="D47" s="12" t="n"/>
      <x:c r="E47" s="12" t="n"/>
      <x:c r="F47" s="18" t="n"/>
      <x:c r="G47" s="19" t="n"/>
      <x:c r="H47" s="10">
        <x:f>IF(B47="","",F47*G47)</x:f>
      </x:c>
      <x:c r="I47" s="12" t="n"/>
      <x:c r="J47" s="16" t="inlineStr">
        <x:is>
          <x:t xml:space="preserve">Linear</x:t>
        </x:is>
      </x:c>
      <x:c r="K47" s="10">
        <x:f>IF(B47="","",IFERROR(H47/I47,0))</x:f>
      </x:c>
      <x:c r="L47" s="16">
        <x:f>IF(B47="","",YEAR(B47))</x:f>
      </x:c>
      <x:c r="M47" s="16">
        <x:f>IF(B47="","",MONTH(B47))</x:f>
      </x:c>
      <x:c r="N47" s="10">
        <x:f>IF(B47="","",K47*(13-M47)/12)</x:f>
      </x:c>
      <x:c r="O47" s="10">
        <x:f>IF(B47="","",IF(Einstellungen!$B$5&lt;L47,0,MIN(H47,N47+MAX(0,(Einstellungen!$B$5-L47))*K47)))</x:f>
      </x:c>
      <x:c r="P47" s="10">
        <x:f>IF(B47="","",MAX(0,H47-O47))</x:f>
      </x:c>
      <x:c r="Q47" s="16">
        <x:f>IF(B47="","",IF(P47&lt;=0.01,"Abgeschlossen","Aktiv"))</x:f>
      </x:c>
      <x:c r="R47" s="10">
        <x:f>IF(B47="","",IF(Einstellungen!$B$5&lt;L47,0,IF(Einstellungen!$B$5=L47,N47,MAX(0,MIN(K47,H47-N47-(Einstellungen!$B$5-L47-1)*K47)))))</x:f>
      </x:c>
    </x:row>
    <x:row r="48" ht="18" customHeight="1">
      <x:c r="A48" s="16">
        <x:f>IF(B48="","",ROW()-2)</x:f>
      </x:c>
      <x:c r="B48" s="17" t="n"/>
      <x:c r="C48" s="12" t="n"/>
      <x:c r="D48" s="12" t="n"/>
      <x:c r="E48" s="12" t="n"/>
      <x:c r="F48" s="18" t="n"/>
      <x:c r="G48" s="19" t="n"/>
      <x:c r="H48" s="10">
        <x:f>IF(B48="","",F48*G48)</x:f>
      </x:c>
      <x:c r="I48" s="12" t="n"/>
      <x:c r="J48" s="16" t="inlineStr">
        <x:is>
          <x:t xml:space="preserve">Linear</x:t>
        </x:is>
      </x:c>
      <x:c r="K48" s="10">
        <x:f>IF(B48="","",IFERROR(H48/I48,0))</x:f>
      </x:c>
      <x:c r="L48" s="16">
        <x:f>IF(B48="","",YEAR(B48))</x:f>
      </x:c>
      <x:c r="M48" s="16">
        <x:f>IF(B48="","",MONTH(B48))</x:f>
      </x:c>
      <x:c r="N48" s="10">
        <x:f>IF(B48="","",K48*(13-M48)/12)</x:f>
      </x:c>
      <x:c r="O48" s="10">
        <x:f>IF(B48="","",IF(Einstellungen!$B$5&lt;L48,0,MIN(H48,N48+MAX(0,(Einstellungen!$B$5-L48))*K48)))</x:f>
      </x:c>
      <x:c r="P48" s="10">
        <x:f>IF(B48="","",MAX(0,H48-O48))</x:f>
      </x:c>
      <x:c r="Q48" s="16">
        <x:f>IF(B48="","",IF(P48&lt;=0.01,"Abgeschlossen","Aktiv"))</x:f>
      </x:c>
      <x:c r="R48" s="10">
        <x:f>IF(B48="","",IF(Einstellungen!$B$5&lt;L48,0,IF(Einstellungen!$B$5=L48,N48,MAX(0,MIN(K48,H48-N48-(Einstellungen!$B$5-L48-1)*K48)))))</x:f>
      </x:c>
    </x:row>
    <x:row r="49" ht="18" customHeight="1">
      <x:c r="A49" s="16">
        <x:f>IF(B49="","",ROW()-2)</x:f>
      </x:c>
      <x:c r="B49" s="17" t="n"/>
      <x:c r="C49" s="12" t="n"/>
      <x:c r="D49" s="12" t="n"/>
      <x:c r="E49" s="12" t="n"/>
      <x:c r="F49" s="18" t="n"/>
      <x:c r="G49" s="19" t="n"/>
      <x:c r="H49" s="10">
        <x:f>IF(B49="","",F49*G49)</x:f>
      </x:c>
      <x:c r="I49" s="12" t="n"/>
      <x:c r="J49" s="16" t="inlineStr">
        <x:is>
          <x:t xml:space="preserve">Linear</x:t>
        </x:is>
      </x:c>
      <x:c r="K49" s="10">
        <x:f>IF(B49="","",IFERROR(H49/I49,0))</x:f>
      </x:c>
      <x:c r="L49" s="16">
        <x:f>IF(B49="","",YEAR(B49))</x:f>
      </x:c>
      <x:c r="M49" s="16">
        <x:f>IF(B49="","",MONTH(B49))</x:f>
      </x:c>
      <x:c r="N49" s="10">
        <x:f>IF(B49="","",K49*(13-M49)/12)</x:f>
      </x:c>
      <x:c r="O49" s="10">
        <x:f>IF(B49="","",IF(Einstellungen!$B$5&lt;L49,0,MIN(H49,N49+MAX(0,(Einstellungen!$B$5-L49))*K49)))</x:f>
      </x:c>
      <x:c r="P49" s="10">
        <x:f>IF(B49="","",MAX(0,H49-O49))</x:f>
      </x:c>
      <x:c r="Q49" s="16">
        <x:f>IF(B49="","",IF(P49&lt;=0.01,"Abgeschlossen","Aktiv"))</x:f>
      </x:c>
      <x:c r="R49" s="10">
        <x:f>IF(B49="","",IF(Einstellungen!$B$5&lt;L49,0,IF(Einstellungen!$B$5=L49,N49,MAX(0,MIN(K49,H49-N49-(Einstellungen!$B$5-L49-1)*K49)))))</x:f>
      </x:c>
    </x:row>
    <x:row r="50" ht="18" customHeight="1">
      <x:c r="A50" s="16">
        <x:f>IF(B50="","",ROW()-2)</x:f>
      </x:c>
      <x:c r="B50" s="17" t="n"/>
      <x:c r="C50" s="12" t="n"/>
      <x:c r="D50" s="12" t="n"/>
      <x:c r="E50" s="12" t="n"/>
      <x:c r="F50" s="18" t="n"/>
      <x:c r="G50" s="19" t="n"/>
      <x:c r="H50" s="10">
        <x:f>IF(B50="","",F50*G50)</x:f>
      </x:c>
      <x:c r="I50" s="12" t="n"/>
      <x:c r="J50" s="16" t="inlineStr">
        <x:is>
          <x:t xml:space="preserve">Linear</x:t>
        </x:is>
      </x:c>
      <x:c r="K50" s="10">
        <x:f>IF(B50="","",IFERROR(H50/I50,0))</x:f>
      </x:c>
      <x:c r="L50" s="16">
        <x:f>IF(B50="","",YEAR(B50))</x:f>
      </x:c>
      <x:c r="M50" s="16">
        <x:f>IF(B50="","",MONTH(B50))</x:f>
      </x:c>
      <x:c r="N50" s="10">
        <x:f>IF(B50="","",K50*(13-M50)/12)</x:f>
      </x:c>
      <x:c r="O50" s="10">
        <x:f>IF(B50="","",IF(Einstellungen!$B$5&lt;L50,0,MIN(H50,N50+MAX(0,(Einstellungen!$B$5-L50))*K50)))</x:f>
      </x:c>
      <x:c r="P50" s="10">
        <x:f>IF(B50="","",MAX(0,H50-O50))</x:f>
      </x:c>
      <x:c r="Q50" s="16">
        <x:f>IF(B50="","",IF(P50&lt;=0.01,"Abgeschlossen","Aktiv"))</x:f>
      </x:c>
      <x:c r="R50" s="10">
        <x:f>IF(B50="","",IF(Einstellungen!$B$5&lt;L50,0,IF(Einstellungen!$B$5=L50,N50,MAX(0,MIN(K50,H50-N50-(Einstellungen!$B$5-L50-1)*K50)))))</x:f>
      </x:c>
    </x:row>
    <x:row r="51" ht="18" customHeight="1">
      <x:c r="A51" s="16">
        <x:f>IF(B51="","",ROW()-2)</x:f>
      </x:c>
      <x:c r="B51" s="17" t="n"/>
      <x:c r="C51" s="12" t="n"/>
      <x:c r="D51" s="12" t="n"/>
      <x:c r="E51" s="12" t="n"/>
      <x:c r="F51" s="18" t="n"/>
      <x:c r="G51" s="19" t="n"/>
      <x:c r="H51" s="10">
        <x:f>IF(B51="","",F51*G51)</x:f>
      </x:c>
      <x:c r="I51" s="12" t="n"/>
      <x:c r="J51" s="16" t="inlineStr">
        <x:is>
          <x:t xml:space="preserve">Linear</x:t>
        </x:is>
      </x:c>
      <x:c r="K51" s="10">
        <x:f>IF(B51="","",IFERROR(H51/I51,0))</x:f>
      </x:c>
      <x:c r="L51" s="16">
        <x:f>IF(B51="","",YEAR(B51))</x:f>
      </x:c>
      <x:c r="M51" s="16">
        <x:f>IF(B51="","",MONTH(B51))</x:f>
      </x:c>
      <x:c r="N51" s="10">
        <x:f>IF(B51="","",K51*(13-M51)/12)</x:f>
      </x:c>
      <x:c r="O51" s="10">
        <x:f>IF(B51="","",IF(Einstellungen!$B$5&lt;L51,0,MIN(H51,N51+MAX(0,(Einstellungen!$B$5-L51))*K51)))</x:f>
      </x:c>
      <x:c r="P51" s="10">
        <x:f>IF(B51="","",MAX(0,H51-O51))</x:f>
      </x:c>
      <x:c r="Q51" s="16">
        <x:f>IF(B51="","",IF(P51&lt;=0.01,"Abgeschlossen","Aktiv"))</x:f>
      </x:c>
      <x:c r="R51" s="10">
        <x:f>IF(B51="","",IF(Einstellungen!$B$5&lt;L51,0,IF(Einstellungen!$B$5=L51,N51,MAX(0,MIN(K51,H51-N51-(Einstellungen!$B$5-L51-1)*K51)))))</x:f>
      </x:c>
    </x:row>
    <x:row r="52" ht="18" customHeight="1">
      <x:c r="A52" s="16">
        <x:f>IF(B52="","",ROW()-2)</x:f>
      </x:c>
      <x:c r="B52" s="17" t="n"/>
      <x:c r="C52" s="12" t="n"/>
      <x:c r="D52" s="12" t="n"/>
      <x:c r="E52" s="12" t="n"/>
      <x:c r="F52" s="18" t="n"/>
      <x:c r="G52" s="19" t="n"/>
      <x:c r="H52" s="10">
        <x:f>IF(B52="","",F52*G52)</x:f>
      </x:c>
      <x:c r="I52" s="12" t="n"/>
      <x:c r="J52" s="16" t="inlineStr">
        <x:is>
          <x:t xml:space="preserve">Linear</x:t>
        </x:is>
      </x:c>
      <x:c r="K52" s="10">
        <x:f>IF(B52="","",IFERROR(H52/I52,0))</x:f>
      </x:c>
      <x:c r="L52" s="16">
        <x:f>IF(B52="","",YEAR(B52))</x:f>
      </x:c>
      <x:c r="M52" s="16">
        <x:f>IF(B52="","",MONTH(B52))</x:f>
      </x:c>
      <x:c r="N52" s="10">
        <x:f>IF(B52="","",K52*(13-M52)/12)</x:f>
      </x:c>
      <x:c r="O52" s="10">
        <x:f>IF(B52="","",IF(Einstellungen!$B$5&lt;L52,0,MIN(H52,N52+MAX(0,(Einstellungen!$B$5-L52))*K52)))</x:f>
      </x:c>
      <x:c r="P52" s="10">
        <x:f>IF(B52="","",MAX(0,H52-O52))</x:f>
      </x:c>
      <x:c r="Q52" s="16">
        <x:f>IF(B52="","",IF(P52&lt;=0.01,"Abgeschlossen","Aktiv"))</x:f>
      </x:c>
      <x:c r="R52" s="10">
        <x:f>IF(B52="","",IF(Einstellungen!$B$5&lt;L52,0,IF(Einstellungen!$B$5=L52,N52,MAX(0,MIN(K52,H52-N52-(Einstellungen!$B$5-L52-1)*K52)))))</x:f>
      </x:c>
    </x:row>
    <x:row r="53" ht="18" customHeight="1">
      <x:c r="A53" s="16">
        <x:f>IF(B53="","",ROW()-2)</x:f>
      </x:c>
      <x:c r="B53" s="17" t="n"/>
      <x:c r="C53" s="12" t="n"/>
      <x:c r="D53" s="12" t="n"/>
      <x:c r="E53" s="12" t="n"/>
      <x:c r="F53" s="18" t="n"/>
      <x:c r="G53" s="19" t="n"/>
      <x:c r="H53" s="10">
        <x:f>IF(B53="","",F53*G53)</x:f>
      </x:c>
      <x:c r="I53" s="12" t="n"/>
      <x:c r="J53" s="16" t="inlineStr">
        <x:is>
          <x:t xml:space="preserve">Linear</x:t>
        </x:is>
      </x:c>
      <x:c r="K53" s="10">
        <x:f>IF(B53="","",IFERROR(H53/I53,0))</x:f>
      </x:c>
      <x:c r="L53" s="16">
        <x:f>IF(B53="","",YEAR(B53))</x:f>
      </x:c>
      <x:c r="M53" s="16">
        <x:f>IF(B53="","",MONTH(B53))</x:f>
      </x:c>
      <x:c r="N53" s="10">
        <x:f>IF(B53="","",K53*(13-M53)/12)</x:f>
      </x:c>
      <x:c r="O53" s="10">
        <x:f>IF(B53="","",IF(Einstellungen!$B$5&lt;L53,0,MIN(H53,N53+MAX(0,(Einstellungen!$B$5-L53))*K53)))</x:f>
      </x:c>
      <x:c r="P53" s="10">
        <x:f>IF(B53="","",MAX(0,H53-O53))</x:f>
      </x:c>
      <x:c r="Q53" s="16">
        <x:f>IF(B53="","",IF(P53&lt;=0.01,"Abgeschlossen","Aktiv"))</x:f>
      </x:c>
      <x:c r="R53" s="10">
        <x:f>IF(B53="","",IF(Einstellungen!$B$5&lt;L53,0,IF(Einstellungen!$B$5=L53,N53,MAX(0,MIN(K53,H53-N53-(Einstellungen!$B$5-L53-1)*K53)))))</x:f>
      </x:c>
    </x:row>
    <x:row r="54" ht="18" customHeight="1">
      <x:c r="A54" s="16">
        <x:f>IF(B54="","",ROW()-2)</x:f>
      </x:c>
      <x:c r="B54" s="17" t="n"/>
      <x:c r="C54" s="12" t="n"/>
      <x:c r="D54" s="12" t="n"/>
      <x:c r="E54" s="12" t="n"/>
      <x:c r="F54" s="18" t="n"/>
      <x:c r="G54" s="19" t="n"/>
      <x:c r="H54" s="10">
        <x:f>IF(B54="","",F54*G54)</x:f>
      </x:c>
      <x:c r="I54" s="12" t="n"/>
      <x:c r="J54" s="16" t="inlineStr">
        <x:is>
          <x:t xml:space="preserve">Linear</x:t>
        </x:is>
      </x:c>
      <x:c r="K54" s="10">
        <x:f>IF(B54="","",IFERROR(H54/I54,0))</x:f>
      </x:c>
      <x:c r="L54" s="16">
        <x:f>IF(B54="","",YEAR(B54))</x:f>
      </x:c>
      <x:c r="M54" s="16">
        <x:f>IF(B54="","",MONTH(B54))</x:f>
      </x:c>
      <x:c r="N54" s="10">
        <x:f>IF(B54="","",K54*(13-M54)/12)</x:f>
      </x:c>
      <x:c r="O54" s="10">
        <x:f>IF(B54="","",IF(Einstellungen!$B$5&lt;L54,0,MIN(H54,N54+MAX(0,(Einstellungen!$B$5-L54))*K54)))</x:f>
      </x:c>
      <x:c r="P54" s="10">
        <x:f>IF(B54="","",MAX(0,H54-O54))</x:f>
      </x:c>
      <x:c r="Q54" s="16">
        <x:f>IF(B54="","",IF(P54&lt;=0.01,"Abgeschlossen","Aktiv"))</x:f>
      </x:c>
      <x:c r="R54" s="10">
        <x:f>IF(B54="","",IF(Einstellungen!$B$5&lt;L54,0,IF(Einstellungen!$B$5=L54,N54,MAX(0,MIN(K54,H54-N54-(Einstellungen!$B$5-L54-1)*K54)))))</x:f>
      </x:c>
    </x:row>
    <x:row r="55" ht="18" customHeight="1">
      <x:c r="A55" s="16">
        <x:f>IF(B55="","",ROW()-2)</x:f>
      </x:c>
      <x:c r="B55" s="17" t="n"/>
      <x:c r="C55" s="12" t="n"/>
      <x:c r="D55" s="12" t="n"/>
      <x:c r="E55" s="12" t="n"/>
      <x:c r="F55" s="18" t="n"/>
      <x:c r="G55" s="19" t="n"/>
      <x:c r="H55" s="10">
        <x:f>IF(B55="","",F55*G55)</x:f>
      </x:c>
      <x:c r="I55" s="12" t="n"/>
      <x:c r="J55" s="16" t="inlineStr">
        <x:is>
          <x:t xml:space="preserve">Linear</x:t>
        </x:is>
      </x:c>
      <x:c r="K55" s="10">
        <x:f>IF(B55="","",IFERROR(H55/I55,0))</x:f>
      </x:c>
      <x:c r="L55" s="16">
        <x:f>IF(B55="","",YEAR(B55))</x:f>
      </x:c>
      <x:c r="M55" s="16">
        <x:f>IF(B55="","",MONTH(B55))</x:f>
      </x:c>
      <x:c r="N55" s="10">
        <x:f>IF(B55="","",K55*(13-M55)/12)</x:f>
      </x:c>
      <x:c r="O55" s="10">
        <x:f>IF(B55="","",IF(Einstellungen!$B$5&lt;L55,0,MIN(H55,N55+MAX(0,(Einstellungen!$B$5-L55))*K55)))</x:f>
      </x:c>
      <x:c r="P55" s="10">
        <x:f>IF(B55="","",MAX(0,H55-O55))</x:f>
      </x:c>
      <x:c r="Q55" s="16">
        <x:f>IF(B55="","",IF(P55&lt;=0.01,"Abgeschlossen","Aktiv"))</x:f>
      </x:c>
      <x:c r="R55" s="10">
        <x:f>IF(B55="","",IF(Einstellungen!$B$5&lt;L55,0,IF(Einstellungen!$B$5=L55,N55,MAX(0,MIN(K55,H55-N55-(Einstellungen!$B$5-L55-1)*K55)))))</x:f>
      </x:c>
    </x:row>
    <x:row r="56" ht="18" customHeight="1">
      <x:c r="A56" s="16">
        <x:f>IF(B56="","",ROW()-2)</x:f>
      </x:c>
      <x:c r="B56" s="17" t="n"/>
      <x:c r="C56" s="12" t="n"/>
      <x:c r="D56" s="12" t="n"/>
      <x:c r="E56" s="12" t="n"/>
      <x:c r="F56" s="18" t="n"/>
      <x:c r="G56" s="19" t="n"/>
      <x:c r="H56" s="10">
        <x:f>IF(B56="","",F56*G56)</x:f>
      </x:c>
      <x:c r="I56" s="12" t="n"/>
      <x:c r="J56" s="16" t="inlineStr">
        <x:is>
          <x:t xml:space="preserve">Linear</x:t>
        </x:is>
      </x:c>
      <x:c r="K56" s="10">
        <x:f>IF(B56="","",IFERROR(H56/I56,0))</x:f>
      </x:c>
      <x:c r="L56" s="16">
        <x:f>IF(B56="","",YEAR(B56))</x:f>
      </x:c>
      <x:c r="M56" s="16">
        <x:f>IF(B56="","",MONTH(B56))</x:f>
      </x:c>
      <x:c r="N56" s="10">
        <x:f>IF(B56="","",K56*(13-M56)/12)</x:f>
      </x:c>
      <x:c r="O56" s="10">
        <x:f>IF(B56="","",IF(Einstellungen!$B$5&lt;L56,0,MIN(H56,N56+MAX(0,(Einstellungen!$B$5-L56))*K56)))</x:f>
      </x:c>
      <x:c r="P56" s="10">
        <x:f>IF(B56="","",MAX(0,H56-O56))</x:f>
      </x:c>
      <x:c r="Q56" s="16">
        <x:f>IF(B56="","",IF(P56&lt;=0.01,"Abgeschlossen","Aktiv"))</x:f>
      </x:c>
      <x:c r="R56" s="10">
        <x:f>IF(B56="","",IF(Einstellungen!$B$5&lt;L56,0,IF(Einstellungen!$B$5=L56,N56,MAX(0,MIN(K56,H56-N56-(Einstellungen!$B$5-L56-1)*K56)))))</x:f>
      </x:c>
    </x:row>
    <x:row r="57" ht="18" customHeight="1">
      <x:c r="A57" s="16">
        <x:f>IF(B57="","",ROW()-2)</x:f>
      </x:c>
      <x:c r="B57" s="17" t="n"/>
      <x:c r="C57" s="12" t="n"/>
      <x:c r="D57" s="12" t="n"/>
      <x:c r="E57" s="12" t="n"/>
      <x:c r="F57" s="18" t="n"/>
      <x:c r="G57" s="19" t="n"/>
      <x:c r="H57" s="10">
        <x:f>IF(B57="","",F57*G57)</x:f>
      </x:c>
      <x:c r="I57" s="12" t="n"/>
      <x:c r="J57" s="16" t="inlineStr">
        <x:is>
          <x:t xml:space="preserve">Linear</x:t>
        </x:is>
      </x:c>
      <x:c r="K57" s="10">
        <x:f>IF(B57="","",IFERROR(H57/I57,0))</x:f>
      </x:c>
      <x:c r="L57" s="16">
        <x:f>IF(B57="","",YEAR(B57))</x:f>
      </x:c>
      <x:c r="M57" s="16">
        <x:f>IF(B57="","",MONTH(B57))</x:f>
      </x:c>
      <x:c r="N57" s="10">
        <x:f>IF(B57="","",K57*(13-M57)/12)</x:f>
      </x:c>
      <x:c r="O57" s="10">
        <x:f>IF(B57="","",IF(Einstellungen!$B$5&lt;L57,0,MIN(H57,N57+MAX(0,(Einstellungen!$B$5-L57))*K57)))</x:f>
      </x:c>
      <x:c r="P57" s="10">
        <x:f>IF(B57="","",MAX(0,H57-O57))</x:f>
      </x:c>
      <x:c r="Q57" s="16">
        <x:f>IF(B57="","",IF(P57&lt;=0.01,"Abgeschlossen","Aktiv"))</x:f>
      </x:c>
      <x:c r="R57" s="10">
        <x:f>IF(B57="","",IF(Einstellungen!$B$5&lt;L57,0,IF(Einstellungen!$B$5=L57,N57,MAX(0,MIN(K57,H57-N57-(Einstellungen!$B$5-L57-1)*K57)))))</x:f>
      </x:c>
    </x:row>
    <x:row r="58" ht="18" customHeight="1">
      <x:c r="A58" s="16">
        <x:f>IF(B58="","",ROW()-2)</x:f>
      </x:c>
      <x:c r="B58" s="17" t="n"/>
      <x:c r="C58" s="12" t="n"/>
      <x:c r="D58" s="12" t="n"/>
      <x:c r="E58" s="12" t="n"/>
      <x:c r="F58" s="18" t="n"/>
      <x:c r="G58" s="19" t="n"/>
      <x:c r="H58" s="10">
        <x:f>IF(B58="","",F58*G58)</x:f>
      </x:c>
      <x:c r="I58" s="12" t="n"/>
      <x:c r="J58" s="16" t="inlineStr">
        <x:is>
          <x:t xml:space="preserve">Linear</x:t>
        </x:is>
      </x:c>
      <x:c r="K58" s="10">
        <x:f>IF(B58="","",IFERROR(H58/I58,0))</x:f>
      </x:c>
      <x:c r="L58" s="16">
        <x:f>IF(B58="","",YEAR(B58))</x:f>
      </x:c>
      <x:c r="M58" s="16">
        <x:f>IF(B58="","",MONTH(B58))</x:f>
      </x:c>
      <x:c r="N58" s="10">
        <x:f>IF(B58="","",K58*(13-M58)/12)</x:f>
      </x:c>
      <x:c r="O58" s="10">
        <x:f>IF(B58="","",IF(Einstellungen!$B$5&lt;L58,0,MIN(H58,N58+MAX(0,(Einstellungen!$B$5-L58))*K58)))</x:f>
      </x:c>
      <x:c r="P58" s="10">
        <x:f>IF(B58="","",MAX(0,H58-O58))</x:f>
      </x:c>
      <x:c r="Q58" s="16">
        <x:f>IF(B58="","",IF(P58&lt;=0.01,"Abgeschlossen","Aktiv"))</x:f>
      </x:c>
      <x:c r="R58" s="10">
        <x:f>IF(B58="","",IF(Einstellungen!$B$5&lt;L58,0,IF(Einstellungen!$B$5=L58,N58,MAX(0,MIN(K58,H58-N58-(Einstellungen!$B$5-L58-1)*K58)))))</x:f>
      </x:c>
    </x:row>
    <x:row r="59" ht="18" customHeight="1">
      <x:c r="A59" s="16">
        <x:f>IF(B59="","",ROW()-2)</x:f>
      </x:c>
      <x:c r="B59" s="17" t="n"/>
      <x:c r="C59" s="12" t="n"/>
      <x:c r="D59" s="12" t="n"/>
      <x:c r="E59" s="12" t="n"/>
      <x:c r="F59" s="18" t="n"/>
      <x:c r="G59" s="19" t="n"/>
      <x:c r="H59" s="10">
        <x:f>IF(B59="","",F59*G59)</x:f>
      </x:c>
      <x:c r="I59" s="12" t="n"/>
      <x:c r="J59" s="16" t="inlineStr">
        <x:is>
          <x:t xml:space="preserve">Linear</x:t>
        </x:is>
      </x:c>
      <x:c r="K59" s="10">
        <x:f>IF(B59="","",IFERROR(H59/I59,0))</x:f>
      </x:c>
      <x:c r="L59" s="16">
        <x:f>IF(B59="","",YEAR(B59))</x:f>
      </x:c>
      <x:c r="M59" s="16">
        <x:f>IF(B59="","",MONTH(B59))</x:f>
      </x:c>
      <x:c r="N59" s="10">
        <x:f>IF(B59="","",K59*(13-M59)/12)</x:f>
      </x:c>
      <x:c r="O59" s="10">
        <x:f>IF(B59="","",IF(Einstellungen!$B$5&lt;L59,0,MIN(H59,N59+MAX(0,(Einstellungen!$B$5-L59))*K59)))</x:f>
      </x:c>
      <x:c r="P59" s="10">
        <x:f>IF(B59="","",MAX(0,H59-O59))</x:f>
      </x:c>
      <x:c r="Q59" s="16">
        <x:f>IF(B59="","",IF(P59&lt;=0.01,"Abgeschlossen","Aktiv"))</x:f>
      </x:c>
      <x:c r="R59" s="10">
        <x:f>IF(B59="","",IF(Einstellungen!$B$5&lt;L59,0,IF(Einstellungen!$B$5=L59,N59,MAX(0,MIN(K59,H59-N59-(Einstellungen!$B$5-L59-1)*K59)))))</x:f>
      </x:c>
    </x:row>
    <x:row r="60" ht="18" customHeight="1">
      <x:c r="A60" s="16">
        <x:f>IF(B60="","",ROW()-2)</x:f>
      </x:c>
      <x:c r="B60" s="17" t="n"/>
      <x:c r="C60" s="12" t="n"/>
      <x:c r="D60" s="12" t="n"/>
      <x:c r="E60" s="12" t="n"/>
      <x:c r="F60" s="18" t="n"/>
      <x:c r="G60" s="19" t="n"/>
      <x:c r="H60" s="10">
        <x:f>IF(B60="","",F60*G60)</x:f>
      </x:c>
      <x:c r="I60" s="12" t="n"/>
      <x:c r="J60" s="16" t="inlineStr">
        <x:is>
          <x:t xml:space="preserve">Linear</x:t>
        </x:is>
      </x:c>
      <x:c r="K60" s="10">
        <x:f>IF(B60="","",IFERROR(H60/I60,0))</x:f>
      </x:c>
      <x:c r="L60" s="16">
        <x:f>IF(B60="","",YEAR(B60))</x:f>
      </x:c>
      <x:c r="M60" s="16">
        <x:f>IF(B60="","",MONTH(B60))</x:f>
      </x:c>
      <x:c r="N60" s="10">
        <x:f>IF(B60="","",K60*(13-M60)/12)</x:f>
      </x:c>
      <x:c r="O60" s="10">
        <x:f>IF(B60="","",IF(Einstellungen!$B$5&lt;L60,0,MIN(H60,N60+MAX(0,(Einstellungen!$B$5-L60))*K60)))</x:f>
      </x:c>
      <x:c r="P60" s="10">
        <x:f>IF(B60="","",MAX(0,H60-O60))</x:f>
      </x:c>
      <x:c r="Q60" s="16">
        <x:f>IF(B60="","",IF(P60&lt;=0.01,"Abgeschlossen","Aktiv"))</x:f>
      </x:c>
      <x:c r="R60" s="10">
        <x:f>IF(B60="","",IF(Einstellungen!$B$5&lt;L60,0,IF(Einstellungen!$B$5=L60,N60,MAX(0,MIN(K60,H60-N60-(Einstellungen!$B$5-L60-1)*K60)))))</x:f>
      </x:c>
    </x:row>
    <x:row r="61" ht="18" customHeight="1">
      <x:c r="A61" s="16">
        <x:f>IF(B61="","",ROW()-2)</x:f>
      </x:c>
      <x:c r="B61" s="17" t="n"/>
      <x:c r="C61" s="12" t="n"/>
      <x:c r="D61" s="12" t="n"/>
      <x:c r="E61" s="12" t="n"/>
      <x:c r="F61" s="18" t="n"/>
      <x:c r="G61" s="19" t="n"/>
      <x:c r="H61" s="10">
        <x:f>IF(B61="","",F61*G61)</x:f>
      </x:c>
      <x:c r="I61" s="12" t="n"/>
      <x:c r="J61" s="16" t="inlineStr">
        <x:is>
          <x:t xml:space="preserve">Linear</x:t>
        </x:is>
      </x:c>
      <x:c r="K61" s="10">
        <x:f>IF(B61="","",IFERROR(H61/I61,0))</x:f>
      </x:c>
      <x:c r="L61" s="16">
        <x:f>IF(B61="","",YEAR(B61))</x:f>
      </x:c>
      <x:c r="M61" s="16">
        <x:f>IF(B61="","",MONTH(B61))</x:f>
      </x:c>
      <x:c r="N61" s="10">
        <x:f>IF(B61="","",K61*(13-M61)/12)</x:f>
      </x:c>
      <x:c r="O61" s="10">
        <x:f>IF(B61="","",IF(Einstellungen!$B$5&lt;L61,0,MIN(H61,N61+MAX(0,(Einstellungen!$B$5-L61))*K61)))</x:f>
      </x:c>
      <x:c r="P61" s="10">
        <x:f>IF(B61="","",MAX(0,H61-O61))</x:f>
      </x:c>
      <x:c r="Q61" s="16">
        <x:f>IF(B61="","",IF(P61&lt;=0.01,"Abgeschlossen","Aktiv"))</x:f>
      </x:c>
      <x:c r="R61" s="10">
        <x:f>IF(B61="","",IF(Einstellungen!$B$5&lt;L61,0,IF(Einstellungen!$B$5=L61,N61,MAX(0,MIN(K61,H61-N61-(Einstellungen!$B$5-L61-1)*K61)))))</x:f>
      </x:c>
    </x:row>
    <x:row r="62" ht="18" customHeight="1">
      <x:c r="A62" s="16">
        <x:f>IF(B62="","",ROW()-2)</x:f>
      </x:c>
      <x:c r="B62" s="17" t="n"/>
      <x:c r="C62" s="12" t="n"/>
      <x:c r="D62" s="12" t="n"/>
      <x:c r="E62" s="12" t="n"/>
      <x:c r="F62" s="18" t="n"/>
      <x:c r="G62" s="19" t="n"/>
      <x:c r="H62" s="10">
        <x:f>IF(B62="","",F62*G62)</x:f>
      </x:c>
      <x:c r="I62" s="12" t="n"/>
      <x:c r="J62" s="16" t="inlineStr">
        <x:is>
          <x:t xml:space="preserve">Linear</x:t>
        </x:is>
      </x:c>
      <x:c r="K62" s="10">
        <x:f>IF(B62="","",IFERROR(H62/I62,0))</x:f>
      </x:c>
      <x:c r="L62" s="16">
        <x:f>IF(B62="","",YEAR(B62))</x:f>
      </x:c>
      <x:c r="M62" s="16">
        <x:f>IF(B62="","",MONTH(B62))</x:f>
      </x:c>
      <x:c r="N62" s="10">
        <x:f>IF(B62="","",K62*(13-M62)/12)</x:f>
      </x:c>
      <x:c r="O62" s="10">
        <x:f>IF(B62="","",IF(Einstellungen!$B$5&lt;L62,0,MIN(H62,N62+MAX(0,(Einstellungen!$B$5-L62))*K62)))</x:f>
      </x:c>
      <x:c r="P62" s="10">
        <x:f>IF(B62="","",MAX(0,H62-O62))</x:f>
      </x:c>
      <x:c r="Q62" s="16">
        <x:f>IF(B62="","",IF(P62&lt;=0.01,"Abgeschlossen","Aktiv"))</x:f>
      </x:c>
      <x:c r="R62" s="10">
        <x:f>IF(B62="","",IF(Einstellungen!$B$5&lt;L62,0,IF(Einstellungen!$B$5=L62,N62,MAX(0,MIN(K62,H62-N62-(Einstellungen!$B$5-L62-1)*K62)))))</x:f>
      </x:c>
    </x:row>
    <x:row r="63" ht="18" customHeight="1">
      <x:c r="A63" s="16">
        <x:f>IF(B63="","",ROW()-2)</x:f>
      </x:c>
      <x:c r="B63" s="17" t="n"/>
      <x:c r="C63" s="12" t="n"/>
      <x:c r="D63" s="12" t="n"/>
      <x:c r="E63" s="12" t="n"/>
      <x:c r="F63" s="18" t="n"/>
      <x:c r="G63" s="19" t="n"/>
      <x:c r="H63" s="10">
        <x:f>IF(B63="","",F63*G63)</x:f>
      </x:c>
      <x:c r="I63" s="12" t="n"/>
      <x:c r="J63" s="16" t="inlineStr">
        <x:is>
          <x:t xml:space="preserve">Linear</x:t>
        </x:is>
      </x:c>
      <x:c r="K63" s="10">
        <x:f>IF(B63="","",IFERROR(H63/I63,0))</x:f>
      </x:c>
      <x:c r="L63" s="16">
        <x:f>IF(B63="","",YEAR(B63))</x:f>
      </x:c>
      <x:c r="M63" s="16">
        <x:f>IF(B63="","",MONTH(B63))</x:f>
      </x:c>
      <x:c r="N63" s="10">
        <x:f>IF(B63="","",K63*(13-M63)/12)</x:f>
      </x:c>
      <x:c r="O63" s="10">
        <x:f>IF(B63="","",IF(Einstellungen!$B$5&lt;L63,0,MIN(H63,N63+MAX(0,(Einstellungen!$B$5-L63))*K63)))</x:f>
      </x:c>
      <x:c r="P63" s="10">
        <x:f>IF(B63="","",MAX(0,H63-O63))</x:f>
      </x:c>
      <x:c r="Q63" s="16">
        <x:f>IF(B63="","",IF(P63&lt;=0.01,"Abgeschlossen","Aktiv"))</x:f>
      </x:c>
      <x:c r="R63" s="10">
        <x:f>IF(B63="","",IF(Einstellungen!$B$5&lt;L63,0,IF(Einstellungen!$B$5=L63,N63,MAX(0,MIN(K63,H63-N63-(Einstellungen!$B$5-L63-1)*K63)))))</x:f>
      </x:c>
    </x:row>
    <x:row r="64" ht="18" customHeight="1">
      <x:c r="A64" s="16">
        <x:f>IF(B64="","",ROW()-2)</x:f>
      </x:c>
      <x:c r="B64" s="17" t="n"/>
      <x:c r="C64" s="12" t="n"/>
      <x:c r="D64" s="12" t="n"/>
      <x:c r="E64" s="12" t="n"/>
      <x:c r="F64" s="18" t="n"/>
      <x:c r="G64" s="19" t="n"/>
      <x:c r="H64" s="10">
        <x:f>IF(B64="","",F64*G64)</x:f>
      </x:c>
      <x:c r="I64" s="12" t="n"/>
      <x:c r="J64" s="16" t="inlineStr">
        <x:is>
          <x:t xml:space="preserve">Linear</x:t>
        </x:is>
      </x:c>
      <x:c r="K64" s="10">
        <x:f>IF(B64="","",IFERROR(H64/I64,0))</x:f>
      </x:c>
      <x:c r="L64" s="16">
        <x:f>IF(B64="","",YEAR(B64))</x:f>
      </x:c>
      <x:c r="M64" s="16">
        <x:f>IF(B64="","",MONTH(B64))</x:f>
      </x:c>
      <x:c r="N64" s="10">
        <x:f>IF(B64="","",K64*(13-M64)/12)</x:f>
      </x:c>
      <x:c r="O64" s="10">
        <x:f>IF(B64="","",IF(Einstellungen!$B$5&lt;L64,0,MIN(H64,N64+MAX(0,(Einstellungen!$B$5-L64))*K64)))</x:f>
      </x:c>
      <x:c r="P64" s="10">
        <x:f>IF(B64="","",MAX(0,H64-O64))</x:f>
      </x:c>
      <x:c r="Q64" s="16">
        <x:f>IF(B64="","",IF(P64&lt;=0.01,"Abgeschlossen","Aktiv"))</x:f>
      </x:c>
      <x:c r="R64" s="10">
        <x:f>IF(B64="","",IF(Einstellungen!$B$5&lt;L64,0,IF(Einstellungen!$B$5=L64,N64,MAX(0,MIN(K64,H64-N64-(Einstellungen!$B$5-L64-1)*K64)))))</x:f>
      </x:c>
    </x:row>
    <x:row r="65" ht="18" customHeight="1">
      <x:c r="A65" s="16">
        <x:f>IF(B65="","",ROW()-2)</x:f>
      </x:c>
      <x:c r="B65" s="17" t="n"/>
      <x:c r="C65" s="12" t="n"/>
      <x:c r="D65" s="12" t="n"/>
      <x:c r="E65" s="12" t="n"/>
      <x:c r="F65" s="18" t="n"/>
      <x:c r="G65" s="19" t="n"/>
      <x:c r="H65" s="10">
        <x:f>IF(B65="","",F65*G65)</x:f>
      </x:c>
      <x:c r="I65" s="12" t="n"/>
      <x:c r="J65" s="16" t="inlineStr">
        <x:is>
          <x:t xml:space="preserve">Linear</x:t>
        </x:is>
      </x:c>
      <x:c r="K65" s="10">
        <x:f>IF(B65="","",IFERROR(H65/I65,0))</x:f>
      </x:c>
      <x:c r="L65" s="16">
        <x:f>IF(B65="","",YEAR(B65))</x:f>
      </x:c>
      <x:c r="M65" s="16">
        <x:f>IF(B65="","",MONTH(B65))</x:f>
      </x:c>
      <x:c r="N65" s="10">
        <x:f>IF(B65="","",K65*(13-M65)/12)</x:f>
      </x:c>
      <x:c r="O65" s="10">
        <x:f>IF(B65="","",IF(Einstellungen!$B$5&lt;L65,0,MIN(H65,N65+MAX(0,(Einstellungen!$B$5-L65))*K65)))</x:f>
      </x:c>
      <x:c r="P65" s="10">
        <x:f>IF(B65="","",MAX(0,H65-O65))</x:f>
      </x:c>
      <x:c r="Q65" s="16">
        <x:f>IF(B65="","",IF(P65&lt;=0.01,"Abgeschlossen","Aktiv"))</x:f>
      </x:c>
      <x:c r="R65" s="10">
        <x:f>IF(B65="","",IF(Einstellungen!$B$5&lt;L65,0,IF(Einstellungen!$B$5=L65,N65,MAX(0,MIN(K65,H65-N65-(Einstellungen!$B$5-L65-1)*K65)))))</x:f>
      </x:c>
    </x:row>
    <x:row r="66" ht="18" customHeight="1">
      <x:c r="A66" s="16">
        <x:f>IF(B66="","",ROW()-2)</x:f>
      </x:c>
      <x:c r="B66" s="17" t="n"/>
      <x:c r="C66" s="12" t="n"/>
      <x:c r="D66" s="12" t="n"/>
      <x:c r="E66" s="12" t="n"/>
      <x:c r="F66" s="18" t="n"/>
      <x:c r="G66" s="19" t="n"/>
      <x:c r="H66" s="10">
        <x:f>IF(B66="","",F66*G66)</x:f>
      </x:c>
      <x:c r="I66" s="12" t="n"/>
      <x:c r="J66" s="16" t="inlineStr">
        <x:is>
          <x:t xml:space="preserve">Linear</x:t>
        </x:is>
      </x:c>
      <x:c r="K66" s="10">
        <x:f>IF(B66="","",IFERROR(H66/I66,0))</x:f>
      </x:c>
      <x:c r="L66" s="16">
        <x:f>IF(B66="","",YEAR(B66))</x:f>
      </x:c>
      <x:c r="M66" s="16">
        <x:f>IF(B66="","",MONTH(B66))</x:f>
      </x:c>
      <x:c r="N66" s="10">
        <x:f>IF(B66="","",K66*(13-M66)/12)</x:f>
      </x:c>
      <x:c r="O66" s="10">
        <x:f>IF(B66="","",IF(Einstellungen!$B$5&lt;L66,0,MIN(H66,N66+MAX(0,(Einstellungen!$B$5-L66))*K66)))</x:f>
      </x:c>
      <x:c r="P66" s="10">
        <x:f>IF(B66="","",MAX(0,H66-O66))</x:f>
      </x:c>
      <x:c r="Q66" s="16">
        <x:f>IF(B66="","",IF(P66&lt;=0.01,"Abgeschlossen","Aktiv"))</x:f>
      </x:c>
      <x:c r="R66" s="10">
        <x:f>IF(B66="","",IF(Einstellungen!$B$5&lt;L66,0,IF(Einstellungen!$B$5=L66,N66,MAX(0,MIN(K66,H66-N66-(Einstellungen!$B$5-L66-1)*K66)))))</x:f>
      </x:c>
    </x:row>
    <x:row r="67" ht="18" customHeight="1">
      <x:c r="A67" s="16">
        <x:f>IF(B67="","",ROW()-2)</x:f>
      </x:c>
      <x:c r="B67" s="17" t="n"/>
      <x:c r="C67" s="12" t="n"/>
      <x:c r="D67" s="12" t="n"/>
      <x:c r="E67" s="12" t="n"/>
      <x:c r="F67" s="18" t="n"/>
      <x:c r="G67" s="19" t="n"/>
      <x:c r="H67" s="10">
        <x:f>IF(B67="","",F67*G67)</x:f>
      </x:c>
      <x:c r="I67" s="12" t="n"/>
      <x:c r="J67" s="16" t="inlineStr">
        <x:is>
          <x:t xml:space="preserve">Linear</x:t>
        </x:is>
      </x:c>
      <x:c r="K67" s="10">
        <x:f>IF(B67="","",IFERROR(H67/I67,0))</x:f>
      </x:c>
      <x:c r="L67" s="16">
        <x:f>IF(B67="","",YEAR(B67))</x:f>
      </x:c>
      <x:c r="M67" s="16">
        <x:f>IF(B67="","",MONTH(B67))</x:f>
      </x:c>
      <x:c r="N67" s="10">
        <x:f>IF(B67="","",K67*(13-M67)/12)</x:f>
      </x:c>
      <x:c r="O67" s="10">
        <x:f>IF(B67="","",IF(Einstellungen!$B$5&lt;L67,0,MIN(H67,N67+MAX(0,(Einstellungen!$B$5-L67))*K67)))</x:f>
      </x:c>
      <x:c r="P67" s="10">
        <x:f>IF(B67="","",MAX(0,H67-O67))</x:f>
      </x:c>
      <x:c r="Q67" s="16">
        <x:f>IF(B67="","",IF(P67&lt;=0.01,"Abgeschlossen","Aktiv"))</x:f>
      </x:c>
      <x:c r="R67" s="10">
        <x:f>IF(B67="","",IF(Einstellungen!$B$5&lt;L67,0,IF(Einstellungen!$B$5=L67,N67,MAX(0,MIN(K67,H67-N67-(Einstellungen!$B$5-L67-1)*K67)))))</x:f>
      </x:c>
    </x:row>
    <x:row r="68" ht="18" customHeight="1">
      <x:c r="A68" s="16">
        <x:f>IF(B68="","",ROW()-2)</x:f>
      </x:c>
      <x:c r="B68" s="17" t="n"/>
      <x:c r="C68" s="12" t="n"/>
      <x:c r="D68" s="12" t="n"/>
      <x:c r="E68" s="12" t="n"/>
      <x:c r="F68" s="18" t="n"/>
      <x:c r="G68" s="19" t="n"/>
      <x:c r="H68" s="10">
        <x:f>IF(B68="","",F68*G68)</x:f>
      </x:c>
      <x:c r="I68" s="12" t="n"/>
      <x:c r="J68" s="16" t="inlineStr">
        <x:is>
          <x:t xml:space="preserve">Linear</x:t>
        </x:is>
      </x:c>
      <x:c r="K68" s="10">
        <x:f>IF(B68="","",IFERROR(H68/I68,0))</x:f>
      </x:c>
      <x:c r="L68" s="16">
        <x:f>IF(B68="","",YEAR(B68))</x:f>
      </x:c>
      <x:c r="M68" s="16">
        <x:f>IF(B68="","",MONTH(B68))</x:f>
      </x:c>
      <x:c r="N68" s="10">
        <x:f>IF(B68="","",K68*(13-M68)/12)</x:f>
      </x:c>
      <x:c r="O68" s="10">
        <x:f>IF(B68="","",IF(Einstellungen!$B$5&lt;L68,0,MIN(H68,N68+MAX(0,(Einstellungen!$B$5-L68))*K68)))</x:f>
      </x:c>
      <x:c r="P68" s="10">
        <x:f>IF(B68="","",MAX(0,H68-O68))</x:f>
      </x:c>
      <x:c r="Q68" s="16">
        <x:f>IF(B68="","",IF(P68&lt;=0.01,"Abgeschlossen","Aktiv"))</x:f>
      </x:c>
      <x:c r="R68" s="10">
        <x:f>IF(B68="","",IF(Einstellungen!$B$5&lt;L68,0,IF(Einstellungen!$B$5=L68,N68,MAX(0,MIN(K68,H68-N68-(Einstellungen!$B$5-L68-1)*K68)))))</x:f>
      </x:c>
    </x:row>
    <x:row r="69" ht="18" customHeight="1">
      <x:c r="A69" s="16">
        <x:f>IF(B69="","",ROW()-2)</x:f>
      </x:c>
      <x:c r="B69" s="17" t="n"/>
      <x:c r="C69" s="12" t="n"/>
      <x:c r="D69" s="12" t="n"/>
      <x:c r="E69" s="12" t="n"/>
      <x:c r="F69" s="18" t="n"/>
      <x:c r="G69" s="19" t="n"/>
      <x:c r="H69" s="10">
        <x:f>IF(B69="","",F69*G69)</x:f>
      </x:c>
      <x:c r="I69" s="12" t="n"/>
      <x:c r="J69" s="16" t="inlineStr">
        <x:is>
          <x:t xml:space="preserve">Linear</x:t>
        </x:is>
      </x:c>
      <x:c r="K69" s="10">
        <x:f>IF(B69="","",IFERROR(H69/I69,0))</x:f>
      </x:c>
      <x:c r="L69" s="16">
        <x:f>IF(B69="","",YEAR(B69))</x:f>
      </x:c>
      <x:c r="M69" s="16">
        <x:f>IF(B69="","",MONTH(B69))</x:f>
      </x:c>
      <x:c r="N69" s="10">
        <x:f>IF(B69="","",K69*(13-M69)/12)</x:f>
      </x:c>
      <x:c r="O69" s="10">
        <x:f>IF(B69="","",IF(Einstellungen!$B$5&lt;L69,0,MIN(H69,N69+MAX(0,(Einstellungen!$B$5-L69))*K69)))</x:f>
      </x:c>
      <x:c r="P69" s="10">
        <x:f>IF(B69="","",MAX(0,H69-O69))</x:f>
      </x:c>
      <x:c r="Q69" s="16">
        <x:f>IF(B69="","",IF(P69&lt;=0.01,"Abgeschlossen","Aktiv"))</x:f>
      </x:c>
      <x:c r="R69" s="10">
        <x:f>IF(B69="","",IF(Einstellungen!$B$5&lt;L69,0,IF(Einstellungen!$B$5=L69,N69,MAX(0,MIN(K69,H69-N69-(Einstellungen!$B$5-L69-1)*K69)))))</x:f>
      </x:c>
    </x:row>
    <x:row r="70" ht="18" customHeight="1">
      <x:c r="A70" s="16">
        <x:f>IF(B70="","",ROW()-2)</x:f>
      </x:c>
      <x:c r="B70" s="17" t="n"/>
      <x:c r="C70" s="12" t="n"/>
      <x:c r="D70" s="12" t="n"/>
      <x:c r="E70" s="12" t="n"/>
      <x:c r="F70" s="18" t="n"/>
      <x:c r="G70" s="19" t="n"/>
      <x:c r="H70" s="10">
        <x:f>IF(B70="","",F70*G70)</x:f>
      </x:c>
      <x:c r="I70" s="12" t="n"/>
      <x:c r="J70" s="16" t="inlineStr">
        <x:is>
          <x:t xml:space="preserve">Linear</x:t>
        </x:is>
      </x:c>
      <x:c r="K70" s="10">
        <x:f>IF(B70="","",IFERROR(H70/I70,0))</x:f>
      </x:c>
      <x:c r="L70" s="16">
        <x:f>IF(B70="","",YEAR(B70))</x:f>
      </x:c>
      <x:c r="M70" s="16">
        <x:f>IF(B70="","",MONTH(B70))</x:f>
      </x:c>
      <x:c r="N70" s="10">
        <x:f>IF(B70="","",K70*(13-M70)/12)</x:f>
      </x:c>
      <x:c r="O70" s="10">
        <x:f>IF(B70="","",IF(Einstellungen!$B$5&lt;L70,0,MIN(H70,N70+MAX(0,(Einstellungen!$B$5-L70))*K70)))</x:f>
      </x:c>
      <x:c r="P70" s="10">
        <x:f>IF(B70="","",MAX(0,H70-O70))</x:f>
      </x:c>
      <x:c r="Q70" s="16">
        <x:f>IF(B70="","",IF(P70&lt;=0.01,"Abgeschlossen","Aktiv"))</x:f>
      </x:c>
      <x:c r="R70" s="10">
        <x:f>IF(B70="","",IF(Einstellungen!$B$5&lt;L70,0,IF(Einstellungen!$B$5=L70,N70,MAX(0,MIN(K70,H70-N70-(Einstellungen!$B$5-L70-1)*K70)))))</x:f>
      </x:c>
    </x:row>
    <x:row r="71" ht="18" customHeight="1">
      <x:c r="A71" s="16">
        <x:f>IF(B71="","",ROW()-2)</x:f>
      </x:c>
      <x:c r="B71" s="17" t="n"/>
      <x:c r="C71" s="12" t="n"/>
      <x:c r="D71" s="12" t="n"/>
      <x:c r="E71" s="12" t="n"/>
      <x:c r="F71" s="18" t="n"/>
      <x:c r="G71" s="19" t="n"/>
      <x:c r="H71" s="10">
        <x:f>IF(B71="","",F71*G71)</x:f>
      </x:c>
      <x:c r="I71" s="12" t="n"/>
      <x:c r="J71" s="16" t="inlineStr">
        <x:is>
          <x:t xml:space="preserve">Linear</x:t>
        </x:is>
      </x:c>
      <x:c r="K71" s="10">
        <x:f>IF(B71="","",IFERROR(H71/I71,0))</x:f>
      </x:c>
      <x:c r="L71" s="16">
        <x:f>IF(B71="","",YEAR(B71))</x:f>
      </x:c>
      <x:c r="M71" s="16">
        <x:f>IF(B71="","",MONTH(B71))</x:f>
      </x:c>
      <x:c r="N71" s="10">
        <x:f>IF(B71="","",K71*(13-M71)/12)</x:f>
      </x:c>
      <x:c r="O71" s="10">
        <x:f>IF(B71="","",IF(Einstellungen!$B$5&lt;L71,0,MIN(H71,N71+MAX(0,(Einstellungen!$B$5-L71))*K71)))</x:f>
      </x:c>
      <x:c r="P71" s="10">
        <x:f>IF(B71="","",MAX(0,H71-O71))</x:f>
      </x:c>
      <x:c r="Q71" s="16">
        <x:f>IF(B71="","",IF(P71&lt;=0.01,"Abgeschlossen","Aktiv"))</x:f>
      </x:c>
      <x:c r="R71" s="10">
        <x:f>IF(B71="","",IF(Einstellungen!$B$5&lt;L71,0,IF(Einstellungen!$B$5=L71,N71,MAX(0,MIN(K71,H71-N71-(Einstellungen!$B$5-L71-1)*K71)))))</x:f>
      </x:c>
    </x:row>
    <x:row r="72" ht="18" customHeight="1">
      <x:c r="A72" s="16">
        <x:f>IF(B72="","",ROW()-2)</x:f>
      </x:c>
      <x:c r="B72" s="17" t="n"/>
      <x:c r="C72" s="12" t="n"/>
      <x:c r="D72" s="12" t="n"/>
      <x:c r="E72" s="12" t="n"/>
      <x:c r="F72" s="18" t="n"/>
      <x:c r="G72" s="19" t="n"/>
      <x:c r="H72" s="10">
        <x:f>IF(B72="","",F72*G72)</x:f>
      </x:c>
      <x:c r="I72" s="12" t="n"/>
      <x:c r="J72" s="16" t="inlineStr">
        <x:is>
          <x:t xml:space="preserve">Linear</x:t>
        </x:is>
      </x:c>
      <x:c r="K72" s="10">
        <x:f>IF(B72="","",IFERROR(H72/I72,0))</x:f>
      </x:c>
      <x:c r="L72" s="16">
        <x:f>IF(B72="","",YEAR(B72))</x:f>
      </x:c>
      <x:c r="M72" s="16">
        <x:f>IF(B72="","",MONTH(B72))</x:f>
      </x:c>
      <x:c r="N72" s="10">
        <x:f>IF(B72="","",K72*(13-M72)/12)</x:f>
      </x:c>
      <x:c r="O72" s="10">
        <x:f>IF(B72="","",IF(Einstellungen!$B$5&lt;L72,0,MIN(H72,N72+MAX(0,(Einstellungen!$B$5-L72))*K72)))</x:f>
      </x:c>
      <x:c r="P72" s="10">
        <x:f>IF(B72="","",MAX(0,H72-O72))</x:f>
      </x:c>
      <x:c r="Q72" s="16">
        <x:f>IF(B72="","",IF(P72&lt;=0.01,"Abgeschlossen","Aktiv"))</x:f>
      </x:c>
      <x:c r="R72" s="10">
        <x:f>IF(B72="","",IF(Einstellungen!$B$5&lt;L72,0,IF(Einstellungen!$B$5=L72,N72,MAX(0,MIN(K72,H72-N72-(Einstellungen!$B$5-L72-1)*K72)))))</x:f>
      </x:c>
    </x:row>
    <x:row r="73" ht="18" customHeight="1">
      <x:c r="A73" s="16">
        <x:f>IF(B73="","",ROW()-2)</x:f>
      </x:c>
      <x:c r="B73" s="17" t="n"/>
      <x:c r="C73" s="12" t="n"/>
      <x:c r="D73" s="12" t="n"/>
      <x:c r="E73" s="12" t="n"/>
      <x:c r="F73" s="18" t="n"/>
      <x:c r="G73" s="19" t="n"/>
      <x:c r="H73" s="10">
        <x:f>IF(B73="","",F73*G73)</x:f>
      </x:c>
      <x:c r="I73" s="12" t="n"/>
      <x:c r="J73" s="16" t="inlineStr">
        <x:is>
          <x:t xml:space="preserve">Linear</x:t>
        </x:is>
      </x:c>
      <x:c r="K73" s="10">
        <x:f>IF(B73="","",IFERROR(H73/I73,0))</x:f>
      </x:c>
      <x:c r="L73" s="16">
        <x:f>IF(B73="","",YEAR(B73))</x:f>
      </x:c>
      <x:c r="M73" s="16">
        <x:f>IF(B73="","",MONTH(B73))</x:f>
      </x:c>
      <x:c r="N73" s="10">
        <x:f>IF(B73="","",K73*(13-M73)/12)</x:f>
      </x:c>
      <x:c r="O73" s="10">
        <x:f>IF(B73="","",IF(Einstellungen!$B$5&lt;L73,0,MIN(H73,N73+MAX(0,(Einstellungen!$B$5-L73))*K73)))</x:f>
      </x:c>
      <x:c r="P73" s="10">
        <x:f>IF(B73="","",MAX(0,H73-O73))</x:f>
      </x:c>
      <x:c r="Q73" s="16">
        <x:f>IF(B73="","",IF(P73&lt;=0.01,"Abgeschlossen","Aktiv"))</x:f>
      </x:c>
      <x:c r="R73" s="10">
        <x:f>IF(B73="","",IF(Einstellungen!$B$5&lt;L73,0,IF(Einstellungen!$B$5=L73,N73,MAX(0,MIN(K73,H73-N73-(Einstellungen!$B$5-L73-1)*K73)))))</x:f>
      </x:c>
    </x:row>
    <x:row r="74" ht="18" customHeight="1">
      <x:c r="A74" s="16">
        <x:f>IF(B74="","",ROW()-2)</x:f>
      </x:c>
      <x:c r="B74" s="17" t="n"/>
      <x:c r="C74" s="12" t="n"/>
      <x:c r="D74" s="12" t="n"/>
      <x:c r="E74" s="12" t="n"/>
      <x:c r="F74" s="18" t="n"/>
      <x:c r="G74" s="19" t="n"/>
      <x:c r="H74" s="10">
        <x:f>IF(B74="","",F74*G74)</x:f>
      </x:c>
      <x:c r="I74" s="12" t="n"/>
      <x:c r="J74" s="16" t="inlineStr">
        <x:is>
          <x:t xml:space="preserve">Linear</x:t>
        </x:is>
      </x:c>
      <x:c r="K74" s="10">
        <x:f>IF(B74="","",IFERROR(H74/I74,0))</x:f>
      </x:c>
      <x:c r="L74" s="16">
        <x:f>IF(B74="","",YEAR(B74))</x:f>
      </x:c>
      <x:c r="M74" s="16">
        <x:f>IF(B74="","",MONTH(B74))</x:f>
      </x:c>
      <x:c r="N74" s="10">
        <x:f>IF(B74="","",K74*(13-M74)/12)</x:f>
      </x:c>
      <x:c r="O74" s="10">
        <x:f>IF(B74="","",IF(Einstellungen!$B$5&lt;L74,0,MIN(H74,N74+MAX(0,(Einstellungen!$B$5-L74))*K74)))</x:f>
      </x:c>
      <x:c r="P74" s="10">
        <x:f>IF(B74="","",MAX(0,H74-O74))</x:f>
      </x:c>
      <x:c r="Q74" s="16">
        <x:f>IF(B74="","",IF(P74&lt;=0.01,"Abgeschlossen","Aktiv"))</x:f>
      </x:c>
      <x:c r="R74" s="10">
        <x:f>IF(B74="","",IF(Einstellungen!$B$5&lt;L74,0,IF(Einstellungen!$B$5=L74,N74,MAX(0,MIN(K74,H74-N74-(Einstellungen!$B$5-L74-1)*K74)))))</x:f>
      </x:c>
    </x:row>
    <x:row r="75" ht="18" customHeight="1">
      <x:c r="A75" s="16">
        <x:f>IF(B75="","",ROW()-2)</x:f>
      </x:c>
      <x:c r="B75" s="17" t="n"/>
      <x:c r="C75" s="12" t="n"/>
      <x:c r="D75" s="12" t="n"/>
      <x:c r="E75" s="12" t="n"/>
      <x:c r="F75" s="18" t="n"/>
      <x:c r="G75" s="19" t="n"/>
      <x:c r="H75" s="10">
        <x:f>IF(B75="","",F75*G75)</x:f>
      </x:c>
      <x:c r="I75" s="12" t="n"/>
      <x:c r="J75" s="16" t="inlineStr">
        <x:is>
          <x:t xml:space="preserve">Linear</x:t>
        </x:is>
      </x:c>
      <x:c r="K75" s="10">
        <x:f>IF(B75="","",IFERROR(H75/I75,0))</x:f>
      </x:c>
      <x:c r="L75" s="16">
        <x:f>IF(B75="","",YEAR(B75))</x:f>
      </x:c>
      <x:c r="M75" s="16">
        <x:f>IF(B75="","",MONTH(B75))</x:f>
      </x:c>
      <x:c r="N75" s="10">
        <x:f>IF(B75="","",K75*(13-M75)/12)</x:f>
      </x:c>
      <x:c r="O75" s="10">
        <x:f>IF(B75="","",IF(Einstellungen!$B$5&lt;L75,0,MIN(H75,N75+MAX(0,(Einstellungen!$B$5-L75))*K75)))</x:f>
      </x:c>
      <x:c r="P75" s="10">
        <x:f>IF(B75="","",MAX(0,H75-O75))</x:f>
      </x:c>
      <x:c r="Q75" s="16">
        <x:f>IF(B75="","",IF(P75&lt;=0.01,"Abgeschlossen","Aktiv"))</x:f>
      </x:c>
      <x:c r="R75" s="10">
        <x:f>IF(B75="","",IF(Einstellungen!$B$5&lt;L75,0,IF(Einstellungen!$B$5=L75,N75,MAX(0,MIN(K75,H75-N75-(Einstellungen!$B$5-L75-1)*K75)))))</x:f>
      </x:c>
    </x:row>
    <x:row r="76" ht="18" customHeight="1">
      <x:c r="A76" s="16">
        <x:f>IF(B76="","",ROW()-2)</x:f>
      </x:c>
      <x:c r="B76" s="17" t="n"/>
      <x:c r="C76" s="12" t="n"/>
      <x:c r="D76" s="12" t="n"/>
      <x:c r="E76" s="12" t="n"/>
      <x:c r="F76" s="18" t="n"/>
      <x:c r="G76" s="19" t="n"/>
      <x:c r="H76" s="10">
        <x:f>IF(B76="","",F76*G76)</x:f>
      </x:c>
      <x:c r="I76" s="12" t="n"/>
      <x:c r="J76" s="16" t="inlineStr">
        <x:is>
          <x:t xml:space="preserve">Linear</x:t>
        </x:is>
      </x:c>
      <x:c r="K76" s="10">
        <x:f>IF(B76="","",IFERROR(H76/I76,0))</x:f>
      </x:c>
      <x:c r="L76" s="16">
        <x:f>IF(B76="","",YEAR(B76))</x:f>
      </x:c>
      <x:c r="M76" s="16">
        <x:f>IF(B76="","",MONTH(B76))</x:f>
      </x:c>
      <x:c r="N76" s="10">
        <x:f>IF(B76="","",K76*(13-M76)/12)</x:f>
      </x:c>
      <x:c r="O76" s="10">
        <x:f>IF(B76="","",IF(Einstellungen!$B$5&lt;L76,0,MIN(H76,N76+MAX(0,(Einstellungen!$B$5-L76))*K76)))</x:f>
      </x:c>
      <x:c r="P76" s="10">
        <x:f>IF(B76="","",MAX(0,H76-O76))</x:f>
      </x:c>
      <x:c r="Q76" s="16">
        <x:f>IF(B76="","",IF(P76&lt;=0.01,"Abgeschlossen","Aktiv"))</x:f>
      </x:c>
      <x:c r="R76" s="10">
        <x:f>IF(B76="","",IF(Einstellungen!$B$5&lt;L76,0,IF(Einstellungen!$B$5=L76,N76,MAX(0,MIN(K76,H76-N76-(Einstellungen!$B$5-L76-1)*K76)))))</x:f>
      </x:c>
    </x:row>
    <x:row r="77" ht="18" customHeight="1">
      <x:c r="A77" s="16">
        <x:f>IF(B77="","",ROW()-2)</x:f>
      </x:c>
      <x:c r="B77" s="17" t="n"/>
      <x:c r="C77" s="12" t="n"/>
      <x:c r="D77" s="12" t="n"/>
      <x:c r="E77" s="12" t="n"/>
      <x:c r="F77" s="18" t="n"/>
      <x:c r="G77" s="19" t="n"/>
      <x:c r="H77" s="10">
        <x:f>IF(B77="","",F77*G77)</x:f>
      </x:c>
      <x:c r="I77" s="12" t="n"/>
      <x:c r="J77" s="16" t="inlineStr">
        <x:is>
          <x:t xml:space="preserve">Linear</x:t>
        </x:is>
      </x:c>
      <x:c r="K77" s="10">
        <x:f>IF(B77="","",IFERROR(H77/I77,0))</x:f>
      </x:c>
      <x:c r="L77" s="16">
        <x:f>IF(B77="","",YEAR(B77))</x:f>
      </x:c>
      <x:c r="M77" s="16">
        <x:f>IF(B77="","",MONTH(B77))</x:f>
      </x:c>
      <x:c r="N77" s="10">
        <x:f>IF(B77="","",K77*(13-M77)/12)</x:f>
      </x:c>
      <x:c r="O77" s="10">
        <x:f>IF(B77="","",IF(Einstellungen!$B$5&lt;L77,0,MIN(H77,N77+MAX(0,(Einstellungen!$B$5-L77))*K77)))</x:f>
      </x:c>
      <x:c r="P77" s="10">
        <x:f>IF(B77="","",MAX(0,H77-O77))</x:f>
      </x:c>
      <x:c r="Q77" s="16">
        <x:f>IF(B77="","",IF(P77&lt;=0.01,"Abgeschlossen","Aktiv"))</x:f>
      </x:c>
      <x:c r="R77" s="10">
        <x:f>IF(B77="","",IF(Einstellungen!$B$5&lt;L77,0,IF(Einstellungen!$B$5=L77,N77,MAX(0,MIN(K77,H77-N77-(Einstellungen!$B$5-L77-1)*K77)))))</x:f>
      </x:c>
    </x:row>
    <x:row r="78" ht="18" customHeight="1">
      <x:c r="A78" s="16">
        <x:f>IF(B78="","",ROW()-2)</x:f>
      </x:c>
      <x:c r="B78" s="17" t="n"/>
      <x:c r="C78" s="12" t="n"/>
      <x:c r="D78" s="12" t="n"/>
      <x:c r="E78" s="12" t="n"/>
      <x:c r="F78" s="18" t="n"/>
      <x:c r="G78" s="19" t="n"/>
      <x:c r="H78" s="10">
        <x:f>IF(B78="","",F78*G78)</x:f>
      </x:c>
      <x:c r="I78" s="12" t="n"/>
      <x:c r="J78" s="16" t="inlineStr">
        <x:is>
          <x:t xml:space="preserve">Linear</x:t>
        </x:is>
      </x:c>
      <x:c r="K78" s="10">
        <x:f>IF(B78="","",IFERROR(H78/I78,0))</x:f>
      </x:c>
      <x:c r="L78" s="16">
        <x:f>IF(B78="","",YEAR(B78))</x:f>
      </x:c>
      <x:c r="M78" s="16">
        <x:f>IF(B78="","",MONTH(B78))</x:f>
      </x:c>
      <x:c r="N78" s="10">
        <x:f>IF(B78="","",K78*(13-M78)/12)</x:f>
      </x:c>
      <x:c r="O78" s="10">
        <x:f>IF(B78="","",IF(Einstellungen!$B$5&lt;L78,0,MIN(H78,N78+MAX(0,(Einstellungen!$B$5-L78))*K78)))</x:f>
      </x:c>
      <x:c r="P78" s="10">
        <x:f>IF(B78="","",MAX(0,H78-O78))</x:f>
      </x:c>
      <x:c r="Q78" s="16">
        <x:f>IF(B78="","",IF(P78&lt;=0.01,"Abgeschlossen","Aktiv"))</x:f>
      </x:c>
      <x:c r="R78" s="10">
        <x:f>IF(B78="","",IF(Einstellungen!$B$5&lt;L78,0,IF(Einstellungen!$B$5=L78,N78,MAX(0,MIN(K78,H78-N78-(Einstellungen!$B$5-L78-1)*K78)))))</x:f>
      </x:c>
    </x:row>
    <x:row r="79" ht="18" customHeight="1">
      <x:c r="A79" s="16">
        <x:f>IF(B79="","",ROW()-2)</x:f>
      </x:c>
      <x:c r="B79" s="17" t="n"/>
      <x:c r="C79" s="12" t="n"/>
      <x:c r="D79" s="12" t="n"/>
      <x:c r="E79" s="12" t="n"/>
      <x:c r="F79" s="18" t="n"/>
      <x:c r="G79" s="19" t="n"/>
      <x:c r="H79" s="10">
        <x:f>IF(B79="","",F79*G79)</x:f>
      </x:c>
      <x:c r="I79" s="12" t="n"/>
      <x:c r="J79" s="16" t="inlineStr">
        <x:is>
          <x:t xml:space="preserve">Linear</x:t>
        </x:is>
      </x:c>
      <x:c r="K79" s="10">
        <x:f>IF(B79="","",IFERROR(H79/I79,0))</x:f>
      </x:c>
      <x:c r="L79" s="16">
        <x:f>IF(B79="","",YEAR(B79))</x:f>
      </x:c>
      <x:c r="M79" s="16">
        <x:f>IF(B79="","",MONTH(B79))</x:f>
      </x:c>
      <x:c r="N79" s="10">
        <x:f>IF(B79="","",K79*(13-M79)/12)</x:f>
      </x:c>
      <x:c r="O79" s="10">
        <x:f>IF(B79="","",IF(Einstellungen!$B$5&lt;L79,0,MIN(H79,N79+MAX(0,(Einstellungen!$B$5-L79))*K79)))</x:f>
      </x:c>
      <x:c r="P79" s="10">
        <x:f>IF(B79="","",MAX(0,H79-O79))</x:f>
      </x:c>
      <x:c r="Q79" s="16">
        <x:f>IF(B79="","",IF(P79&lt;=0.01,"Abgeschlossen","Aktiv"))</x:f>
      </x:c>
      <x:c r="R79" s="10">
        <x:f>IF(B79="","",IF(Einstellungen!$B$5&lt;L79,0,IF(Einstellungen!$B$5=L79,N79,MAX(0,MIN(K79,H79-N79-(Einstellungen!$B$5-L79-1)*K79)))))</x:f>
      </x:c>
    </x:row>
    <x:row r="80" ht="18" customHeight="1">
      <x:c r="A80" s="16">
        <x:f>IF(B80="","",ROW()-2)</x:f>
      </x:c>
      <x:c r="B80" s="17" t="n"/>
      <x:c r="C80" s="12" t="n"/>
      <x:c r="D80" s="12" t="n"/>
      <x:c r="E80" s="12" t="n"/>
      <x:c r="F80" s="18" t="n"/>
      <x:c r="G80" s="19" t="n"/>
      <x:c r="H80" s="10">
        <x:f>IF(B80="","",F80*G80)</x:f>
      </x:c>
      <x:c r="I80" s="12" t="n"/>
      <x:c r="J80" s="16" t="inlineStr">
        <x:is>
          <x:t xml:space="preserve">Linear</x:t>
        </x:is>
      </x:c>
      <x:c r="K80" s="10">
        <x:f>IF(B80="","",IFERROR(H80/I80,0))</x:f>
      </x:c>
      <x:c r="L80" s="16">
        <x:f>IF(B80="","",YEAR(B80))</x:f>
      </x:c>
      <x:c r="M80" s="16">
        <x:f>IF(B80="","",MONTH(B80))</x:f>
      </x:c>
      <x:c r="N80" s="10">
        <x:f>IF(B80="","",K80*(13-M80)/12)</x:f>
      </x:c>
      <x:c r="O80" s="10">
        <x:f>IF(B80="","",IF(Einstellungen!$B$5&lt;L80,0,MIN(H80,N80+MAX(0,(Einstellungen!$B$5-L80))*K80)))</x:f>
      </x:c>
      <x:c r="P80" s="10">
        <x:f>IF(B80="","",MAX(0,H80-O80))</x:f>
      </x:c>
      <x:c r="Q80" s="16">
        <x:f>IF(B80="","",IF(P80&lt;=0.01,"Abgeschlossen","Aktiv"))</x:f>
      </x:c>
      <x:c r="R80" s="10">
        <x:f>IF(B80="","",IF(Einstellungen!$B$5&lt;L80,0,IF(Einstellungen!$B$5=L80,N80,MAX(0,MIN(K80,H80-N80-(Einstellungen!$B$5-L80-1)*K80)))))</x:f>
      </x:c>
    </x:row>
    <x:row r="81" ht="18" customHeight="1">
      <x:c r="A81" s="16">
        <x:f>IF(B81="","",ROW()-2)</x:f>
      </x:c>
      <x:c r="B81" s="17" t="n"/>
      <x:c r="C81" s="12" t="n"/>
      <x:c r="D81" s="12" t="n"/>
      <x:c r="E81" s="12" t="n"/>
      <x:c r="F81" s="18" t="n"/>
      <x:c r="G81" s="19" t="n"/>
      <x:c r="H81" s="10">
        <x:f>IF(B81="","",F81*G81)</x:f>
      </x:c>
      <x:c r="I81" s="12" t="n"/>
      <x:c r="J81" s="16" t="inlineStr">
        <x:is>
          <x:t xml:space="preserve">Linear</x:t>
        </x:is>
      </x:c>
      <x:c r="K81" s="10">
        <x:f>IF(B81="","",IFERROR(H81/I81,0))</x:f>
      </x:c>
      <x:c r="L81" s="16">
        <x:f>IF(B81="","",YEAR(B81))</x:f>
      </x:c>
      <x:c r="M81" s="16">
        <x:f>IF(B81="","",MONTH(B81))</x:f>
      </x:c>
      <x:c r="N81" s="10">
        <x:f>IF(B81="","",K81*(13-M81)/12)</x:f>
      </x:c>
      <x:c r="O81" s="10">
        <x:f>IF(B81="","",IF(Einstellungen!$B$5&lt;L81,0,MIN(H81,N81+MAX(0,(Einstellungen!$B$5-L81))*K81)))</x:f>
      </x:c>
      <x:c r="P81" s="10">
        <x:f>IF(B81="","",MAX(0,H81-O81))</x:f>
      </x:c>
      <x:c r="Q81" s="16">
        <x:f>IF(B81="","",IF(P81&lt;=0.01,"Abgeschlossen","Aktiv"))</x:f>
      </x:c>
      <x:c r="R81" s="10">
        <x:f>IF(B81="","",IF(Einstellungen!$B$5&lt;L81,0,IF(Einstellungen!$B$5=L81,N81,MAX(0,MIN(K81,H81-N81-(Einstellungen!$B$5-L81-1)*K81)))))</x:f>
      </x:c>
    </x:row>
    <x:row r="82" ht="18" customHeight="1">
      <x:c r="A82" s="16">
        <x:f>IF(B82="","",ROW()-2)</x:f>
      </x:c>
      <x:c r="B82" s="17" t="n"/>
      <x:c r="C82" s="12" t="n"/>
      <x:c r="D82" s="12" t="n"/>
      <x:c r="E82" s="12" t="n"/>
      <x:c r="F82" s="18" t="n"/>
      <x:c r="G82" s="19" t="n"/>
      <x:c r="H82" s="10">
        <x:f>IF(B82="","",F82*G82)</x:f>
      </x:c>
      <x:c r="I82" s="12" t="n"/>
      <x:c r="J82" s="16" t="inlineStr">
        <x:is>
          <x:t xml:space="preserve">Linear</x:t>
        </x:is>
      </x:c>
      <x:c r="K82" s="10">
        <x:f>IF(B82="","",IFERROR(H82/I82,0))</x:f>
      </x:c>
      <x:c r="L82" s="16">
        <x:f>IF(B82="","",YEAR(B82))</x:f>
      </x:c>
      <x:c r="M82" s="16">
        <x:f>IF(B82="","",MONTH(B82))</x:f>
      </x:c>
      <x:c r="N82" s="10">
        <x:f>IF(B82="","",K82*(13-M82)/12)</x:f>
      </x:c>
      <x:c r="O82" s="10">
        <x:f>IF(B82="","",IF(Einstellungen!$B$5&lt;L82,0,MIN(H82,N82+MAX(0,(Einstellungen!$B$5-L82))*K82)))</x:f>
      </x:c>
      <x:c r="P82" s="10">
        <x:f>IF(B82="","",MAX(0,H82-O82))</x:f>
      </x:c>
      <x:c r="Q82" s="16">
        <x:f>IF(B82="","",IF(P82&lt;=0.01,"Abgeschlossen","Aktiv"))</x:f>
      </x:c>
      <x:c r="R82" s="10">
        <x:f>IF(B82="","",IF(Einstellungen!$B$5&lt;L82,0,IF(Einstellungen!$B$5=L82,N82,MAX(0,MIN(K82,H82-N82-(Einstellungen!$B$5-L82-1)*K82)))))</x:f>
      </x:c>
    </x:row>
    <x:row r="83" ht="18" customHeight="1">
      <x:c r="A83" s="16">
        <x:f>IF(B83="","",ROW()-2)</x:f>
      </x:c>
      <x:c r="B83" s="17" t="n"/>
      <x:c r="C83" s="12" t="n"/>
      <x:c r="D83" s="12" t="n"/>
      <x:c r="E83" s="12" t="n"/>
      <x:c r="F83" s="18" t="n"/>
      <x:c r="G83" s="19" t="n"/>
      <x:c r="H83" s="10">
        <x:f>IF(B83="","",F83*G83)</x:f>
      </x:c>
      <x:c r="I83" s="12" t="n"/>
      <x:c r="J83" s="16" t="inlineStr">
        <x:is>
          <x:t xml:space="preserve">Linear</x:t>
        </x:is>
      </x:c>
      <x:c r="K83" s="10">
        <x:f>IF(B83="","",IFERROR(H83/I83,0))</x:f>
      </x:c>
      <x:c r="L83" s="16">
        <x:f>IF(B83="","",YEAR(B83))</x:f>
      </x:c>
      <x:c r="M83" s="16">
        <x:f>IF(B83="","",MONTH(B83))</x:f>
      </x:c>
      <x:c r="N83" s="10">
        <x:f>IF(B83="","",K83*(13-M83)/12)</x:f>
      </x:c>
      <x:c r="O83" s="10">
        <x:f>IF(B83="","",IF(Einstellungen!$B$5&lt;L83,0,MIN(H83,N83+MAX(0,(Einstellungen!$B$5-L83))*K83)))</x:f>
      </x:c>
      <x:c r="P83" s="10">
        <x:f>IF(B83="","",MAX(0,H83-O83))</x:f>
      </x:c>
      <x:c r="Q83" s="16">
        <x:f>IF(B83="","",IF(P83&lt;=0.01,"Abgeschlossen","Aktiv"))</x:f>
      </x:c>
      <x:c r="R83" s="10">
        <x:f>IF(B83="","",IF(Einstellungen!$B$5&lt;L83,0,IF(Einstellungen!$B$5=L83,N83,MAX(0,MIN(K83,H83-N83-(Einstellungen!$B$5-L83-1)*K83)))))</x:f>
      </x:c>
    </x:row>
    <x:row r="84" ht="18" customHeight="1">
      <x:c r="A84" s="16">
        <x:f>IF(B84="","",ROW()-2)</x:f>
      </x:c>
      <x:c r="B84" s="17" t="n"/>
      <x:c r="C84" s="12" t="n"/>
      <x:c r="D84" s="12" t="n"/>
      <x:c r="E84" s="12" t="n"/>
      <x:c r="F84" s="18" t="n"/>
      <x:c r="G84" s="19" t="n"/>
      <x:c r="H84" s="10">
        <x:f>IF(B84="","",F84*G84)</x:f>
      </x:c>
      <x:c r="I84" s="12" t="n"/>
      <x:c r="J84" s="16" t="inlineStr">
        <x:is>
          <x:t xml:space="preserve">Linear</x:t>
        </x:is>
      </x:c>
      <x:c r="K84" s="10">
        <x:f>IF(B84="","",IFERROR(H84/I84,0))</x:f>
      </x:c>
      <x:c r="L84" s="16">
        <x:f>IF(B84="","",YEAR(B84))</x:f>
      </x:c>
      <x:c r="M84" s="16">
        <x:f>IF(B84="","",MONTH(B84))</x:f>
      </x:c>
      <x:c r="N84" s="10">
        <x:f>IF(B84="","",K84*(13-M84)/12)</x:f>
      </x:c>
      <x:c r="O84" s="10">
        <x:f>IF(B84="","",IF(Einstellungen!$B$5&lt;L84,0,MIN(H84,N84+MAX(0,(Einstellungen!$B$5-L84))*K84)))</x:f>
      </x:c>
      <x:c r="P84" s="10">
        <x:f>IF(B84="","",MAX(0,H84-O84))</x:f>
      </x:c>
      <x:c r="Q84" s="16">
        <x:f>IF(B84="","",IF(P84&lt;=0.01,"Abgeschlossen","Aktiv"))</x:f>
      </x:c>
      <x:c r="R84" s="10">
        <x:f>IF(B84="","",IF(Einstellungen!$B$5&lt;L84,0,IF(Einstellungen!$B$5=L84,N84,MAX(0,MIN(K84,H84-N84-(Einstellungen!$B$5-L84-1)*K84)))))</x:f>
      </x:c>
    </x:row>
    <x:row r="85" ht="18" customHeight="1">
      <x:c r="A85" s="16">
        <x:f>IF(B85="","",ROW()-2)</x:f>
      </x:c>
      <x:c r="B85" s="17" t="n"/>
      <x:c r="C85" s="12" t="n"/>
      <x:c r="D85" s="12" t="n"/>
      <x:c r="E85" s="12" t="n"/>
      <x:c r="F85" s="18" t="n"/>
      <x:c r="G85" s="19" t="n"/>
      <x:c r="H85" s="10">
        <x:f>IF(B85="","",F85*G85)</x:f>
      </x:c>
      <x:c r="I85" s="12" t="n"/>
      <x:c r="J85" s="16" t="inlineStr">
        <x:is>
          <x:t xml:space="preserve">Linear</x:t>
        </x:is>
      </x:c>
      <x:c r="K85" s="10">
        <x:f>IF(B85="","",IFERROR(H85/I85,0))</x:f>
      </x:c>
      <x:c r="L85" s="16">
        <x:f>IF(B85="","",YEAR(B85))</x:f>
      </x:c>
      <x:c r="M85" s="16">
        <x:f>IF(B85="","",MONTH(B85))</x:f>
      </x:c>
      <x:c r="N85" s="10">
        <x:f>IF(B85="","",K85*(13-M85)/12)</x:f>
      </x:c>
      <x:c r="O85" s="10">
        <x:f>IF(B85="","",IF(Einstellungen!$B$5&lt;L85,0,MIN(H85,N85+MAX(0,(Einstellungen!$B$5-L85))*K85)))</x:f>
      </x:c>
      <x:c r="P85" s="10">
        <x:f>IF(B85="","",MAX(0,H85-O85))</x:f>
      </x:c>
      <x:c r="Q85" s="16">
        <x:f>IF(B85="","",IF(P85&lt;=0.01,"Abgeschlossen","Aktiv"))</x:f>
      </x:c>
      <x:c r="R85" s="10">
        <x:f>IF(B85="","",IF(Einstellungen!$B$5&lt;L85,0,IF(Einstellungen!$B$5=L85,N85,MAX(0,MIN(K85,H85-N85-(Einstellungen!$B$5-L85-1)*K85)))))</x:f>
      </x:c>
    </x:row>
    <x:row r="86" ht="18" customHeight="1">
      <x:c r="A86" s="16">
        <x:f>IF(B86="","",ROW()-2)</x:f>
      </x:c>
      <x:c r="B86" s="17" t="n"/>
      <x:c r="C86" s="12" t="n"/>
      <x:c r="D86" s="12" t="n"/>
      <x:c r="E86" s="12" t="n"/>
      <x:c r="F86" s="18" t="n"/>
      <x:c r="G86" s="19" t="n"/>
      <x:c r="H86" s="10">
        <x:f>IF(B86="","",F86*G86)</x:f>
      </x:c>
      <x:c r="I86" s="12" t="n"/>
      <x:c r="J86" s="16" t="inlineStr">
        <x:is>
          <x:t xml:space="preserve">Linear</x:t>
        </x:is>
      </x:c>
      <x:c r="K86" s="10">
        <x:f>IF(B86="","",IFERROR(H86/I86,0))</x:f>
      </x:c>
      <x:c r="L86" s="16">
        <x:f>IF(B86="","",YEAR(B86))</x:f>
      </x:c>
      <x:c r="M86" s="16">
        <x:f>IF(B86="","",MONTH(B86))</x:f>
      </x:c>
      <x:c r="N86" s="10">
        <x:f>IF(B86="","",K86*(13-M86)/12)</x:f>
      </x:c>
      <x:c r="O86" s="10">
        <x:f>IF(B86="","",IF(Einstellungen!$B$5&lt;L86,0,MIN(H86,N86+MAX(0,(Einstellungen!$B$5-L86))*K86)))</x:f>
      </x:c>
      <x:c r="P86" s="10">
        <x:f>IF(B86="","",MAX(0,H86-O86))</x:f>
      </x:c>
      <x:c r="Q86" s="16">
        <x:f>IF(B86="","",IF(P86&lt;=0.01,"Abgeschlossen","Aktiv"))</x:f>
      </x:c>
      <x:c r="R86" s="10">
        <x:f>IF(B86="","",IF(Einstellungen!$B$5&lt;L86,0,IF(Einstellungen!$B$5=L86,N86,MAX(0,MIN(K86,H86-N86-(Einstellungen!$B$5-L86-1)*K86)))))</x:f>
      </x:c>
    </x:row>
    <x:row r="87" ht="18" customHeight="1">
      <x:c r="A87" s="16">
        <x:f>IF(B87="","",ROW()-2)</x:f>
      </x:c>
      <x:c r="B87" s="17" t="n"/>
      <x:c r="C87" s="12" t="n"/>
      <x:c r="D87" s="12" t="n"/>
      <x:c r="E87" s="12" t="n"/>
      <x:c r="F87" s="18" t="n"/>
      <x:c r="G87" s="19" t="n"/>
      <x:c r="H87" s="10">
        <x:f>IF(B87="","",F87*G87)</x:f>
      </x:c>
      <x:c r="I87" s="12" t="n"/>
      <x:c r="J87" s="16" t="inlineStr">
        <x:is>
          <x:t xml:space="preserve">Linear</x:t>
        </x:is>
      </x:c>
      <x:c r="K87" s="10">
        <x:f>IF(B87="","",IFERROR(H87/I87,0))</x:f>
      </x:c>
      <x:c r="L87" s="16">
        <x:f>IF(B87="","",YEAR(B87))</x:f>
      </x:c>
      <x:c r="M87" s="16">
        <x:f>IF(B87="","",MONTH(B87))</x:f>
      </x:c>
      <x:c r="N87" s="10">
        <x:f>IF(B87="","",K87*(13-M87)/12)</x:f>
      </x:c>
      <x:c r="O87" s="10">
        <x:f>IF(B87="","",IF(Einstellungen!$B$5&lt;L87,0,MIN(H87,N87+MAX(0,(Einstellungen!$B$5-L87))*K87)))</x:f>
      </x:c>
      <x:c r="P87" s="10">
        <x:f>IF(B87="","",MAX(0,H87-O87))</x:f>
      </x:c>
      <x:c r="Q87" s="16">
        <x:f>IF(B87="","",IF(P87&lt;=0.01,"Abgeschlossen","Aktiv"))</x:f>
      </x:c>
      <x:c r="R87" s="10">
        <x:f>IF(B87="","",IF(Einstellungen!$B$5&lt;L87,0,IF(Einstellungen!$B$5=L87,N87,MAX(0,MIN(K87,H87-N87-(Einstellungen!$B$5-L87-1)*K87)))))</x:f>
      </x:c>
    </x:row>
    <x:row r="88" ht="18" customHeight="1">
      <x:c r="A88" s="16">
        <x:f>IF(B88="","",ROW()-2)</x:f>
      </x:c>
      <x:c r="B88" s="17" t="n"/>
      <x:c r="C88" s="12" t="n"/>
      <x:c r="D88" s="12" t="n"/>
      <x:c r="E88" s="12" t="n"/>
      <x:c r="F88" s="18" t="n"/>
      <x:c r="G88" s="19" t="n"/>
      <x:c r="H88" s="10">
        <x:f>IF(B88="","",F88*G88)</x:f>
      </x:c>
      <x:c r="I88" s="12" t="n"/>
      <x:c r="J88" s="16" t="inlineStr">
        <x:is>
          <x:t xml:space="preserve">Linear</x:t>
        </x:is>
      </x:c>
      <x:c r="K88" s="10">
        <x:f>IF(B88="","",IFERROR(H88/I88,0))</x:f>
      </x:c>
      <x:c r="L88" s="16">
        <x:f>IF(B88="","",YEAR(B88))</x:f>
      </x:c>
      <x:c r="M88" s="16">
        <x:f>IF(B88="","",MONTH(B88))</x:f>
      </x:c>
      <x:c r="N88" s="10">
        <x:f>IF(B88="","",K88*(13-M88)/12)</x:f>
      </x:c>
      <x:c r="O88" s="10">
        <x:f>IF(B88="","",IF(Einstellungen!$B$5&lt;L88,0,MIN(H88,N88+MAX(0,(Einstellungen!$B$5-L88))*K88)))</x:f>
      </x:c>
      <x:c r="P88" s="10">
        <x:f>IF(B88="","",MAX(0,H88-O88))</x:f>
      </x:c>
      <x:c r="Q88" s="16">
        <x:f>IF(B88="","",IF(P88&lt;=0.01,"Abgeschlossen","Aktiv"))</x:f>
      </x:c>
      <x:c r="R88" s="10">
        <x:f>IF(B88="","",IF(Einstellungen!$B$5&lt;L88,0,IF(Einstellungen!$B$5=L88,N88,MAX(0,MIN(K88,H88-N88-(Einstellungen!$B$5-L88-1)*K88)))))</x:f>
      </x:c>
    </x:row>
    <x:row r="89" ht="18" customHeight="1">
      <x:c r="A89" s="16">
        <x:f>IF(B89="","",ROW()-2)</x:f>
      </x:c>
      <x:c r="B89" s="17" t="n"/>
      <x:c r="C89" s="12" t="n"/>
      <x:c r="D89" s="12" t="n"/>
      <x:c r="E89" s="12" t="n"/>
      <x:c r="F89" s="18" t="n"/>
      <x:c r="G89" s="19" t="n"/>
      <x:c r="H89" s="10">
        <x:f>IF(B89="","",F89*G89)</x:f>
      </x:c>
      <x:c r="I89" s="12" t="n"/>
      <x:c r="J89" s="16" t="inlineStr">
        <x:is>
          <x:t xml:space="preserve">Linear</x:t>
        </x:is>
      </x:c>
      <x:c r="K89" s="10">
        <x:f>IF(B89="","",IFERROR(H89/I89,0))</x:f>
      </x:c>
      <x:c r="L89" s="16">
        <x:f>IF(B89="","",YEAR(B89))</x:f>
      </x:c>
      <x:c r="M89" s="16">
        <x:f>IF(B89="","",MONTH(B89))</x:f>
      </x:c>
      <x:c r="N89" s="10">
        <x:f>IF(B89="","",K89*(13-M89)/12)</x:f>
      </x:c>
      <x:c r="O89" s="10">
        <x:f>IF(B89="","",IF(Einstellungen!$B$5&lt;L89,0,MIN(H89,N89+MAX(0,(Einstellungen!$B$5-L89))*K89)))</x:f>
      </x:c>
      <x:c r="P89" s="10">
        <x:f>IF(B89="","",MAX(0,H89-O89))</x:f>
      </x:c>
      <x:c r="Q89" s="16">
        <x:f>IF(B89="","",IF(P89&lt;=0.01,"Abgeschlossen","Aktiv"))</x:f>
      </x:c>
      <x:c r="R89" s="10">
        <x:f>IF(B89="","",IF(Einstellungen!$B$5&lt;L89,0,IF(Einstellungen!$B$5=L89,N89,MAX(0,MIN(K89,H89-N89-(Einstellungen!$B$5-L89-1)*K89)))))</x:f>
      </x:c>
    </x:row>
    <x:row r="90" ht="18" customHeight="1">
      <x:c r="A90" s="16">
        <x:f>IF(B90="","",ROW()-2)</x:f>
      </x:c>
      <x:c r="B90" s="17" t="n"/>
      <x:c r="C90" s="12" t="n"/>
      <x:c r="D90" s="12" t="n"/>
      <x:c r="E90" s="12" t="n"/>
      <x:c r="F90" s="18" t="n"/>
      <x:c r="G90" s="19" t="n"/>
      <x:c r="H90" s="10">
        <x:f>IF(B90="","",F90*G90)</x:f>
      </x:c>
      <x:c r="I90" s="12" t="n"/>
      <x:c r="J90" s="16" t="inlineStr">
        <x:is>
          <x:t xml:space="preserve">Linear</x:t>
        </x:is>
      </x:c>
      <x:c r="K90" s="10">
        <x:f>IF(B90="","",IFERROR(H90/I90,0))</x:f>
      </x:c>
      <x:c r="L90" s="16">
        <x:f>IF(B90="","",YEAR(B90))</x:f>
      </x:c>
      <x:c r="M90" s="16">
        <x:f>IF(B90="","",MONTH(B90))</x:f>
      </x:c>
      <x:c r="N90" s="10">
        <x:f>IF(B90="","",K90*(13-M90)/12)</x:f>
      </x:c>
      <x:c r="O90" s="10">
        <x:f>IF(B90="","",IF(Einstellungen!$B$5&lt;L90,0,MIN(H90,N90+MAX(0,(Einstellungen!$B$5-L90))*K90)))</x:f>
      </x:c>
      <x:c r="P90" s="10">
        <x:f>IF(B90="","",MAX(0,H90-O90))</x:f>
      </x:c>
      <x:c r="Q90" s="16">
        <x:f>IF(B90="","",IF(P90&lt;=0.01,"Abgeschlossen","Aktiv"))</x:f>
      </x:c>
      <x:c r="R90" s="10">
        <x:f>IF(B90="","",IF(Einstellungen!$B$5&lt;L90,0,IF(Einstellungen!$B$5=L90,N90,MAX(0,MIN(K90,H90-N90-(Einstellungen!$B$5-L90-1)*K90)))))</x:f>
      </x:c>
    </x:row>
    <x:row r="91" ht="18" customHeight="1">
      <x:c r="A91" s="16">
        <x:f>IF(B91="","",ROW()-2)</x:f>
      </x:c>
      <x:c r="B91" s="17" t="n"/>
      <x:c r="C91" s="12" t="n"/>
      <x:c r="D91" s="12" t="n"/>
      <x:c r="E91" s="12" t="n"/>
      <x:c r="F91" s="18" t="n"/>
      <x:c r="G91" s="19" t="n"/>
      <x:c r="H91" s="10">
        <x:f>IF(B91="","",F91*G91)</x:f>
      </x:c>
      <x:c r="I91" s="12" t="n"/>
      <x:c r="J91" s="16" t="inlineStr">
        <x:is>
          <x:t xml:space="preserve">Linear</x:t>
        </x:is>
      </x:c>
      <x:c r="K91" s="10">
        <x:f>IF(B91="","",IFERROR(H91/I91,0))</x:f>
      </x:c>
      <x:c r="L91" s="16">
        <x:f>IF(B91="","",YEAR(B91))</x:f>
      </x:c>
      <x:c r="M91" s="16">
        <x:f>IF(B91="","",MONTH(B91))</x:f>
      </x:c>
      <x:c r="N91" s="10">
        <x:f>IF(B91="","",K91*(13-M91)/12)</x:f>
      </x:c>
      <x:c r="O91" s="10">
        <x:f>IF(B91="","",IF(Einstellungen!$B$5&lt;L91,0,MIN(H91,N91+MAX(0,(Einstellungen!$B$5-L91))*K91)))</x:f>
      </x:c>
      <x:c r="P91" s="10">
        <x:f>IF(B91="","",MAX(0,H91-O91))</x:f>
      </x:c>
      <x:c r="Q91" s="16">
        <x:f>IF(B91="","",IF(P91&lt;=0.01,"Abgeschlossen","Aktiv"))</x:f>
      </x:c>
      <x:c r="R91" s="10">
        <x:f>IF(B91="","",IF(Einstellungen!$B$5&lt;L91,0,IF(Einstellungen!$B$5=L91,N91,MAX(0,MIN(K91,H91-N91-(Einstellungen!$B$5-L91-1)*K91)))))</x:f>
      </x:c>
    </x:row>
    <x:row r="92" ht="18" customHeight="1">
      <x:c r="A92" s="16">
        <x:f>IF(B92="","",ROW()-2)</x:f>
      </x:c>
      <x:c r="B92" s="17" t="n"/>
      <x:c r="C92" s="12" t="n"/>
      <x:c r="D92" s="12" t="n"/>
      <x:c r="E92" s="12" t="n"/>
      <x:c r="F92" s="18" t="n"/>
      <x:c r="G92" s="19" t="n"/>
      <x:c r="H92" s="10">
        <x:f>IF(B92="","",F92*G92)</x:f>
      </x:c>
      <x:c r="I92" s="12" t="n"/>
      <x:c r="J92" s="16" t="inlineStr">
        <x:is>
          <x:t xml:space="preserve">Linear</x:t>
        </x:is>
      </x:c>
      <x:c r="K92" s="10">
        <x:f>IF(B92="","",IFERROR(H92/I92,0))</x:f>
      </x:c>
      <x:c r="L92" s="16">
        <x:f>IF(B92="","",YEAR(B92))</x:f>
      </x:c>
      <x:c r="M92" s="16">
        <x:f>IF(B92="","",MONTH(B92))</x:f>
      </x:c>
      <x:c r="N92" s="10">
        <x:f>IF(B92="","",K92*(13-M92)/12)</x:f>
      </x:c>
      <x:c r="O92" s="10">
        <x:f>IF(B92="","",IF(Einstellungen!$B$5&lt;L92,0,MIN(H92,N92+MAX(0,(Einstellungen!$B$5-L92))*K92)))</x:f>
      </x:c>
      <x:c r="P92" s="10">
        <x:f>IF(B92="","",MAX(0,H92-O92))</x:f>
      </x:c>
      <x:c r="Q92" s="16">
        <x:f>IF(B92="","",IF(P92&lt;=0.01,"Abgeschlossen","Aktiv"))</x:f>
      </x:c>
      <x:c r="R92" s="10">
        <x:f>IF(B92="","",IF(Einstellungen!$B$5&lt;L92,0,IF(Einstellungen!$B$5=L92,N92,MAX(0,MIN(K92,H92-N92-(Einstellungen!$B$5-L92-1)*K92)))))</x:f>
      </x:c>
    </x:row>
    <x:row r="93" ht="18" customHeight="1">
      <x:c r="A93" s="16">
        <x:f>IF(B93="","",ROW()-2)</x:f>
      </x:c>
      <x:c r="B93" s="17" t="n"/>
      <x:c r="C93" s="12" t="n"/>
      <x:c r="D93" s="12" t="n"/>
      <x:c r="E93" s="12" t="n"/>
      <x:c r="F93" s="18" t="n"/>
      <x:c r="G93" s="19" t="n"/>
      <x:c r="H93" s="10">
        <x:f>IF(B93="","",F93*G93)</x:f>
      </x:c>
      <x:c r="I93" s="12" t="n"/>
      <x:c r="J93" s="16" t="inlineStr">
        <x:is>
          <x:t xml:space="preserve">Linear</x:t>
        </x:is>
      </x:c>
      <x:c r="K93" s="10">
        <x:f>IF(B93="","",IFERROR(H93/I93,0))</x:f>
      </x:c>
      <x:c r="L93" s="16">
        <x:f>IF(B93="","",YEAR(B93))</x:f>
      </x:c>
      <x:c r="M93" s="16">
        <x:f>IF(B93="","",MONTH(B93))</x:f>
      </x:c>
      <x:c r="N93" s="10">
        <x:f>IF(B93="","",K93*(13-M93)/12)</x:f>
      </x:c>
      <x:c r="O93" s="10">
        <x:f>IF(B93="","",IF(Einstellungen!$B$5&lt;L93,0,MIN(H93,N93+MAX(0,(Einstellungen!$B$5-L93))*K93)))</x:f>
      </x:c>
      <x:c r="P93" s="10">
        <x:f>IF(B93="","",MAX(0,H93-O93))</x:f>
      </x:c>
      <x:c r="Q93" s="16">
        <x:f>IF(B93="","",IF(P93&lt;=0.01,"Abgeschlossen","Aktiv"))</x:f>
      </x:c>
      <x:c r="R93" s="10">
        <x:f>IF(B93="","",IF(Einstellungen!$B$5&lt;L93,0,IF(Einstellungen!$B$5=L93,N93,MAX(0,MIN(K93,H93-N93-(Einstellungen!$B$5-L93-1)*K93)))))</x:f>
      </x:c>
    </x:row>
    <x:row r="94" ht="18" customHeight="1">
      <x:c r="A94" s="16">
        <x:f>IF(B94="","",ROW()-2)</x:f>
      </x:c>
      <x:c r="B94" s="17" t="n"/>
      <x:c r="C94" s="12" t="n"/>
      <x:c r="D94" s="12" t="n"/>
      <x:c r="E94" s="12" t="n"/>
      <x:c r="F94" s="18" t="n"/>
      <x:c r="G94" s="19" t="n"/>
      <x:c r="H94" s="10">
        <x:f>IF(B94="","",F94*G94)</x:f>
      </x:c>
      <x:c r="I94" s="12" t="n"/>
      <x:c r="J94" s="16" t="inlineStr">
        <x:is>
          <x:t xml:space="preserve">Linear</x:t>
        </x:is>
      </x:c>
      <x:c r="K94" s="10">
        <x:f>IF(B94="","",IFERROR(H94/I94,0))</x:f>
      </x:c>
      <x:c r="L94" s="16">
        <x:f>IF(B94="","",YEAR(B94))</x:f>
      </x:c>
      <x:c r="M94" s="16">
        <x:f>IF(B94="","",MONTH(B94))</x:f>
      </x:c>
      <x:c r="N94" s="10">
        <x:f>IF(B94="","",K94*(13-M94)/12)</x:f>
      </x:c>
      <x:c r="O94" s="10">
        <x:f>IF(B94="","",IF(Einstellungen!$B$5&lt;L94,0,MIN(H94,N94+MAX(0,(Einstellungen!$B$5-L94))*K94)))</x:f>
      </x:c>
      <x:c r="P94" s="10">
        <x:f>IF(B94="","",MAX(0,H94-O94))</x:f>
      </x:c>
      <x:c r="Q94" s="16">
        <x:f>IF(B94="","",IF(P94&lt;=0.01,"Abgeschlossen","Aktiv"))</x:f>
      </x:c>
      <x:c r="R94" s="10">
        <x:f>IF(B94="","",IF(Einstellungen!$B$5&lt;L94,0,IF(Einstellungen!$B$5=L94,N94,MAX(0,MIN(K94,H94-N94-(Einstellungen!$B$5-L94-1)*K94)))))</x:f>
      </x:c>
    </x:row>
    <x:row r="95" ht="18" customHeight="1">
      <x:c r="A95" s="16">
        <x:f>IF(B95="","",ROW()-2)</x:f>
      </x:c>
      <x:c r="B95" s="17" t="n"/>
      <x:c r="C95" s="12" t="n"/>
      <x:c r="D95" s="12" t="n"/>
      <x:c r="E95" s="12" t="n"/>
      <x:c r="F95" s="18" t="n"/>
      <x:c r="G95" s="19" t="n"/>
      <x:c r="H95" s="10">
        <x:f>IF(B95="","",F95*G95)</x:f>
      </x:c>
      <x:c r="I95" s="12" t="n"/>
      <x:c r="J95" s="16" t="inlineStr">
        <x:is>
          <x:t xml:space="preserve">Linear</x:t>
        </x:is>
      </x:c>
      <x:c r="K95" s="10">
        <x:f>IF(B95="","",IFERROR(H95/I95,0))</x:f>
      </x:c>
      <x:c r="L95" s="16">
        <x:f>IF(B95="","",YEAR(B95))</x:f>
      </x:c>
      <x:c r="M95" s="16">
        <x:f>IF(B95="","",MONTH(B95))</x:f>
      </x:c>
      <x:c r="N95" s="10">
        <x:f>IF(B95="","",K95*(13-M95)/12)</x:f>
      </x:c>
      <x:c r="O95" s="10">
        <x:f>IF(B95="","",IF(Einstellungen!$B$5&lt;L95,0,MIN(H95,N95+MAX(0,(Einstellungen!$B$5-L95))*K95)))</x:f>
      </x:c>
      <x:c r="P95" s="10">
        <x:f>IF(B95="","",MAX(0,H95-O95))</x:f>
      </x:c>
      <x:c r="Q95" s="16">
        <x:f>IF(B95="","",IF(P95&lt;=0.01,"Abgeschlossen","Aktiv"))</x:f>
      </x:c>
      <x:c r="R95" s="10">
        <x:f>IF(B95="","",IF(Einstellungen!$B$5&lt;L95,0,IF(Einstellungen!$B$5=L95,N95,MAX(0,MIN(K95,H95-N95-(Einstellungen!$B$5-L95-1)*K95)))))</x:f>
      </x:c>
    </x:row>
    <x:row r="96" ht="18" customHeight="1">
      <x:c r="A96" s="16">
        <x:f>IF(B96="","",ROW()-2)</x:f>
      </x:c>
      <x:c r="B96" s="17" t="n"/>
      <x:c r="C96" s="12" t="n"/>
      <x:c r="D96" s="12" t="n"/>
      <x:c r="E96" s="12" t="n"/>
      <x:c r="F96" s="18" t="n"/>
      <x:c r="G96" s="19" t="n"/>
      <x:c r="H96" s="10">
        <x:f>IF(B96="","",F96*G96)</x:f>
      </x:c>
      <x:c r="I96" s="12" t="n"/>
      <x:c r="J96" s="16" t="inlineStr">
        <x:is>
          <x:t xml:space="preserve">Linear</x:t>
        </x:is>
      </x:c>
      <x:c r="K96" s="10">
        <x:f>IF(B96="","",IFERROR(H96/I96,0))</x:f>
      </x:c>
      <x:c r="L96" s="16">
        <x:f>IF(B96="","",YEAR(B96))</x:f>
      </x:c>
      <x:c r="M96" s="16">
        <x:f>IF(B96="","",MONTH(B96))</x:f>
      </x:c>
      <x:c r="N96" s="10">
        <x:f>IF(B96="","",K96*(13-M96)/12)</x:f>
      </x:c>
      <x:c r="O96" s="10">
        <x:f>IF(B96="","",IF(Einstellungen!$B$5&lt;L96,0,MIN(H96,N96+MAX(0,(Einstellungen!$B$5-L96))*K96)))</x:f>
      </x:c>
      <x:c r="P96" s="10">
        <x:f>IF(B96="","",MAX(0,H96-O96))</x:f>
      </x:c>
      <x:c r="Q96" s="16">
        <x:f>IF(B96="","",IF(P96&lt;=0.01,"Abgeschlossen","Aktiv"))</x:f>
      </x:c>
      <x:c r="R96" s="10">
        <x:f>IF(B96="","",IF(Einstellungen!$B$5&lt;L96,0,IF(Einstellungen!$B$5=L96,N96,MAX(0,MIN(K96,H96-N96-(Einstellungen!$B$5-L96-1)*K96)))))</x:f>
      </x:c>
    </x:row>
    <x:row r="97" ht="18" customHeight="1">
      <x:c r="A97" s="16">
        <x:f>IF(B97="","",ROW()-2)</x:f>
      </x:c>
      <x:c r="B97" s="17" t="n"/>
      <x:c r="C97" s="12" t="n"/>
      <x:c r="D97" s="12" t="n"/>
      <x:c r="E97" s="12" t="n"/>
      <x:c r="F97" s="18" t="n"/>
      <x:c r="G97" s="19" t="n"/>
      <x:c r="H97" s="10">
        <x:f>IF(B97="","",F97*G97)</x:f>
      </x:c>
      <x:c r="I97" s="12" t="n"/>
      <x:c r="J97" s="16" t="inlineStr">
        <x:is>
          <x:t xml:space="preserve">Linear</x:t>
        </x:is>
      </x:c>
      <x:c r="K97" s="10">
        <x:f>IF(B97="","",IFERROR(H97/I97,0))</x:f>
      </x:c>
      <x:c r="L97" s="16">
        <x:f>IF(B97="","",YEAR(B97))</x:f>
      </x:c>
      <x:c r="M97" s="16">
        <x:f>IF(B97="","",MONTH(B97))</x:f>
      </x:c>
      <x:c r="N97" s="10">
        <x:f>IF(B97="","",K97*(13-M97)/12)</x:f>
      </x:c>
      <x:c r="O97" s="10">
        <x:f>IF(B97="","",IF(Einstellungen!$B$5&lt;L97,0,MIN(H97,N97+MAX(0,(Einstellungen!$B$5-L97))*K97)))</x:f>
      </x:c>
      <x:c r="P97" s="10">
        <x:f>IF(B97="","",MAX(0,H97-O97))</x:f>
      </x:c>
      <x:c r="Q97" s="16">
        <x:f>IF(B97="","",IF(P97&lt;=0.01,"Abgeschlossen","Aktiv"))</x:f>
      </x:c>
      <x:c r="R97" s="10">
        <x:f>IF(B97="","",IF(Einstellungen!$B$5&lt;L97,0,IF(Einstellungen!$B$5=L97,N97,MAX(0,MIN(K97,H97-N97-(Einstellungen!$B$5-L97-1)*K97)))))</x:f>
      </x:c>
    </x:row>
    <x:row r="98" ht="18" customHeight="1">
      <x:c r="A98" s="16">
        <x:f>IF(B98="","",ROW()-2)</x:f>
      </x:c>
      <x:c r="B98" s="17" t="n"/>
      <x:c r="C98" s="12" t="n"/>
      <x:c r="D98" s="12" t="n"/>
      <x:c r="E98" s="12" t="n"/>
      <x:c r="F98" s="18" t="n"/>
      <x:c r="G98" s="19" t="n"/>
      <x:c r="H98" s="10">
        <x:f>IF(B98="","",F98*G98)</x:f>
      </x:c>
      <x:c r="I98" s="12" t="n"/>
      <x:c r="J98" s="16" t="inlineStr">
        <x:is>
          <x:t xml:space="preserve">Linear</x:t>
        </x:is>
      </x:c>
      <x:c r="K98" s="10">
        <x:f>IF(B98="","",IFERROR(H98/I98,0))</x:f>
      </x:c>
      <x:c r="L98" s="16">
        <x:f>IF(B98="","",YEAR(B98))</x:f>
      </x:c>
      <x:c r="M98" s="16">
        <x:f>IF(B98="","",MONTH(B98))</x:f>
      </x:c>
      <x:c r="N98" s="10">
        <x:f>IF(B98="","",K98*(13-M98)/12)</x:f>
      </x:c>
      <x:c r="O98" s="10">
        <x:f>IF(B98="","",IF(Einstellungen!$B$5&lt;L98,0,MIN(H98,N98+MAX(0,(Einstellungen!$B$5-L98))*K98)))</x:f>
      </x:c>
      <x:c r="P98" s="10">
        <x:f>IF(B98="","",MAX(0,H98-O98))</x:f>
      </x:c>
      <x:c r="Q98" s="16">
        <x:f>IF(B98="","",IF(P98&lt;=0.01,"Abgeschlossen","Aktiv"))</x:f>
      </x:c>
      <x:c r="R98" s="10">
        <x:f>IF(B98="","",IF(Einstellungen!$B$5&lt;L98,0,IF(Einstellungen!$B$5=L98,N98,MAX(0,MIN(K98,H98-N98-(Einstellungen!$B$5-L98-1)*K98)))))</x:f>
      </x:c>
    </x:row>
    <x:row r="99" ht="18" customHeight="1">
      <x:c r="A99" s="16">
        <x:f>IF(B99="","",ROW()-2)</x:f>
      </x:c>
      <x:c r="B99" s="17" t="n"/>
      <x:c r="C99" s="12" t="n"/>
      <x:c r="D99" s="12" t="n"/>
      <x:c r="E99" s="12" t="n"/>
      <x:c r="F99" s="18" t="n"/>
      <x:c r="G99" s="19" t="n"/>
      <x:c r="H99" s="10">
        <x:f>IF(B99="","",F99*G99)</x:f>
      </x:c>
      <x:c r="I99" s="12" t="n"/>
      <x:c r="J99" s="16" t="inlineStr">
        <x:is>
          <x:t xml:space="preserve">Linear</x:t>
        </x:is>
      </x:c>
      <x:c r="K99" s="10">
        <x:f>IF(B99="","",IFERROR(H99/I99,0))</x:f>
      </x:c>
      <x:c r="L99" s="16">
        <x:f>IF(B99="","",YEAR(B99))</x:f>
      </x:c>
      <x:c r="M99" s="16">
        <x:f>IF(B99="","",MONTH(B99))</x:f>
      </x:c>
      <x:c r="N99" s="10">
        <x:f>IF(B99="","",K99*(13-M99)/12)</x:f>
      </x:c>
      <x:c r="O99" s="10">
        <x:f>IF(B99="","",IF(Einstellungen!$B$5&lt;L99,0,MIN(H99,N99+MAX(0,(Einstellungen!$B$5-L99))*K99)))</x:f>
      </x:c>
      <x:c r="P99" s="10">
        <x:f>IF(B99="","",MAX(0,H99-O99))</x:f>
      </x:c>
      <x:c r="Q99" s="16">
        <x:f>IF(B99="","",IF(P99&lt;=0.01,"Abgeschlossen","Aktiv"))</x:f>
      </x:c>
      <x:c r="R99" s="10">
        <x:f>IF(B99="","",IF(Einstellungen!$B$5&lt;L99,0,IF(Einstellungen!$B$5=L99,N99,MAX(0,MIN(K99,H99-N99-(Einstellungen!$B$5-L99-1)*K99)))))</x:f>
      </x:c>
    </x:row>
    <x:row r="100" ht="18" customHeight="1">
      <x:c r="A100" s="16">
        <x:f>IF(B100="","",ROW()-2)</x:f>
      </x:c>
      <x:c r="B100" s="17" t="n"/>
      <x:c r="C100" s="12" t="n"/>
      <x:c r="D100" s="12" t="n"/>
      <x:c r="E100" s="12" t="n"/>
      <x:c r="F100" s="18" t="n"/>
      <x:c r="G100" s="19" t="n"/>
      <x:c r="H100" s="10">
        <x:f>IF(B100="","",F100*G100)</x:f>
      </x:c>
      <x:c r="I100" s="12" t="n"/>
      <x:c r="J100" s="16" t="inlineStr">
        <x:is>
          <x:t xml:space="preserve">Linear</x:t>
        </x:is>
      </x:c>
      <x:c r="K100" s="10">
        <x:f>IF(B100="","",IFERROR(H100/I100,0))</x:f>
      </x:c>
      <x:c r="L100" s="16">
        <x:f>IF(B100="","",YEAR(B100))</x:f>
      </x:c>
      <x:c r="M100" s="16">
        <x:f>IF(B100="","",MONTH(B100))</x:f>
      </x:c>
      <x:c r="N100" s="10">
        <x:f>IF(B100="","",K100*(13-M100)/12)</x:f>
      </x:c>
      <x:c r="O100" s="10">
        <x:f>IF(B100="","",IF(Einstellungen!$B$5&lt;L100,0,MIN(H100,N100+MAX(0,(Einstellungen!$B$5-L100))*K100)))</x:f>
      </x:c>
      <x:c r="P100" s="10">
        <x:f>IF(B100="","",MAX(0,H100-O100))</x:f>
      </x:c>
      <x:c r="Q100" s="16">
        <x:f>IF(B100="","",IF(P100&lt;=0.01,"Abgeschlossen","Aktiv"))</x:f>
      </x:c>
      <x:c r="R100" s="10">
        <x:f>IF(B100="","",IF(Einstellungen!$B$5&lt;L100,0,IF(Einstellungen!$B$5=L100,N100,MAX(0,MIN(K100,H100-N100-(Einstellungen!$B$5-L100-1)*K100)))))</x:f>
      </x:c>
    </x:row>
    <x:row r="101" ht="18" customHeight="1">
      <x:c r="A101" s="16">
        <x:f>IF(B101="","",ROW()-2)</x:f>
      </x:c>
      <x:c r="B101" s="17" t="n"/>
      <x:c r="C101" s="12" t="n"/>
      <x:c r="D101" s="12" t="n"/>
      <x:c r="E101" s="12" t="n"/>
      <x:c r="F101" s="18" t="n"/>
      <x:c r="G101" s="19" t="n"/>
      <x:c r="H101" s="10">
        <x:f>IF(B101="","",F101*G101)</x:f>
      </x:c>
      <x:c r="I101" s="12" t="n"/>
      <x:c r="J101" s="16" t="inlineStr">
        <x:is>
          <x:t xml:space="preserve">Linear</x:t>
        </x:is>
      </x:c>
      <x:c r="K101" s="10">
        <x:f>IF(B101="","",IFERROR(H101/I101,0))</x:f>
      </x:c>
      <x:c r="L101" s="16">
        <x:f>IF(B101="","",YEAR(B101))</x:f>
      </x:c>
      <x:c r="M101" s="16">
        <x:f>IF(B101="","",MONTH(B101))</x:f>
      </x:c>
      <x:c r="N101" s="10">
        <x:f>IF(B101="","",K101*(13-M101)/12)</x:f>
      </x:c>
      <x:c r="O101" s="10">
        <x:f>IF(B101="","",IF(Einstellungen!$B$5&lt;L101,0,MIN(H101,N101+MAX(0,(Einstellungen!$B$5-L101))*K101)))</x:f>
      </x:c>
      <x:c r="P101" s="10">
        <x:f>IF(B101="","",MAX(0,H101-O101))</x:f>
      </x:c>
      <x:c r="Q101" s="16">
        <x:f>IF(B101="","",IF(P101&lt;=0.01,"Abgeschlossen","Aktiv"))</x:f>
      </x:c>
      <x:c r="R101" s="10">
        <x:f>IF(B101="","",IF(Einstellungen!$B$5&lt;L101,0,IF(Einstellungen!$B$5=L101,N101,MAX(0,MIN(K101,H101-N101-(Einstellungen!$B$5-L101-1)*K101)))))</x:f>
      </x:c>
    </x:row>
    <x:row r="102" ht="18" customHeight="1">
      <x:c r="A102" s="16">
        <x:f>IF(B102="","",ROW()-2)</x:f>
      </x:c>
      <x:c r="B102" s="17" t="n"/>
      <x:c r="C102" s="12" t="n"/>
      <x:c r="D102" s="12" t="n"/>
      <x:c r="E102" s="12" t="n"/>
      <x:c r="F102" s="18" t="n"/>
      <x:c r="G102" s="19" t="n"/>
      <x:c r="H102" s="10">
        <x:f>IF(B102="","",F102*G102)</x:f>
      </x:c>
      <x:c r="I102" s="12" t="n"/>
      <x:c r="J102" s="16" t="inlineStr">
        <x:is>
          <x:t xml:space="preserve">Linear</x:t>
        </x:is>
      </x:c>
      <x:c r="K102" s="10">
        <x:f>IF(B102="","",IFERROR(H102/I102,0))</x:f>
      </x:c>
      <x:c r="L102" s="16">
        <x:f>IF(B102="","",YEAR(B102))</x:f>
      </x:c>
      <x:c r="M102" s="16">
        <x:f>IF(B102="","",MONTH(B102))</x:f>
      </x:c>
      <x:c r="N102" s="10">
        <x:f>IF(B102="","",K102*(13-M102)/12)</x:f>
      </x:c>
      <x:c r="O102" s="10">
        <x:f>IF(B102="","",IF(Einstellungen!$B$5&lt;L102,0,MIN(H102,N102+MAX(0,(Einstellungen!$B$5-L102))*K102)))</x:f>
      </x:c>
      <x:c r="P102" s="10">
        <x:f>IF(B102="","",MAX(0,H102-O102))</x:f>
      </x:c>
      <x:c r="Q102" s="16">
        <x:f>IF(B102="","",IF(P102&lt;=0.01,"Abgeschlossen","Aktiv"))</x:f>
      </x:c>
      <x:c r="R102" s="10">
        <x:f>IF(B102="","",IF(Einstellungen!$B$5&lt;L102,0,IF(Einstellungen!$B$5=L102,N102,MAX(0,MIN(K102,H102-N102-(Einstellungen!$B$5-L102-1)*K102)))))</x:f>
      </x:c>
    </x:row>
    <x:row r="103" ht="18" customHeight="1">
      <x:c r="A103" s="16">
        <x:f>IF(B103="","",ROW()-2)</x:f>
      </x:c>
      <x:c r="B103" s="17" t="n"/>
      <x:c r="C103" s="12" t="n"/>
      <x:c r="D103" s="12" t="n"/>
      <x:c r="E103" s="12" t="n"/>
      <x:c r="F103" s="18" t="n"/>
      <x:c r="G103" s="19" t="n"/>
      <x:c r="H103" s="10">
        <x:f>IF(B103="","",F103*G103)</x:f>
      </x:c>
      <x:c r="I103" s="12" t="n"/>
      <x:c r="J103" s="16" t="inlineStr">
        <x:is>
          <x:t xml:space="preserve">Linear</x:t>
        </x:is>
      </x:c>
      <x:c r="K103" s="10">
        <x:f>IF(B103="","",IFERROR(H103/I103,0))</x:f>
      </x:c>
      <x:c r="L103" s="16">
        <x:f>IF(B103="","",YEAR(B103))</x:f>
      </x:c>
      <x:c r="M103" s="16">
        <x:f>IF(B103="","",MONTH(B103))</x:f>
      </x:c>
      <x:c r="N103" s="10">
        <x:f>IF(B103="","",K103*(13-M103)/12)</x:f>
      </x:c>
      <x:c r="O103" s="10">
        <x:f>IF(B103="","",IF(Einstellungen!$B$5&lt;L103,0,MIN(H103,N103+MAX(0,(Einstellungen!$B$5-L103))*K103)))</x:f>
      </x:c>
      <x:c r="P103" s="10">
        <x:f>IF(B103="","",MAX(0,H103-O103))</x:f>
      </x:c>
      <x:c r="Q103" s="16">
        <x:f>IF(B103="","",IF(P103&lt;=0.01,"Abgeschlossen","Aktiv"))</x:f>
      </x:c>
      <x:c r="R103" s="10">
        <x:f>IF(B103="","",IF(Einstellungen!$B$5&lt;L103,0,IF(Einstellungen!$B$5=L103,N103,MAX(0,MIN(K103,H103-N103-(Einstellungen!$B$5-L103-1)*K103)))))</x:f>
      </x:c>
    </x:row>
    <x:row r="104" ht="18" customHeight="1">
      <x:c r="A104" s="16">
        <x:f>IF(B104="","",ROW()-2)</x:f>
      </x:c>
      <x:c r="B104" s="17" t="n"/>
      <x:c r="C104" s="12" t="n"/>
      <x:c r="D104" s="12" t="n"/>
      <x:c r="E104" s="12" t="n"/>
      <x:c r="F104" s="18" t="n"/>
      <x:c r="G104" s="19" t="n"/>
      <x:c r="H104" s="10">
        <x:f>IF(B104="","",F104*G104)</x:f>
      </x:c>
      <x:c r="I104" s="12" t="n"/>
      <x:c r="J104" s="16" t="inlineStr">
        <x:is>
          <x:t xml:space="preserve">Linear</x:t>
        </x:is>
      </x:c>
      <x:c r="K104" s="10">
        <x:f>IF(B104="","",IFERROR(H104/I104,0))</x:f>
      </x:c>
      <x:c r="L104" s="16">
        <x:f>IF(B104="","",YEAR(B104))</x:f>
      </x:c>
      <x:c r="M104" s="16">
        <x:f>IF(B104="","",MONTH(B104))</x:f>
      </x:c>
      <x:c r="N104" s="10">
        <x:f>IF(B104="","",K104*(13-M104)/12)</x:f>
      </x:c>
      <x:c r="O104" s="10">
        <x:f>IF(B104="","",IF(Einstellungen!$B$5&lt;L104,0,MIN(H104,N104+MAX(0,(Einstellungen!$B$5-L104))*K104)))</x:f>
      </x:c>
      <x:c r="P104" s="10">
        <x:f>IF(B104="","",MAX(0,H104-O104))</x:f>
      </x:c>
      <x:c r="Q104" s="16">
        <x:f>IF(B104="","",IF(P104&lt;=0.01,"Abgeschlossen","Aktiv"))</x:f>
      </x:c>
      <x:c r="R104" s="10">
        <x:f>IF(B104="","",IF(Einstellungen!$B$5&lt;L104,0,IF(Einstellungen!$B$5=L104,N104,MAX(0,MIN(K104,H104-N104-(Einstellungen!$B$5-L104-1)*K104)))))</x:f>
      </x:c>
    </x:row>
    <x:row r="105" ht="18" customHeight="1">
      <x:c r="A105" s="16">
        <x:f>IF(B105="","",ROW()-2)</x:f>
      </x:c>
      <x:c r="B105" s="17" t="n"/>
      <x:c r="C105" s="12" t="n"/>
      <x:c r="D105" s="12" t="n"/>
      <x:c r="E105" s="12" t="n"/>
      <x:c r="F105" s="18" t="n"/>
      <x:c r="G105" s="19" t="n"/>
      <x:c r="H105" s="10">
        <x:f>IF(B105="","",F105*G105)</x:f>
      </x:c>
      <x:c r="I105" s="12" t="n"/>
      <x:c r="J105" s="16" t="inlineStr">
        <x:is>
          <x:t xml:space="preserve">Linear</x:t>
        </x:is>
      </x:c>
      <x:c r="K105" s="10">
        <x:f>IF(B105="","",IFERROR(H105/I105,0))</x:f>
      </x:c>
      <x:c r="L105" s="16">
        <x:f>IF(B105="","",YEAR(B105))</x:f>
      </x:c>
      <x:c r="M105" s="16">
        <x:f>IF(B105="","",MONTH(B105))</x:f>
      </x:c>
      <x:c r="N105" s="10">
        <x:f>IF(B105="","",K105*(13-M105)/12)</x:f>
      </x:c>
      <x:c r="O105" s="10">
        <x:f>IF(B105="","",IF(Einstellungen!$B$5&lt;L105,0,MIN(H105,N105+MAX(0,(Einstellungen!$B$5-L105))*K105)))</x:f>
      </x:c>
      <x:c r="P105" s="10">
        <x:f>IF(B105="","",MAX(0,H105-O105))</x:f>
      </x:c>
      <x:c r="Q105" s="16">
        <x:f>IF(B105="","",IF(P105&lt;=0.01,"Abgeschlossen","Aktiv"))</x:f>
      </x:c>
      <x:c r="R105" s="10">
        <x:f>IF(B105="","",IF(Einstellungen!$B$5&lt;L105,0,IF(Einstellungen!$B$5=L105,N105,MAX(0,MIN(K105,H105-N105-(Einstellungen!$B$5-L105-1)*K105)))))</x:f>
      </x:c>
    </x:row>
    <x:row r="106" ht="18" customHeight="1">
      <x:c r="A106" s="16">
        <x:f>IF(B106="","",ROW()-2)</x:f>
      </x:c>
      <x:c r="B106" s="17" t="n"/>
      <x:c r="C106" s="12" t="n"/>
      <x:c r="D106" s="12" t="n"/>
      <x:c r="E106" s="12" t="n"/>
      <x:c r="F106" s="18" t="n"/>
      <x:c r="G106" s="19" t="n"/>
      <x:c r="H106" s="10">
        <x:f>IF(B106="","",F106*G106)</x:f>
      </x:c>
      <x:c r="I106" s="12" t="n"/>
      <x:c r="J106" s="16" t="inlineStr">
        <x:is>
          <x:t xml:space="preserve">Linear</x:t>
        </x:is>
      </x:c>
      <x:c r="K106" s="10">
        <x:f>IF(B106="","",IFERROR(H106/I106,0))</x:f>
      </x:c>
      <x:c r="L106" s="16">
        <x:f>IF(B106="","",YEAR(B106))</x:f>
      </x:c>
      <x:c r="M106" s="16">
        <x:f>IF(B106="","",MONTH(B106))</x:f>
      </x:c>
      <x:c r="N106" s="10">
        <x:f>IF(B106="","",K106*(13-M106)/12)</x:f>
      </x:c>
      <x:c r="O106" s="10">
        <x:f>IF(B106="","",IF(Einstellungen!$B$5&lt;L106,0,MIN(H106,N106+MAX(0,(Einstellungen!$B$5-L106))*K106)))</x:f>
      </x:c>
      <x:c r="P106" s="10">
        <x:f>IF(B106="","",MAX(0,H106-O106))</x:f>
      </x:c>
      <x:c r="Q106" s="16">
        <x:f>IF(B106="","",IF(P106&lt;=0.01,"Abgeschlossen","Aktiv"))</x:f>
      </x:c>
      <x:c r="R106" s="10">
        <x:f>IF(B106="","",IF(Einstellungen!$B$5&lt;L106,0,IF(Einstellungen!$B$5=L106,N106,MAX(0,MIN(K106,H106-N106-(Einstellungen!$B$5-L106-1)*K106)))))</x:f>
      </x:c>
    </x:row>
    <x:row r="107" ht="18" customHeight="1">
      <x:c r="A107" s="16">
        <x:f>IF(B107="","",ROW()-2)</x:f>
      </x:c>
      <x:c r="B107" s="17" t="n"/>
      <x:c r="C107" s="12" t="n"/>
      <x:c r="D107" s="12" t="n"/>
      <x:c r="E107" s="12" t="n"/>
      <x:c r="F107" s="18" t="n"/>
      <x:c r="G107" s="19" t="n"/>
      <x:c r="H107" s="10">
        <x:f>IF(B107="","",F107*G107)</x:f>
      </x:c>
      <x:c r="I107" s="12" t="n"/>
      <x:c r="J107" s="16" t="inlineStr">
        <x:is>
          <x:t xml:space="preserve">Linear</x:t>
        </x:is>
      </x:c>
      <x:c r="K107" s="10">
        <x:f>IF(B107="","",IFERROR(H107/I107,0))</x:f>
      </x:c>
      <x:c r="L107" s="16">
        <x:f>IF(B107="","",YEAR(B107))</x:f>
      </x:c>
      <x:c r="M107" s="16">
        <x:f>IF(B107="","",MONTH(B107))</x:f>
      </x:c>
      <x:c r="N107" s="10">
        <x:f>IF(B107="","",K107*(13-M107)/12)</x:f>
      </x:c>
      <x:c r="O107" s="10">
        <x:f>IF(B107="","",IF(Einstellungen!$B$5&lt;L107,0,MIN(H107,N107+MAX(0,(Einstellungen!$B$5-L107))*K107)))</x:f>
      </x:c>
      <x:c r="P107" s="10">
        <x:f>IF(B107="","",MAX(0,H107-O107))</x:f>
      </x:c>
      <x:c r="Q107" s="16">
        <x:f>IF(B107="","",IF(P107&lt;=0.01,"Abgeschlossen","Aktiv"))</x:f>
      </x:c>
      <x:c r="R107" s="10">
        <x:f>IF(B107="","",IF(Einstellungen!$B$5&lt;L107,0,IF(Einstellungen!$B$5=L107,N107,MAX(0,MIN(K107,H107-N107-(Einstellungen!$B$5-L107-1)*K107)))))</x:f>
      </x:c>
    </x:row>
    <x:row r="108" ht="18" customHeight="1">
      <x:c r="A108" s="16">
        <x:f>IF(B108="","",ROW()-2)</x:f>
      </x:c>
      <x:c r="B108" s="17" t="n"/>
      <x:c r="C108" s="12" t="n"/>
      <x:c r="D108" s="12" t="n"/>
      <x:c r="E108" s="12" t="n"/>
      <x:c r="F108" s="18" t="n"/>
      <x:c r="G108" s="19" t="n"/>
      <x:c r="H108" s="10">
        <x:f>IF(B108="","",F108*G108)</x:f>
      </x:c>
      <x:c r="I108" s="12" t="n"/>
      <x:c r="J108" s="16" t="inlineStr">
        <x:is>
          <x:t xml:space="preserve">Linear</x:t>
        </x:is>
      </x:c>
      <x:c r="K108" s="10">
        <x:f>IF(B108="","",IFERROR(H108/I108,0))</x:f>
      </x:c>
      <x:c r="L108" s="16">
        <x:f>IF(B108="","",YEAR(B108))</x:f>
      </x:c>
      <x:c r="M108" s="16">
        <x:f>IF(B108="","",MONTH(B108))</x:f>
      </x:c>
      <x:c r="N108" s="10">
        <x:f>IF(B108="","",K108*(13-M108)/12)</x:f>
      </x:c>
      <x:c r="O108" s="10">
        <x:f>IF(B108="","",IF(Einstellungen!$B$5&lt;L108,0,MIN(H108,N108+MAX(0,(Einstellungen!$B$5-L108))*K108)))</x:f>
      </x:c>
      <x:c r="P108" s="10">
        <x:f>IF(B108="","",MAX(0,H108-O108))</x:f>
      </x:c>
      <x:c r="Q108" s="16">
        <x:f>IF(B108="","",IF(P108&lt;=0.01,"Abgeschlossen","Aktiv"))</x:f>
      </x:c>
      <x:c r="R108" s="10">
        <x:f>IF(B108="","",IF(Einstellungen!$B$5&lt;L108,0,IF(Einstellungen!$B$5=L108,N108,MAX(0,MIN(K108,H108-N108-(Einstellungen!$B$5-L108-1)*K108)))))</x:f>
      </x:c>
    </x:row>
    <x:row r="109" ht="18" customHeight="1">
      <x:c r="A109" s="16">
        <x:f>IF(B109="","",ROW()-2)</x:f>
      </x:c>
      <x:c r="B109" s="17" t="n"/>
      <x:c r="C109" s="12" t="n"/>
      <x:c r="D109" s="12" t="n"/>
      <x:c r="E109" s="12" t="n"/>
      <x:c r="F109" s="18" t="n"/>
      <x:c r="G109" s="19" t="n"/>
      <x:c r="H109" s="10">
        <x:f>IF(B109="","",F109*G109)</x:f>
      </x:c>
      <x:c r="I109" s="12" t="n"/>
      <x:c r="J109" s="16" t="inlineStr">
        <x:is>
          <x:t xml:space="preserve">Linear</x:t>
        </x:is>
      </x:c>
      <x:c r="K109" s="10">
        <x:f>IF(B109="","",IFERROR(H109/I109,0))</x:f>
      </x:c>
      <x:c r="L109" s="16">
        <x:f>IF(B109="","",YEAR(B109))</x:f>
      </x:c>
      <x:c r="M109" s="16">
        <x:f>IF(B109="","",MONTH(B109))</x:f>
      </x:c>
      <x:c r="N109" s="10">
        <x:f>IF(B109="","",K109*(13-M109)/12)</x:f>
      </x:c>
      <x:c r="O109" s="10">
        <x:f>IF(B109="","",IF(Einstellungen!$B$5&lt;L109,0,MIN(H109,N109+MAX(0,(Einstellungen!$B$5-L109))*K109)))</x:f>
      </x:c>
      <x:c r="P109" s="10">
        <x:f>IF(B109="","",MAX(0,H109-O109))</x:f>
      </x:c>
      <x:c r="Q109" s="16">
        <x:f>IF(B109="","",IF(P109&lt;=0.01,"Abgeschlossen","Aktiv"))</x:f>
      </x:c>
      <x:c r="R109" s="10">
        <x:f>IF(B109="","",IF(Einstellungen!$B$5&lt;L109,0,IF(Einstellungen!$B$5=L109,N109,MAX(0,MIN(K109,H109-N109-(Einstellungen!$B$5-L109-1)*K109)))))</x:f>
      </x:c>
    </x:row>
    <x:row r="110" ht="18" customHeight="1">
      <x:c r="A110" s="16">
        <x:f>IF(B110="","",ROW()-2)</x:f>
      </x:c>
      <x:c r="B110" s="17" t="n"/>
      <x:c r="C110" s="12" t="n"/>
      <x:c r="D110" s="12" t="n"/>
      <x:c r="E110" s="12" t="n"/>
      <x:c r="F110" s="18" t="n"/>
      <x:c r="G110" s="19" t="n"/>
      <x:c r="H110" s="10">
        <x:f>IF(B110="","",F110*G110)</x:f>
      </x:c>
      <x:c r="I110" s="12" t="n"/>
      <x:c r="J110" s="16" t="inlineStr">
        <x:is>
          <x:t xml:space="preserve">Linear</x:t>
        </x:is>
      </x:c>
      <x:c r="K110" s="10">
        <x:f>IF(B110="","",IFERROR(H110/I110,0))</x:f>
      </x:c>
      <x:c r="L110" s="16">
        <x:f>IF(B110="","",YEAR(B110))</x:f>
      </x:c>
      <x:c r="M110" s="16">
        <x:f>IF(B110="","",MONTH(B110))</x:f>
      </x:c>
      <x:c r="N110" s="10">
        <x:f>IF(B110="","",K110*(13-M110)/12)</x:f>
      </x:c>
      <x:c r="O110" s="10">
        <x:f>IF(B110="","",IF(Einstellungen!$B$5&lt;L110,0,MIN(H110,N110+MAX(0,(Einstellungen!$B$5-L110))*K110)))</x:f>
      </x:c>
      <x:c r="P110" s="10">
        <x:f>IF(B110="","",MAX(0,H110-O110))</x:f>
      </x:c>
      <x:c r="Q110" s="16">
        <x:f>IF(B110="","",IF(P110&lt;=0.01,"Abgeschlossen","Aktiv"))</x:f>
      </x:c>
      <x:c r="R110" s="10">
        <x:f>IF(B110="","",IF(Einstellungen!$B$5&lt;L110,0,IF(Einstellungen!$B$5=L110,N110,MAX(0,MIN(K110,H110-N110-(Einstellungen!$B$5-L110-1)*K110)))))</x:f>
      </x:c>
    </x:row>
    <x:row r="111" ht="18" customHeight="1">
      <x:c r="A111" s="16">
        <x:f>IF(B111="","",ROW()-2)</x:f>
      </x:c>
      <x:c r="B111" s="17" t="n"/>
      <x:c r="C111" s="12" t="n"/>
      <x:c r="D111" s="12" t="n"/>
      <x:c r="E111" s="12" t="n"/>
      <x:c r="F111" s="18" t="n"/>
      <x:c r="G111" s="19" t="n"/>
      <x:c r="H111" s="10">
        <x:f>IF(B111="","",F111*G111)</x:f>
      </x:c>
      <x:c r="I111" s="12" t="n"/>
      <x:c r="J111" s="16" t="inlineStr">
        <x:is>
          <x:t xml:space="preserve">Linear</x:t>
        </x:is>
      </x:c>
      <x:c r="K111" s="10">
        <x:f>IF(B111="","",IFERROR(H111/I111,0))</x:f>
      </x:c>
      <x:c r="L111" s="16">
        <x:f>IF(B111="","",YEAR(B111))</x:f>
      </x:c>
      <x:c r="M111" s="16">
        <x:f>IF(B111="","",MONTH(B111))</x:f>
      </x:c>
      <x:c r="N111" s="10">
        <x:f>IF(B111="","",K111*(13-M111)/12)</x:f>
      </x:c>
      <x:c r="O111" s="10">
        <x:f>IF(B111="","",IF(Einstellungen!$B$5&lt;L111,0,MIN(H111,N111+MAX(0,(Einstellungen!$B$5-L111))*K111)))</x:f>
      </x:c>
      <x:c r="P111" s="10">
        <x:f>IF(B111="","",MAX(0,H111-O111))</x:f>
      </x:c>
      <x:c r="Q111" s="16">
        <x:f>IF(B111="","",IF(P111&lt;=0.01,"Abgeschlossen","Aktiv"))</x:f>
      </x:c>
      <x:c r="R111" s="10">
        <x:f>IF(B111="","",IF(Einstellungen!$B$5&lt;L111,0,IF(Einstellungen!$B$5=L111,N111,MAX(0,MIN(K111,H111-N111-(Einstellungen!$B$5-L111-1)*K111)))))</x:f>
      </x:c>
    </x:row>
    <x:row r="112" ht="18" customHeight="1">
      <x:c r="A112" s="16">
        <x:f>IF(B112="","",ROW()-2)</x:f>
      </x:c>
      <x:c r="B112" s="17" t="n"/>
      <x:c r="C112" s="12" t="n"/>
      <x:c r="D112" s="12" t="n"/>
      <x:c r="E112" s="12" t="n"/>
      <x:c r="F112" s="18" t="n"/>
      <x:c r="G112" s="19" t="n"/>
      <x:c r="H112" s="10">
        <x:f>IF(B112="","",F112*G112)</x:f>
      </x:c>
      <x:c r="I112" s="12" t="n"/>
      <x:c r="J112" s="16" t="inlineStr">
        <x:is>
          <x:t xml:space="preserve">Linear</x:t>
        </x:is>
      </x:c>
      <x:c r="K112" s="10">
        <x:f>IF(B112="","",IFERROR(H112/I112,0))</x:f>
      </x:c>
      <x:c r="L112" s="16">
        <x:f>IF(B112="","",YEAR(B112))</x:f>
      </x:c>
      <x:c r="M112" s="16">
        <x:f>IF(B112="","",MONTH(B112))</x:f>
      </x:c>
      <x:c r="N112" s="10">
        <x:f>IF(B112="","",K112*(13-M112)/12)</x:f>
      </x:c>
      <x:c r="O112" s="10">
        <x:f>IF(B112="","",IF(Einstellungen!$B$5&lt;L112,0,MIN(H112,N112+MAX(0,(Einstellungen!$B$5-L112))*K112)))</x:f>
      </x:c>
      <x:c r="P112" s="10">
        <x:f>IF(B112="","",MAX(0,H112-O112))</x:f>
      </x:c>
      <x:c r="Q112" s="16">
        <x:f>IF(B112="","",IF(P112&lt;=0.01,"Abgeschlossen","Aktiv"))</x:f>
      </x:c>
      <x:c r="R112" s="10">
        <x:f>IF(B112="","",IF(Einstellungen!$B$5&lt;L112,0,IF(Einstellungen!$B$5=L112,N112,MAX(0,MIN(K112,H112-N112-(Einstellungen!$B$5-L112-1)*K112)))))</x:f>
      </x:c>
    </x:row>
    <x:row r="113" ht="18" customHeight="1">
      <x:c r="A113" s="16">
        <x:f>IF(B113="","",ROW()-2)</x:f>
      </x:c>
      <x:c r="B113" s="17" t="n"/>
      <x:c r="C113" s="12" t="n"/>
      <x:c r="D113" s="12" t="n"/>
      <x:c r="E113" s="12" t="n"/>
      <x:c r="F113" s="18" t="n"/>
      <x:c r="G113" s="19" t="n"/>
      <x:c r="H113" s="10">
        <x:f>IF(B113="","",F113*G113)</x:f>
      </x:c>
      <x:c r="I113" s="12" t="n"/>
      <x:c r="J113" s="16" t="inlineStr">
        <x:is>
          <x:t xml:space="preserve">Linear</x:t>
        </x:is>
      </x:c>
      <x:c r="K113" s="10">
        <x:f>IF(B113="","",IFERROR(H113/I113,0))</x:f>
      </x:c>
      <x:c r="L113" s="16">
        <x:f>IF(B113="","",YEAR(B113))</x:f>
      </x:c>
      <x:c r="M113" s="16">
        <x:f>IF(B113="","",MONTH(B113))</x:f>
      </x:c>
      <x:c r="N113" s="10">
        <x:f>IF(B113="","",K113*(13-M113)/12)</x:f>
      </x:c>
      <x:c r="O113" s="10">
        <x:f>IF(B113="","",IF(Einstellungen!$B$5&lt;L113,0,MIN(H113,N113+MAX(0,(Einstellungen!$B$5-L113))*K113)))</x:f>
      </x:c>
      <x:c r="P113" s="10">
        <x:f>IF(B113="","",MAX(0,H113-O113))</x:f>
      </x:c>
      <x:c r="Q113" s="16">
        <x:f>IF(B113="","",IF(P113&lt;=0.01,"Abgeschlossen","Aktiv"))</x:f>
      </x:c>
      <x:c r="R113" s="10">
        <x:f>IF(B113="","",IF(Einstellungen!$B$5&lt;L113,0,IF(Einstellungen!$B$5=L113,N113,MAX(0,MIN(K113,H113-N113-(Einstellungen!$B$5-L113-1)*K113)))))</x:f>
      </x:c>
    </x:row>
    <x:row r="114" ht="18" customHeight="1">
      <x:c r="A114" s="16">
        <x:f>IF(B114="","",ROW()-2)</x:f>
      </x:c>
      <x:c r="B114" s="17" t="n"/>
      <x:c r="C114" s="12" t="n"/>
      <x:c r="D114" s="12" t="n"/>
      <x:c r="E114" s="12" t="n"/>
      <x:c r="F114" s="18" t="n"/>
      <x:c r="G114" s="19" t="n"/>
      <x:c r="H114" s="10">
        <x:f>IF(B114="","",F114*G114)</x:f>
      </x:c>
      <x:c r="I114" s="12" t="n"/>
      <x:c r="J114" s="16" t="inlineStr">
        <x:is>
          <x:t xml:space="preserve">Linear</x:t>
        </x:is>
      </x:c>
      <x:c r="K114" s="10">
        <x:f>IF(B114="","",IFERROR(H114/I114,0))</x:f>
      </x:c>
      <x:c r="L114" s="16">
        <x:f>IF(B114="","",YEAR(B114))</x:f>
      </x:c>
      <x:c r="M114" s="16">
        <x:f>IF(B114="","",MONTH(B114))</x:f>
      </x:c>
      <x:c r="N114" s="10">
        <x:f>IF(B114="","",K114*(13-M114)/12)</x:f>
      </x:c>
      <x:c r="O114" s="10">
        <x:f>IF(B114="","",IF(Einstellungen!$B$5&lt;L114,0,MIN(H114,N114+MAX(0,(Einstellungen!$B$5-L114))*K114)))</x:f>
      </x:c>
      <x:c r="P114" s="10">
        <x:f>IF(B114="","",MAX(0,H114-O114))</x:f>
      </x:c>
      <x:c r="Q114" s="16">
        <x:f>IF(B114="","",IF(P114&lt;=0.01,"Abgeschlossen","Aktiv"))</x:f>
      </x:c>
      <x:c r="R114" s="10">
        <x:f>IF(B114="","",IF(Einstellungen!$B$5&lt;L114,0,IF(Einstellungen!$B$5=L114,N114,MAX(0,MIN(K114,H114-N114-(Einstellungen!$B$5-L114-1)*K114)))))</x:f>
      </x:c>
    </x:row>
    <x:row r="115" ht="18" customHeight="1">
      <x:c r="A115" s="16">
        <x:f>IF(B115="","",ROW()-2)</x:f>
      </x:c>
      <x:c r="B115" s="17" t="n"/>
      <x:c r="C115" s="12" t="n"/>
      <x:c r="D115" s="12" t="n"/>
      <x:c r="E115" s="12" t="n"/>
      <x:c r="F115" s="18" t="n"/>
      <x:c r="G115" s="19" t="n"/>
      <x:c r="H115" s="10">
        <x:f>IF(B115="","",F115*G115)</x:f>
      </x:c>
      <x:c r="I115" s="12" t="n"/>
      <x:c r="J115" s="16" t="inlineStr">
        <x:is>
          <x:t xml:space="preserve">Linear</x:t>
        </x:is>
      </x:c>
      <x:c r="K115" s="10">
        <x:f>IF(B115="","",IFERROR(H115/I115,0))</x:f>
      </x:c>
      <x:c r="L115" s="16">
        <x:f>IF(B115="","",YEAR(B115))</x:f>
      </x:c>
      <x:c r="M115" s="16">
        <x:f>IF(B115="","",MONTH(B115))</x:f>
      </x:c>
      <x:c r="N115" s="10">
        <x:f>IF(B115="","",K115*(13-M115)/12)</x:f>
      </x:c>
      <x:c r="O115" s="10">
        <x:f>IF(B115="","",IF(Einstellungen!$B$5&lt;L115,0,MIN(H115,N115+MAX(0,(Einstellungen!$B$5-L115))*K115)))</x:f>
      </x:c>
      <x:c r="P115" s="10">
        <x:f>IF(B115="","",MAX(0,H115-O115))</x:f>
      </x:c>
      <x:c r="Q115" s="16">
        <x:f>IF(B115="","",IF(P115&lt;=0.01,"Abgeschlossen","Aktiv"))</x:f>
      </x:c>
      <x:c r="R115" s="10">
        <x:f>IF(B115="","",IF(Einstellungen!$B$5&lt;L115,0,IF(Einstellungen!$B$5=L115,N115,MAX(0,MIN(K115,H115-N115-(Einstellungen!$B$5-L115-1)*K115)))))</x:f>
      </x:c>
    </x:row>
    <x:row r="116" ht="18" customHeight="1">
      <x:c r="A116" s="16">
        <x:f>IF(B116="","",ROW()-2)</x:f>
      </x:c>
      <x:c r="B116" s="17" t="n"/>
      <x:c r="C116" s="12" t="n"/>
      <x:c r="D116" s="12" t="n"/>
      <x:c r="E116" s="12" t="n"/>
      <x:c r="F116" s="18" t="n"/>
      <x:c r="G116" s="19" t="n"/>
      <x:c r="H116" s="10">
        <x:f>IF(B116="","",F116*G116)</x:f>
      </x:c>
      <x:c r="I116" s="12" t="n"/>
      <x:c r="J116" s="16" t="inlineStr">
        <x:is>
          <x:t xml:space="preserve">Linear</x:t>
        </x:is>
      </x:c>
      <x:c r="K116" s="10">
        <x:f>IF(B116="","",IFERROR(H116/I116,0))</x:f>
      </x:c>
      <x:c r="L116" s="16">
        <x:f>IF(B116="","",YEAR(B116))</x:f>
      </x:c>
      <x:c r="M116" s="16">
        <x:f>IF(B116="","",MONTH(B116))</x:f>
      </x:c>
      <x:c r="N116" s="10">
        <x:f>IF(B116="","",K116*(13-M116)/12)</x:f>
      </x:c>
      <x:c r="O116" s="10">
        <x:f>IF(B116="","",IF(Einstellungen!$B$5&lt;L116,0,MIN(H116,N116+MAX(0,(Einstellungen!$B$5-L116))*K116)))</x:f>
      </x:c>
      <x:c r="P116" s="10">
        <x:f>IF(B116="","",MAX(0,H116-O116))</x:f>
      </x:c>
      <x:c r="Q116" s="16">
        <x:f>IF(B116="","",IF(P116&lt;=0.01,"Abgeschlossen","Aktiv"))</x:f>
      </x:c>
      <x:c r="R116" s="10">
        <x:f>IF(B116="","",IF(Einstellungen!$B$5&lt;L116,0,IF(Einstellungen!$B$5=L116,N116,MAX(0,MIN(K116,H116-N116-(Einstellungen!$B$5-L116-1)*K116)))))</x:f>
      </x:c>
    </x:row>
    <x:row r="117" ht="18" customHeight="1">
      <x:c r="A117" s="16">
        <x:f>IF(B117="","",ROW()-2)</x:f>
      </x:c>
      <x:c r="B117" s="17" t="n"/>
      <x:c r="C117" s="12" t="n"/>
      <x:c r="D117" s="12" t="n"/>
      <x:c r="E117" s="12" t="n"/>
      <x:c r="F117" s="18" t="n"/>
      <x:c r="G117" s="19" t="n"/>
      <x:c r="H117" s="10">
        <x:f>IF(B117="","",F117*G117)</x:f>
      </x:c>
      <x:c r="I117" s="12" t="n"/>
      <x:c r="J117" s="16" t="inlineStr">
        <x:is>
          <x:t xml:space="preserve">Linear</x:t>
        </x:is>
      </x:c>
      <x:c r="K117" s="10">
        <x:f>IF(B117="","",IFERROR(H117/I117,0))</x:f>
      </x:c>
      <x:c r="L117" s="16">
        <x:f>IF(B117="","",YEAR(B117))</x:f>
      </x:c>
      <x:c r="M117" s="16">
        <x:f>IF(B117="","",MONTH(B117))</x:f>
      </x:c>
      <x:c r="N117" s="10">
        <x:f>IF(B117="","",K117*(13-M117)/12)</x:f>
      </x:c>
      <x:c r="O117" s="10">
        <x:f>IF(B117="","",IF(Einstellungen!$B$5&lt;L117,0,MIN(H117,N117+MAX(0,(Einstellungen!$B$5-L117))*K117)))</x:f>
      </x:c>
      <x:c r="P117" s="10">
        <x:f>IF(B117="","",MAX(0,H117-O117))</x:f>
      </x:c>
      <x:c r="Q117" s="16">
        <x:f>IF(B117="","",IF(P117&lt;=0.01,"Abgeschlossen","Aktiv"))</x:f>
      </x:c>
      <x:c r="R117" s="10">
        <x:f>IF(B117="","",IF(Einstellungen!$B$5&lt;L117,0,IF(Einstellungen!$B$5=L117,N117,MAX(0,MIN(K117,H117-N117-(Einstellungen!$B$5-L117-1)*K117)))))</x:f>
      </x:c>
    </x:row>
    <x:row r="118" ht="18" customHeight="1">
      <x:c r="A118" s="16">
        <x:f>IF(B118="","",ROW()-2)</x:f>
      </x:c>
      <x:c r="B118" s="17" t="n"/>
      <x:c r="C118" s="12" t="n"/>
      <x:c r="D118" s="12" t="n"/>
      <x:c r="E118" s="12" t="n"/>
      <x:c r="F118" s="18" t="n"/>
      <x:c r="G118" s="19" t="n"/>
      <x:c r="H118" s="10">
        <x:f>IF(B118="","",F118*G118)</x:f>
      </x:c>
      <x:c r="I118" s="12" t="n"/>
      <x:c r="J118" s="16" t="inlineStr">
        <x:is>
          <x:t xml:space="preserve">Linear</x:t>
        </x:is>
      </x:c>
      <x:c r="K118" s="10">
        <x:f>IF(B118="","",IFERROR(H118/I118,0))</x:f>
      </x:c>
      <x:c r="L118" s="16">
        <x:f>IF(B118="","",YEAR(B118))</x:f>
      </x:c>
      <x:c r="M118" s="16">
        <x:f>IF(B118="","",MONTH(B118))</x:f>
      </x:c>
      <x:c r="N118" s="10">
        <x:f>IF(B118="","",K118*(13-M118)/12)</x:f>
      </x:c>
      <x:c r="O118" s="10">
        <x:f>IF(B118="","",IF(Einstellungen!$B$5&lt;L118,0,MIN(H118,N118+MAX(0,(Einstellungen!$B$5-L118))*K118)))</x:f>
      </x:c>
      <x:c r="P118" s="10">
        <x:f>IF(B118="","",MAX(0,H118-O118))</x:f>
      </x:c>
      <x:c r="Q118" s="16">
        <x:f>IF(B118="","",IF(P118&lt;=0.01,"Abgeschlossen","Aktiv"))</x:f>
      </x:c>
      <x:c r="R118" s="10">
        <x:f>IF(B118="","",IF(Einstellungen!$B$5&lt;L118,0,IF(Einstellungen!$B$5=L118,N118,MAX(0,MIN(K118,H118-N118-(Einstellungen!$B$5-L118-1)*K118)))))</x:f>
      </x:c>
    </x:row>
    <x:row r="119" ht="18" customHeight="1">
      <x:c r="A119" s="16">
        <x:f>IF(B119="","",ROW()-2)</x:f>
      </x:c>
      <x:c r="B119" s="17" t="n"/>
      <x:c r="C119" s="12" t="n"/>
      <x:c r="D119" s="12" t="n"/>
      <x:c r="E119" s="12" t="n"/>
      <x:c r="F119" s="18" t="n"/>
      <x:c r="G119" s="19" t="n"/>
      <x:c r="H119" s="10">
        <x:f>IF(B119="","",F119*G119)</x:f>
      </x:c>
      <x:c r="I119" s="12" t="n"/>
      <x:c r="J119" s="16" t="inlineStr">
        <x:is>
          <x:t xml:space="preserve">Linear</x:t>
        </x:is>
      </x:c>
      <x:c r="K119" s="10">
        <x:f>IF(B119="","",IFERROR(H119/I119,0))</x:f>
      </x:c>
      <x:c r="L119" s="16">
        <x:f>IF(B119="","",YEAR(B119))</x:f>
      </x:c>
      <x:c r="M119" s="16">
        <x:f>IF(B119="","",MONTH(B119))</x:f>
      </x:c>
      <x:c r="N119" s="10">
        <x:f>IF(B119="","",K119*(13-M119)/12)</x:f>
      </x:c>
      <x:c r="O119" s="10">
        <x:f>IF(B119="","",IF(Einstellungen!$B$5&lt;L119,0,MIN(H119,N119+MAX(0,(Einstellungen!$B$5-L119))*K119)))</x:f>
      </x:c>
      <x:c r="P119" s="10">
        <x:f>IF(B119="","",MAX(0,H119-O119))</x:f>
      </x:c>
      <x:c r="Q119" s="16">
        <x:f>IF(B119="","",IF(P119&lt;=0.01,"Abgeschlossen","Aktiv"))</x:f>
      </x:c>
      <x:c r="R119" s="10">
        <x:f>IF(B119="","",IF(Einstellungen!$B$5&lt;L119,0,IF(Einstellungen!$B$5=L119,N119,MAX(0,MIN(K119,H119-N119-(Einstellungen!$B$5-L119-1)*K119)))))</x:f>
      </x:c>
    </x:row>
    <x:row r="120" ht="18" customHeight="1">
      <x:c r="A120" s="16">
        <x:f>IF(B120="","",ROW()-2)</x:f>
      </x:c>
      <x:c r="B120" s="17" t="n"/>
      <x:c r="C120" s="12" t="n"/>
      <x:c r="D120" s="12" t="n"/>
      <x:c r="E120" s="12" t="n"/>
      <x:c r="F120" s="18" t="n"/>
      <x:c r="G120" s="19" t="n"/>
      <x:c r="H120" s="10">
        <x:f>IF(B120="","",F120*G120)</x:f>
      </x:c>
      <x:c r="I120" s="12" t="n"/>
      <x:c r="J120" s="16" t="inlineStr">
        <x:is>
          <x:t xml:space="preserve">Linear</x:t>
        </x:is>
      </x:c>
      <x:c r="K120" s="10">
        <x:f>IF(B120="","",IFERROR(H120/I120,0))</x:f>
      </x:c>
      <x:c r="L120" s="16">
        <x:f>IF(B120="","",YEAR(B120))</x:f>
      </x:c>
      <x:c r="M120" s="16">
        <x:f>IF(B120="","",MONTH(B120))</x:f>
      </x:c>
      <x:c r="N120" s="10">
        <x:f>IF(B120="","",K120*(13-M120)/12)</x:f>
      </x:c>
      <x:c r="O120" s="10">
        <x:f>IF(B120="","",IF(Einstellungen!$B$5&lt;L120,0,MIN(H120,N120+MAX(0,(Einstellungen!$B$5-L120))*K120)))</x:f>
      </x:c>
      <x:c r="P120" s="10">
        <x:f>IF(B120="","",MAX(0,H120-O120))</x:f>
      </x:c>
      <x:c r="Q120" s="16">
        <x:f>IF(B120="","",IF(P120&lt;=0.01,"Abgeschlossen","Aktiv"))</x:f>
      </x:c>
      <x:c r="R120" s="10">
        <x:f>IF(B120="","",IF(Einstellungen!$B$5&lt;L120,0,IF(Einstellungen!$B$5=L120,N120,MAX(0,MIN(K120,H120-N120-(Einstellungen!$B$5-L120-1)*K120)))))</x:f>
      </x:c>
    </x:row>
  </x:sheetData>
  <x:mergeCells>
    <x:mergeCell ref="A1:R1"/>
  </x:mergeCells>
  <x:pageMargins left="0.7" right="0.7" top="0.75" bottom="0.75" header="0.3" footer="0.3"/>
</x:worksheet>
</file>