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bauabrechnung\"/>
    </mc:Choice>
  </mc:AlternateContent>
  <xr:revisionPtr revIDLastSave="0" documentId="13_ncr:1_{89B6CC9E-048A-496E-8F3B-0CD47BD00D40}" xr6:coauthVersionLast="47" xr6:coauthVersionMax="47" xr10:uidLastSave="{00000000-0000-0000-0000-000000000000}"/>
  <bookViews>
    <workbookView xWindow="1860" yWindow="975" windowWidth="23790" windowHeight="13500" xr2:uid="{00000000-000D-0000-FFFF-FFFF00000000}"/>
  </bookViews>
  <sheets>
    <sheet name="Übersicht" sheetId="1" r:id="rId1"/>
    <sheet name="Bauabrechnung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41" i="2" l="1"/>
  <c r="M41" i="2" s="1"/>
  <c r="I41" i="2"/>
  <c r="N41" i="2" s="1"/>
  <c r="L40" i="2"/>
  <c r="M40" i="2" s="1"/>
  <c r="I40" i="2"/>
  <c r="N40" i="2" s="1"/>
  <c r="L39" i="2"/>
  <c r="M39" i="2" s="1"/>
  <c r="I39" i="2"/>
  <c r="N39" i="2" s="1"/>
  <c r="L38" i="2"/>
  <c r="M38" i="2" s="1"/>
  <c r="I38" i="2"/>
  <c r="N38" i="2" s="1"/>
  <c r="L37" i="2"/>
  <c r="M37" i="2" s="1"/>
  <c r="I37" i="2"/>
  <c r="N37" i="2" s="1"/>
  <c r="L36" i="2"/>
  <c r="M36" i="2" s="1"/>
  <c r="I36" i="2"/>
  <c r="N36" i="2" s="1"/>
  <c r="L35" i="2"/>
  <c r="M35" i="2" s="1"/>
  <c r="I35" i="2"/>
  <c r="N35" i="2" s="1"/>
  <c r="L34" i="2"/>
  <c r="M34" i="2" s="1"/>
  <c r="I34" i="2"/>
  <c r="N34" i="2" s="1"/>
  <c r="L33" i="2"/>
  <c r="M33" i="2" s="1"/>
  <c r="I33" i="2"/>
  <c r="N33" i="2" s="1"/>
  <c r="L32" i="2"/>
  <c r="M32" i="2" s="1"/>
  <c r="I32" i="2"/>
  <c r="N32" i="2" s="1"/>
  <c r="L31" i="2"/>
  <c r="M31" i="2" s="1"/>
  <c r="I31" i="2"/>
  <c r="N31" i="2" s="1"/>
  <c r="L30" i="2"/>
  <c r="M30" i="2" s="1"/>
  <c r="I30" i="2"/>
  <c r="N30" i="2" s="1"/>
  <c r="L29" i="2"/>
  <c r="M29" i="2" s="1"/>
  <c r="I29" i="2"/>
  <c r="N29" i="2" s="1"/>
  <c r="L28" i="2"/>
  <c r="M28" i="2" s="1"/>
  <c r="I28" i="2"/>
  <c r="N28" i="2" s="1"/>
  <c r="L27" i="2"/>
  <c r="M27" i="2" s="1"/>
  <c r="I27" i="2"/>
  <c r="N27" i="2" s="1"/>
  <c r="L26" i="2"/>
  <c r="M26" i="2" s="1"/>
  <c r="I26" i="2"/>
  <c r="N26" i="2" s="1"/>
  <c r="L25" i="2"/>
  <c r="M25" i="2" s="1"/>
  <c r="I25" i="2"/>
  <c r="N25" i="2" s="1"/>
  <c r="L24" i="2"/>
  <c r="M24" i="2" s="1"/>
  <c r="I24" i="2"/>
  <c r="N24" i="2" s="1"/>
  <c r="L23" i="2"/>
  <c r="M23" i="2" s="1"/>
  <c r="I23" i="2"/>
  <c r="N23" i="2" s="1"/>
  <c r="L22" i="2"/>
  <c r="M22" i="2" s="1"/>
  <c r="I22" i="2"/>
  <c r="N22" i="2" s="1"/>
  <c r="L21" i="2"/>
  <c r="M21" i="2" s="1"/>
  <c r="I21" i="2"/>
  <c r="N21" i="2" s="1"/>
  <c r="L20" i="2"/>
  <c r="M20" i="2" s="1"/>
  <c r="I20" i="2"/>
  <c r="N20" i="2" s="1"/>
  <c r="L19" i="2"/>
  <c r="M19" i="2" s="1"/>
  <c r="I19" i="2"/>
  <c r="N19" i="2" s="1"/>
  <c r="L18" i="2"/>
  <c r="M18" i="2" s="1"/>
  <c r="I18" i="2"/>
  <c r="N18" i="2" s="1"/>
  <c r="L17" i="2"/>
  <c r="M17" i="2" s="1"/>
  <c r="I17" i="2"/>
  <c r="N17" i="2" s="1"/>
  <c r="L16" i="2"/>
  <c r="M16" i="2" s="1"/>
  <c r="I16" i="2"/>
  <c r="N16" i="2" s="1"/>
  <c r="L15" i="2"/>
  <c r="M15" i="2" s="1"/>
  <c r="I15" i="2"/>
  <c r="N15" i="2" s="1"/>
  <c r="L14" i="2"/>
  <c r="M14" i="2" s="1"/>
  <c r="I14" i="2"/>
  <c r="N14" i="2" s="1"/>
  <c r="L13" i="2"/>
  <c r="C24" i="1" s="1"/>
  <c r="D24" i="1" s="1"/>
  <c r="I13" i="2"/>
  <c r="N13" i="2" s="1"/>
  <c r="L12" i="2"/>
  <c r="M12" i="2" s="1"/>
  <c r="I12" i="2"/>
  <c r="N12" i="2" s="1"/>
  <c r="L11" i="2"/>
  <c r="M11" i="2" s="1"/>
  <c r="I11" i="2"/>
  <c r="N11" i="2" s="1"/>
  <c r="L10" i="2"/>
  <c r="M10" i="2" s="1"/>
  <c r="I10" i="2"/>
  <c r="N10" i="2" s="1"/>
  <c r="L9" i="2"/>
  <c r="M9" i="2" s="1"/>
  <c r="I9" i="2"/>
  <c r="N9" i="2" s="1"/>
  <c r="L8" i="2"/>
  <c r="M8" i="2" s="1"/>
  <c r="I8" i="2"/>
  <c r="N8" i="2" s="1"/>
  <c r="L7" i="2"/>
  <c r="M7" i="2" s="1"/>
  <c r="I7" i="2"/>
  <c r="N7" i="2" s="1"/>
  <c r="L6" i="2"/>
  <c r="M6" i="2" s="1"/>
  <c r="I6" i="2"/>
  <c r="N6" i="2" s="1"/>
  <c r="L5" i="2"/>
  <c r="M5" i="2" s="1"/>
  <c r="I5" i="2"/>
  <c r="N5" i="2" s="1"/>
  <c r="L4" i="2"/>
  <c r="C17" i="1" s="1"/>
  <c r="D17" i="1" s="1"/>
  <c r="I4" i="2"/>
  <c r="N4" i="2" s="1"/>
  <c r="L3" i="2"/>
  <c r="C16" i="1" s="1"/>
  <c r="I3" i="2"/>
  <c r="F5" i="1" s="1"/>
  <c r="L2" i="2"/>
  <c r="M2" i="2" s="1"/>
  <c r="I2" i="2"/>
  <c r="I43" i="2" s="1"/>
  <c r="C25" i="1"/>
  <c r="D25" i="1" s="1"/>
  <c r="B25" i="1"/>
  <c r="B24" i="1"/>
  <c r="C23" i="1"/>
  <c r="D23" i="1" s="1"/>
  <c r="B23" i="1"/>
  <c r="C22" i="1"/>
  <c r="D22" i="1" s="1"/>
  <c r="B22" i="1"/>
  <c r="C21" i="1"/>
  <c r="D21" i="1" s="1"/>
  <c r="B21" i="1"/>
  <c r="C20" i="1"/>
  <c r="D20" i="1" s="1"/>
  <c r="B20" i="1"/>
  <c r="C19" i="1"/>
  <c r="D19" i="1" s="1"/>
  <c r="B19" i="1"/>
  <c r="C18" i="1"/>
  <c r="D18" i="1" s="1"/>
  <c r="B18" i="1"/>
  <c r="B17" i="1"/>
  <c r="B16" i="1"/>
  <c r="B26" i="1" s="1"/>
  <c r="F11" i="1"/>
  <c r="C26" i="1" l="1"/>
  <c r="D16" i="1"/>
  <c r="D26" i="1" s="1"/>
  <c r="N2" i="2"/>
  <c r="M3" i="2"/>
  <c r="M43" i="2" s="1"/>
  <c r="M13" i="2"/>
  <c r="N3" i="2"/>
  <c r="M4" i="2"/>
  <c r="H5" i="1"/>
  <c r="H8" i="1"/>
  <c r="L43" i="2"/>
  <c r="F8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A14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Summen nach Kategorie auf Basis der Positionen in der Bauabrechnung.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A1" authorId="0" shapeId="0" xr:uid="{00000000-0006-0000-0100-000001000000}">
      <text>
        <r>
          <rPr>
            <sz val="11"/>
            <color theme="1"/>
            <rFont val="Calibri"/>
            <family val="2"/>
            <scheme val="minor"/>
          </rPr>
          <t>Eingabeblatt für Kosten-, Rechnungs- und Statuskontrolle.</t>
        </r>
      </text>
    </comment>
  </commentList>
</comments>
</file>

<file path=xl/sharedStrings.xml><?xml version="1.0" encoding="utf-8"?>
<sst xmlns="http://schemas.openxmlformats.org/spreadsheetml/2006/main" count="203" uniqueCount="145">
  <si>
    <t>Projektübersicht und Kostenkontrolle</t>
  </si>
  <si>
    <t>Projektdaten</t>
  </si>
  <si>
    <t>Gesamtbudget</t>
  </si>
  <si>
    <t>Ist-Kosten</t>
  </si>
  <si>
    <t>Projektname</t>
  </si>
  <si>
    <t>Neubau Einfamilienhaus Musterstraße</t>
  </si>
  <si>
    <t>Bauherr / Kunde</t>
  </si>
  <si>
    <t>Musterbau GmbH</t>
  </si>
  <si>
    <t>Projektleiter</t>
  </si>
  <si>
    <t>Thomas Berger</t>
  </si>
  <si>
    <t>Abweichung €</t>
  </si>
  <si>
    <t>Abweichung %</t>
  </si>
  <si>
    <t>Baustelle / Ort</t>
  </si>
  <si>
    <t>Hamburg</t>
  </si>
  <si>
    <t>Startdatum</t>
  </si>
  <si>
    <t>15.01.2026</t>
  </si>
  <si>
    <t>Enddatum</t>
  </si>
  <si>
    <t>30.09.2026</t>
  </si>
  <si>
    <t>Offene Positionen</t>
  </si>
  <si>
    <t>MwSt. %</t>
  </si>
  <si>
    <t>Währung</t>
  </si>
  <si>
    <t>EUR</t>
  </si>
  <si>
    <t>Kostenübersicht nach Kategorie</t>
  </si>
  <si>
    <t>Hinweise</t>
  </si>
  <si>
    <t>Kategorie</t>
  </si>
  <si>
    <t>Geplant (€)</t>
  </si>
  <si>
    <t>Real (€)</t>
  </si>
  <si>
    <t>Abweichung (€)</t>
  </si>
  <si>
    <t>1. Neue Positionen in der Tabelle „Bauabrechnung“ eintragen.</t>
  </si>
  <si>
    <t>Erdarbeiten</t>
  </si>
  <si>
    <t>2. Kosten, Abweichung und Kennzahlen werden automatisch berechnet.</t>
  </si>
  <si>
    <t>Rohbau</t>
  </si>
  <si>
    <t>3. Positive Abweichungen = Mehrkosten; Status und Risiko priorisieren offene Themen.</t>
  </si>
  <si>
    <t>Dach</t>
  </si>
  <si>
    <t>Fassade</t>
  </si>
  <si>
    <t>Fenster / Türen</t>
  </si>
  <si>
    <t>Legende</t>
  </si>
  <si>
    <t>Elektro</t>
  </si>
  <si>
    <t>Eingabe</t>
  </si>
  <si>
    <t>Farbcodierung zur schnellen Orientierung</t>
  </si>
  <si>
    <t>Sanitär / Heizung</t>
  </si>
  <si>
    <t>Berechnet</t>
  </si>
  <si>
    <t>Innenausbau</t>
  </si>
  <si>
    <t>Warnung / Risiko</t>
  </si>
  <si>
    <t>Außenanlagen</t>
  </si>
  <si>
    <t>Sonstiges</t>
  </si>
  <si>
    <t>Gesamt</t>
  </si>
  <si>
    <t>Pos.</t>
  </si>
  <si>
    <t>Gewerk</t>
  </si>
  <si>
    <t>Bauteil / Leistung</t>
  </si>
  <si>
    <t>Beschreibung</t>
  </si>
  <si>
    <t>Einheit</t>
  </si>
  <si>
    <t>Menge geplant</t>
  </si>
  <si>
    <t>EP geplant (€)</t>
  </si>
  <si>
    <t>Kosten geplant (€)</t>
  </si>
  <si>
    <t>Menge real</t>
  </si>
  <si>
    <t>EP real (€)</t>
  </si>
  <si>
    <t>Kosten real (€)</t>
  </si>
  <si>
    <t>Abweichung (%)</t>
  </si>
  <si>
    <t>Status</t>
  </si>
  <si>
    <t>Lieferant</t>
  </si>
  <si>
    <t>Rechnungsnummer</t>
  </si>
  <si>
    <t>Rechnungsdatum</t>
  </si>
  <si>
    <t>Risiko</t>
  </si>
  <si>
    <t>Notizen</t>
  </si>
  <si>
    <t>Baustellenvorbereitung</t>
  </si>
  <si>
    <t>Baustelleneinrichtung</t>
  </si>
  <si>
    <t>Container, Zaun und Ersteinrichtung</t>
  </si>
  <si>
    <t>Pauschal</t>
  </si>
  <si>
    <t>Bezahlt</t>
  </si>
  <si>
    <t>Nord Bau Service</t>
  </si>
  <si>
    <t>RE-2026-001</t>
  </si>
  <si>
    <t>20.01.2026</t>
  </si>
  <si>
    <t>Niedrig</t>
  </si>
  <si>
    <t>Abgeschlossen</t>
  </si>
  <si>
    <t>Tiefbau</t>
  </si>
  <si>
    <t>Aushub Fundament</t>
  </si>
  <si>
    <t>Aushub und Abtransport von Boden</t>
  </si>
  <si>
    <t>m³</t>
  </si>
  <si>
    <t>Abgerechnet</t>
  </si>
  <si>
    <t>Erdbau Hansen</t>
  </si>
  <si>
    <t>RE-2026-014</t>
  </si>
  <si>
    <t>02.02.2026</t>
  </si>
  <si>
    <t>Mittel</t>
  </si>
  <si>
    <t>Mehrmenge wegen weichem Boden</t>
  </si>
  <si>
    <t>Fundament</t>
  </si>
  <si>
    <t>Schalung, Bewehrung und Beton</t>
  </si>
  <si>
    <t>m²</t>
  </si>
  <si>
    <t>Teilweise abgerechnet</t>
  </si>
  <si>
    <t>BetonPlus GmbH</t>
  </si>
  <si>
    <t>RE-2026-021</t>
  </si>
  <si>
    <t>18.02.2026</t>
  </si>
  <si>
    <t>Teilrechnung 1 eingegangen</t>
  </si>
  <si>
    <t>Mauerwerk EG/OG</t>
  </si>
  <si>
    <t>Außen- und Innenwände</t>
  </si>
  <si>
    <t>In Arbeit</t>
  </si>
  <si>
    <t>Massivbau Nord</t>
  </si>
  <si>
    <t/>
  </si>
  <si>
    <t>Leichte Preissteigerung</t>
  </si>
  <si>
    <t>Dachdecker</t>
  </si>
  <si>
    <t>Dachkonstruktion</t>
  </si>
  <si>
    <t>Holz, Dämmung und Eindeckung</t>
  </si>
  <si>
    <t>Offen</t>
  </si>
  <si>
    <t>Dachteam Elbe</t>
  </si>
  <si>
    <t>Beauftragt, noch nicht fakturiert</t>
  </si>
  <si>
    <t>WDVS / Putz</t>
  </si>
  <si>
    <t>Wärmedämmverbundsystem mit Oberputz</t>
  </si>
  <si>
    <t>Fassadenbau Kühn</t>
  </si>
  <si>
    <t>Einsparung gegenüber Angebot</t>
  </si>
  <si>
    <t>Fensterbauer</t>
  </si>
  <si>
    <t>Fenster</t>
  </si>
  <si>
    <t>Kunststofffenster inkl. Montage</t>
  </si>
  <si>
    <t>Stk</t>
  </si>
  <si>
    <t>FensterWerk</t>
  </si>
  <si>
    <t>RE-2026-045</t>
  </si>
  <si>
    <t>04.03.2026</t>
  </si>
  <si>
    <t>Lieferung vollständig</t>
  </si>
  <si>
    <t>Tischler</t>
  </si>
  <si>
    <t>Haustür</t>
  </si>
  <si>
    <t>Aluminium-Haustür inkl. Einbau</t>
  </si>
  <si>
    <t>Nord Türen</t>
  </si>
  <si>
    <t>RE-2026-051</t>
  </si>
  <si>
    <t>09.03.2026</t>
  </si>
  <si>
    <t>Restzahlung offen</t>
  </si>
  <si>
    <t>Elektriker</t>
  </si>
  <si>
    <t>Elektroinstallation</t>
  </si>
  <si>
    <t>Kabel, Verteilung, Schalter und Steckdosen</t>
  </si>
  <si>
    <t>Elektro Weber</t>
  </si>
  <si>
    <t>Hoch</t>
  </si>
  <si>
    <t>Nachträge möglich</t>
  </si>
  <si>
    <t>Sanitär</t>
  </si>
  <si>
    <t>Sanitär &amp; Heizung</t>
  </si>
  <si>
    <t>Leitungen, Sanitärobjekte und Wärmepumpe</t>
  </si>
  <si>
    <t>Haustechnik Berg</t>
  </si>
  <si>
    <t>Preisrisiko bei Material</t>
  </si>
  <si>
    <t>Trockenbau</t>
  </si>
  <si>
    <t>Trockenbau, Spachteln und Malervorbereitung</t>
  </si>
  <si>
    <t>Innenbau Stark</t>
  </si>
  <si>
    <t>Leichte Mehrmenge</t>
  </si>
  <si>
    <t>Galabau</t>
  </si>
  <si>
    <t>Terrasse / Wege</t>
  </si>
  <si>
    <t>Pflaster, Terrasse und Entwässerung</t>
  </si>
  <si>
    <t>Garten &amp; Stein</t>
  </si>
  <si>
    <t>Ausführung am Projektende</t>
  </si>
  <si>
    <t>Bauabrechnung / BKP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</si>
</sst>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&quot;€&quot;;[Red]\(#,##0.00\ &quot;€&quot;\)"/>
    <numFmt numFmtId="165" formatCode="0.0%;[Red]\(0.0%\)"/>
    <numFmt numFmtId="166" formatCode="dd\.mm\.yyyy"/>
  </numFmts>
  <fonts count="8" x14ac:knownFonts="1">
    <font>
      <sz val="11"/>
      <color theme="1"/>
      <name val="Calibri"/>
      <family val="2"/>
      <scheme val="minor"/>
    </font>
    <font>
      <i/>
      <sz val="11"/>
      <color rgb="FFFFFFFF"/>
      <name val="Calibri"/>
    </font>
    <font>
      <b/>
      <sz val="11"/>
      <color rgb="FFFFFFFF"/>
      <name val="Calibri"/>
    </font>
    <font>
      <b/>
      <sz val="11"/>
      <color rgb="FF1F415A"/>
      <name val="Calibri"/>
    </font>
    <font>
      <b/>
      <sz val="15"/>
      <color rgb="FF1F415A"/>
      <name val="Calibri"/>
    </font>
    <font>
      <sz val="10"/>
      <name val="Calibri"/>
    </font>
    <font>
      <b/>
      <sz val="20"/>
      <color rgb="FFFFFFFF"/>
      <name val="Calibri"/>
      <family val="2"/>
    </font>
    <font>
      <sz val="2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E8EEF2"/>
      </patternFill>
    </fill>
    <fill>
      <patternFill patternType="solid">
        <fgColor rgb="FFFFF7E6"/>
      </patternFill>
    </fill>
    <fill>
      <patternFill patternType="solid">
        <fgColor rgb="FFEAF3F8"/>
      </patternFill>
    </fill>
    <fill>
      <patternFill patternType="solid">
        <fgColor rgb="FFFFF3CD"/>
      </patternFill>
    </fill>
  </fills>
  <borders count="11">
    <border>
      <left/>
      <right/>
      <top/>
      <bottom/>
      <diagonal/>
    </border>
    <border>
      <left style="thin">
        <color rgb="FFB7C4CC"/>
      </left>
      <right style="thin">
        <color rgb="FFB7C4CC"/>
      </right>
      <top style="thin">
        <color rgb="FFB7C4CC"/>
      </top>
      <bottom style="thin">
        <color rgb="FFB7C4CC"/>
      </bottom>
      <diagonal/>
    </border>
    <border>
      <left/>
      <right/>
      <top/>
      <bottom style="thin">
        <color rgb="FFB7C4CC"/>
      </bottom>
      <diagonal/>
    </border>
    <border>
      <left/>
      <right/>
      <top style="medium">
        <color rgb="FF00484E"/>
      </top>
      <bottom style="medium">
        <color rgb="FF00484E"/>
      </bottom>
      <diagonal/>
    </border>
    <border>
      <left/>
      <right/>
      <top style="thin">
        <color rgb="FFB7C4CC"/>
      </top>
      <bottom/>
      <diagonal/>
    </border>
    <border>
      <left/>
      <right style="thin">
        <color rgb="FFB7C4CC"/>
      </right>
      <top style="thin">
        <color rgb="FFB7C4CC"/>
      </top>
      <bottom/>
      <diagonal/>
    </border>
    <border>
      <left/>
      <right/>
      <top style="thin">
        <color rgb="FFB7C4CC"/>
      </top>
      <bottom style="thin">
        <color rgb="FFB7C4CC"/>
      </bottom>
      <diagonal/>
    </border>
    <border>
      <left/>
      <right style="thin">
        <color rgb="FFB7C4CC"/>
      </right>
      <top style="thin">
        <color rgb="FFB7C4CC"/>
      </top>
      <bottom style="thin">
        <color rgb="FFB7C4CC"/>
      </bottom>
      <diagonal/>
    </border>
    <border>
      <left style="thin">
        <color rgb="FFB7C4CC"/>
      </left>
      <right/>
      <top/>
      <bottom style="thin">
        <color rgb="FFB7C4CC"/>
      </bottom>
      <diagonal/>
    </border>
    <border>
      <left/>
      <right style="thin">
        <color rgb="FFB7C4CC"/>
      </right>
      <top/>
      <bottom style="thin">
        <color rgb="FFB7C4CC"/>
      </bottom>
      <diagonal/>
    </border>
    <border>
      <left/>
      <right/>
      <top/>
      <bottom style="thin">
        <color rgb="FFB7C4CC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3" fillId="4" borderId="1" xfId="0" applyFont="1" applyFill="1" applyBorder="1"/>
    <xf numFmtId="0" fontId="2" fillId="2" borderId="1" xfId="0" applyFont="1" applyFill="1" applyBorder="1" applyAlignment="1">
      <alignment horizontal="center"/>
    </xf>
    <xf numFmtId="0" fontId="0" fillId="5" borderId="1" xfId="0" applyFill="1" applyBorder="1"/>
    <xf numFmtId="164" fontId="0" fillId="6" borderId="1" xfId="0" applyNumberFormat="1" applyFill="1" applyBorder="1"/>
    <xf numFmtId="0" fontId="0" fillId="6" borderId="1" xfId="0" applyFill="1" applyBorder="1"/>
    <xf numFmtId="0" fontId="0" fillId="7" borderId="1" xfId="0" applyFill="1" applyBorder="1"/>
    <xf numFmtId="0" fontId="2" fillId="3" borderId="1" xfId="0" applyFont="1" applyFill="1" applyBorder="1"/>
    <xf numFmtId="164" fontId="2" fillId="3" borderId="1" xfId="0" applyNumberFormat="1" applyFont="1" applyFill="1" applyBorder="1"/>
    <xf numFmtId="0" fontId="2" fillId="2" borderId="1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/>
    </xf>
    <xf numFmtId="0" fontId="5" fillId="5" borderId="2" xfId="0" applyFont="1" applyFill="1" applyBorder="1" applyAlignment="1">
      <alignment horizontal="left" vertical="center"/>
    </xf>
    <xf numFmtId="0" fontId="5" fillId="5" borderId="2" xfId="0" applyFont="1" applyFill="1" applyBorder="1" applyAlignment="1">
      <alignment vertical="top" wrapText="1"/>
    </xf>
    <xf numFmtId="4" fontId="5" fillId="5" borderId="2" xfId="0" applyNumberFormat="1" applyFont="1" applyFill="1" applyBorder="1" applyAlignment="1">
      <alignment horizontal="right"/>
    </xf>
    <xf numFmtId="164" fontId="5" fillId="5" borderId="2" xfId="0" applyNumberFormat="1" applyFont="1" applyFill="1" applyBorder="1" applyAlignment="1">
      <alignment horizontal="right"/>
    </xf>
    <xf numFmtId="164" fontId="5" fillId="6" borderId="2" xfId="0" applyNumberFormat="1" applyFont="1" applyFill="1" applyBorder="1" applyAlignment="1">
      <alignment horizontal="right"/>
    </xf>
    <xf numFmtId="165" fontId="5" fillId="6" borderId="2" xfId="0" applyNumberFormat="1" applyFont="1" applyFill="1" applyBorder="1" applyAlignment="1">
      <alignment horizontal="left" vertical="center"/>
    </xf>
    <xf numFmtId="166" fontId="5" fillId="5" borderId="2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right"/>
    </xf>
    <xf numFmtId="164" fontId="2" fillId="3" borderId="3" xfId="0" applyNumberFormat="1" applyFont="1" applyFill="1" applyBorder="1" applyAlignment="1">
      <alignment horizontal="right"/>
    </xf>
    <xf numFmtId="165" fontId="0" fillId="5" borderId="1" xfId="0" applyNumberFormat="1" applyFill="1" applyBorder="1" applyAlignment="1">
      <alignment horizontal="left"/>
    </xf>
    <xf numFmtId="0" fontId="0" fillId="0" borderId="6" xfId="0" applyBorder="1"/>
    <xf numFmtId="0" fontId="0" fillId="0" borderId="7" xfId="0" applyBorder="1"/>
    <xf numFmtId="164" fontId="4" fillId="6" borderId="1" xfId="0" applyNumberFormat="1" applyFont="1" applyFill="1" applyBorder="1" applyAlignment="1">
      <alignment horizontal="center" vertical="center"/>
    </xf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2" fillId="3" borderId="1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left"/>
    </xf>
    <xf numFmtId="0" fontId="0" fillId="0" borderId="0" xfId="0"/>
    <xf numFmtId="0" fontId="0" fillId="5" borderId="1" xfId="0" applyFill="1" applyBorder="1" applyAlignment="1">
      <alignment horizontal="left"/>
    </xf>
    <xf numFmtId="166" fontId="0" fillId="5" borderId="1" xfId="0" applyNumberForma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1" fillId="3" borderId="0" xfId="0" applyFont="1" applyFill="1" applyAlignment="1">
      <alignment horizontal="center" vertical="center"/>
    </xf>
    <xf numFmtId="0" fontId="5" fillId="5" borderId="1" xfId="0" applyFont="1" applyFill="1" applyBorder="1" applyAlignment="1">
      <alignment vertical="top" wrapText="1"/>
    </xf>
    <xf numFmtId="165" fontId="4" fillId="6" borderId="1" xfId="0" applyNumberFormat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left"/>
    </xf>
    <xf numFmtId="0" fontId="4" fillId="6" borderId="1" xfId="0" applyFont="1" applyFill="1" applyBorder="1" applyAlignment="1">
      <alignment horizontal="center" vertical="center"/>
    </xf>
    <xf numFmtId="0" fontId="0" fillId="0" borderId="4" xfId="0" applyBorder="1"/>
    <xf numFmtId="0" fontId="0" fillId="0" borderId="10" xfId="0" applyBorder="1"/>
    <xf numFmtId="0" fontId="6" fillId="2" borderId="0" xfId="0" applyFont="1" applyFill="1" applyAlignment="1">
      <alignment horizontal="center" vertical="center"/>
    </xf>
    <xf numFmtId="0" fontId="7" fillId="0" borderId="0" xfId="0" applyFont="1"/>
  </cellXfs>
  <cellStyles count="1">
    <cellStyle name="Normal" xfId="0" builtinId="0"/>
  </cellStyles>
  <dxfs count="10">
    <dxf>
      <fill>
        <patternFill>
          <bgColor rgb="FFE3F3E6"/>
        </patternFill>
      </fill>
    </dxf>
    <dxf>
      <fill>
        <patternFill>
          <bgColor rgb="FFFFF3CD"/>
        </patternFill>
      </fill>
    </dxf>
    <dxf>
      <fill>
        <patternFill>
          <bgColor rgb="FFF8D7DA"/>
        </patternFill>
      </fill>
    </dxf>
    <dxf>
      <fill>
        <patternFill>
          <bgColor rgb="FFECEFF1"/>
        </patternFill>
      </fill>
    </dxf>
    <dxf>
      <fill>
        <patternFill>
          <bgColor rgb="FFFFF3CD"/>
        </patternFill>
      </fill>
    </dxf>
    <dxf>
      <fill>
        <patternFill>
          <bgColor rgb="FFE3F3E6"/>
        </patternFill>
      </fill>
    </dxf>
    <dxf>
      <fill>
        <patternFill>
          <bgColor rgb="FFE3F3E6"/>
        </patternFill>
      </fill>
    </dxf>
    <dxf>
      <fill>
        <patternFill>
          <bgColor rgb="FFFCE4E4"/>
        </patternFill>
      </fill>
    </dxf>
    <dxf>
      <fill>
        <patternFill>
          <bgColor rgb="FFE3F3E6"/>
        </patternFill>
      </fill>
    </dxf>
    <dxf>
      <fill>
        <patternFill>
          <bgColor rgb="FFFCE4E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1057275</xdr:colOff>
      <xdr:row>49</xdr:row>
      <xdr:rowOff>0</xdr:rowOff>
    </xdr:to>
    <xdr:sp macro="" textlink="">
      <xdr:nvSpPr>
        <xdr:cNvPr id="1026" name="Text Box 2" hidden="1">
          <a:extLst>
            <a:ext uri="{FF2B5EF4-FFF2-40B4-BE49-F238E27FC236}">
              <a16:creationId xmlns:a16="http://schemas.microsoft.com/office/drawing/2014/main" id="{A1077D11-BEA1-2FE9-4888-7F3147D202A6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790575</xdr:colOff>
      <xdr:row>35</xdr:row>
      <xdr:rowOff>180975</xdr:rowOff>
    </xdr:to>
    <xdr:sp macro="" textlink="">
      <xdr:nvSpPr>
        <xdr:cNvPr id="2050" name="Text Box 2" hidden="1">
          <a:extLst>
            <a:ext uri="{FF2B5EF4-FFF2-40B4-BE49-F238E27FC236}">
              <a16:creationId xmlns:a16="http://schemas.microsoft.com/office/drawing/2014/main" id="{B9882C8C-19E9-461E-839C-45423CA2E374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showGridLines="0" tabSelected="1" workbookViewId="0">
      <selection sqref="A1:I1"/>
    </sheetView>
  </sheetViews>
  <sheetFormatPr baseColWidth="10" defaultColWidth="9.140625" defaultRowHeight="15" x14ac:dyDescent="0.25"/>
  <cols>
    <col min="1" max="1" width="18" customWidth="1"/>
    <col min="2" max="2" width="16" customWidth="1"/>
    <col min="3" max="4" width="18" customWidth="1"/>
    <col min="5" max="5" width="3" customWidth="1"/>
    <col min="6" max="9" width="18" customWidth="1"/>
  </cols>
  <sheetData>
    <row r="1" spans="1:9" ht="26.1" customHeight="1" x14ac:dyDescent="0.4">
      <c r="A1" s="40" t="s">
        <v>144</v>
      </c>
      <c r="B1" s="41"/>
      <c r="C1" s="41"/>
      <c r="D1" s="41"/>
      <c r="E1" s="41"/>
      <c r="F1" s="41"/>
      <c r="G1" s="41"/>
      <c r="H1" s="41"/>
      <c r="I1" s="41"/>
    </row>
    <row r="2" spans="1:9" ht="20.100000000000001" customHeight="1" x14ac:dyDescent="0.25">
      <c r="A2" s="33" t="s">
        <v>0</v>
      </c>
      <c r="B2" s="29"/>
      <c r="C2" s="29"/>
      <c r="D2" s="29"/>
      <c r="E2" s="29"/>
      <c r="F2" s="29"/>
      <c r="G2" s="29"/>
      <c r="H2" s="29"/>
      <c r="I2" s="29"/>
    </row>
    <row r="4" spans="1:9" x14ac:dyDescent="0.25">
      <c r="A4" s="28" t="s">
        <v>1</v>
      </c>
      <c r="B4" s="29"/>
      <c r="C4" s="29"/>
      <c r="D4" s="29"/>
      <c r="F4" s="27" t="s">
        <v>2</v>
      </c>
      <c r="G4" s="22"/>
      <c r="H4" s="27" t="s">
        <v>3</v>
      </c>
      <c r="I4" s="22"/>
    </row>
    <row r="5" spans="1:9" x14ac:dyDescent="0.25">
      <c r="A5" s="1" t="s">
        <v>4</v>
      </c>
      <c r="B5" s="30" t="s">
        <v>5</v>
      </c>
      <c r="C5" s="21"/>
      <c r="D5" s="22"/>
      <c r="F5" s="23">
        <f>SUM(Bauabrechnung!I2:I41)</f>
        <v>188105</v>
      </c>
      <c r="G5" s="24"/>
      <c r="H5" s="23">
        <f>SUM(Bauabrechnung!L2:L41)</f>
        <v>191830</v>
      </c>
      <c r="I5" s="24"/>
    </row>
    <row r="6" spans="1:9" x14ac:dyDescent="0.25">
      <c r="A6" s="1" t="s">
        <v>6</v>
      </c>
      <c r="B6" s="30" t="s">
        <v>7</v>
      </c>
      <c r="C6" s="21"/>
      <c r="D6" s="22"/>
      <c r="F6" s="25"/>
      <c r="G6" s="26"/>
      <c r="H6" s="25"/>
      <c r="I6" s="26"/>
    </row>
    <row r="7" spans="1:9" x14ac:dyDescent="0.25">
      <c r="A7" s="1" t="s">
        <v>8</v>
      </c>
      <c r="B7" s="30" t="s">
        <v>9</v>
      </c>
      <c r="C7" s="21"/>
      <c r="D7" s="22"/>
      <c r="F7" s="27" t="s">
        <v>10</v>
      </c>
      <c r="G7" s="22"/>
      <c r="H7" s="27" t="s">
        <v>11</v>
      </c>
      <c r="I7" s="22"/>
    </row>
    <row r="8" spans="1:9" x14ac:dyDescent="0.25">
      <c r="A8" s="1" t="s">
        <v>12</v>
      </c>
      <c r="B8" s="30" t="s">
        <v>13</v>
      </c>
      <c r="C8" s="21"/>
      <c r="D8" s="22"/>
      <c r="F8" s="23">
        <f>SUM(Bauabrechnung!M2:M41)</f>
        <v>3725</v>
      </c>
      <c r="G8" s="24"/>
      <c r="H8" s="35">
        <f>IF(SUM(Bauabrechnung!I2:I41)&gt;0,SUM(Bauabrechnung!L2:L41)/SUM(Bauabrechnung!I2:I41)-1,"")</f>
        <v>1.980276972967232E-2</v>
      </c>
      <c r="I8" s="24"/>
    </row>
    <row r="9" spans="1:9" x14ac:dyDescent="0.25">
      <c r="A9" s="1" t="s">
        <v>14</v>
      </c>
      <c r="B9" s="31" t="s">
        <v>15</v>
      </c>
      <c r="C9" s="21"/>
      <c r="D9" s="22"/>
      <c r="F9" s="25"/>
      <c r="G9" s="26"/>
      <c r="H9" s="25"/>
      <c r="I9" s="26"/>
    </row>
    <row r="10" spans="1:9" x14ac:dyDescent="0.25">
      <c r="A10" s="1" t="s">
        <v>16</v>
      </c>
      <c r="B10" s="31" t="s">
        <v>17</v>
      </c>
      <c r="C10" s="21"/>
      <c r="D10" s="22"/>
      <c r="F10" s="27" t="s">
        <v>18</v>
      </c>
      <c r="G10" s="21"/>
      <c r="H10" s="21"/>
      <c r="I10" s="22"/>
    </row>
    <row r="11" spans="1:9" x14ac:dyDescent="0.25">
      <c r="A11" s="1" t="s">
        <v>19</v>
      </c>
      <c r="B11" s="20">
        <v>0.19</v>
      </c>
      <c r="C11" s="21"/>
      <c r="D11" s="22"/>
      <c r="F11" s="37">
        <f>COUNTIFS(Bauabrechnung!D2:D41,"&lt;&gt;",Bauabrechnung!O2:O41,"&lt;&gt;Bezahlt")</f>
        <v>11</v>
      </c>
      <c r="G11" s="38"/>
      <c r="H11" s="38"/>
      <c r="I11" s="24"/>
    </row>
    <row r="12" spans="1:9" x14ac:dyDescent="0.25">
      <c r="A12" s="1" t="s">
        <v>20</v>
      </c>
      <c r="B12" s="30" t="s">
        <v>21</v>
      </c>
      <c r="C12" s="21"/>
      <c r="D12" s="22"/>
      <c r="F12" s="25"/>
      <c r="G12" s="39"/>
      <c r="H12" s="39"/>
      <c r="I12" s="26"/>
    </row>
    <row r="14" spans="1:9" x14ac:dyDescent="0.25">
      <c r="A14" s="32" t="s">
        <v>22</v>
      </c>
      <c r="B14" s="21"/>
      <c r="C14" s="21"/>
      <c r="D14" s="22"/>
      <c r="F14" s="32" t="s">
        <v>23</v>
      </c>
      <c r="G14" s="21"/>
      <c r="H14" s="21"/>
      <c r="I14" s="22"/>
    </row>
    <row r="15" spans="1:9" x14ac:dyDescent="0.25">
      <c r="A15" s="2" t="s">
        <v>24</v>
      </c>
      <c r="B15" s="2" t="s">
        <v>25</v>
      </c>
      <c r="C15" s="2" t="s">
        <v>26</v>
      </c>
      <c r="D15" s="2" t="s">
        <v>27</v>
      </c>
      <c r="F15" s="34" t="s">
        <v>28</v>
      </c>
      <c r="G15" s="21"/>
      <c r="H15" s="21"/>
      <c r="I15" s="22"/>
    </row>
    <row r="16" spans="1:9" x14ac:dyDescent="0.25">
      <c r="A16" s="3" t="s">
        <v>29</v>
      </c>
      <c r="B16" s="4">
        <f>SUMIF(Bauabrechnung!$C$2:$C$41,A16,Bauabrechnung!$I$2:$I$41)</f>
        <v>10360</v>
      </c>
      <c r="C16" s="4">
        <f>SUMIF(Bauabrechnung!$C$2:$C$41,A16,Bauabrechnung!$L$2:$L$41)</f>
        <v>11310</v>
      </c>
      <c r="D16" s="4">
        <f t="shared" ref="D16:D25" si="0">C16-B16</f>
        <v>950</v>
      </c>
      <c r="F16" s="34" t="s">
        <v>30</v>
      </c>
      <c r="G16" s="21"/>
      <c r="H16" s="21"/>
      <c r="I16" s="22"/>
    </row>
    <row r="17" spans="1:9" x14ac:dyDescent="0.25">
      <c r="A17" s="3" t="s">
        <v>31</v>
      </c>
      <c r="B17" s="4">
        <f>SUMIF(Bauabrechnung!$C$2:$C$41,A17,Bauabrechnung!$I$2:$I$41)</f>
        <v>53120</v>
      </c>
      <c r="C17" s="4">
        <f>SUMIF(Bauabrechnung!$C$2:$C$41,A17,Bauabrechnung!$L$2:$L$41)</f>
        <v>53970</v>
      </c>
      <c r="D17" s="4">
        <f t="shared" si="0"/>
        <v>850</v>
      </c>
      <c r="F17" s="34" t="s">
        <v>32</v>
      </c>
      <c r="G17" s="21"/>
      <c r="H17" s="21"/>
      <c r="I17" s="22"/>
    </row>
    <row r="18" spans="1:9" x14ac:dyDescent="0.25">
      <c r="A18" s="3" t="s">
        <v>33</v>
      </c>
      <c r="B18" s="4">
        <f>SUMIF(Bauabrechnung!$C$2:$C$41,A18,Bauabrechnung!$I$2:$I$41)</f>
        <v>22770</v>
      </c>
      <c r="C18" s="4">
        <f>SUMIF(Bauabrechnung!$C$2:$C$41,A18,Bauabrechnung!$L$2:$L$41)</f>
        <v>23265</v>
      </c>
      <c r="D18" s="4">
        <f t="shared" si="0"/>
        <v>495</v>
      </c>
    </row>
    <row r="19" spans="1:9" x14ac:dyDescent="0.25">
      <c r="A19" s="3" t="s">
        <v>34</v>
      </c>
      <c r="B19" s="4">
        <f>SUMIF(Bauabrechnung!$C$2:$C$41,A19,Bauabrechnung!$I$2:$I$41)</f>
        <v>18060</v>
      </c>
      <c r="C19" s="4">
        <f>SUMIF(Bauabrechnung!$C$2:$C$41,A19,Bauabrechnung!$L$2:$L$41)</f>
        <v>17220</v>
      </c>
      <c r="D19" s="4">
        <f t="shared" si="0"/>
        <v>-840</v>
      </c>
    </row>
    <row r="20" spans="1:9" x14ac:dyDescent="0.25">
      <c r="A20" s="3" t="s">
        <v>35</v>
      </c>
      <c r="B20" s="4">
        <f>SUMIF(Bauabrechnung!$C$2:$C$41,A20,Bauabrechnung!$I$2:$I$41)</f>
        <v>14770</v>
      </c>
      <c r="C20" s="4">
        <f>SUMIF(Bauabrechnung!$C$2:$C$41,A20,Bauabrechnung!$L$2:$L$41)</f>
        <v>15170</v>
      </c>
      <c r="D20" s="4">
        <f t="shared" si="0"/>
        <v>400</v>
      </c>
      <c r="F20" s="32" t="s">
        <v>36</v>
      </c>
      <c r="G20" s="21"/>
      <c r="H20" s="21"/>
      <c r="I20" s="22"/>
    </row>
    <row r="21" spans="1:9" x14ac:dyDescent="0.25">
      <c r="A21" s="3" t="s">
        <v>37</v>
      </c>
      <c r="B21" s="4">
        <f>SUMIF(Bauabrechnung!$C$2:$C$41,A21,Bauabrechnung!$I$2:$I$41)</f>
        <v>14200</v>
      </c>
      <c r="C21" s="4">
        <f>SUMIF(Bauabrechnung!$C$2:$C$41,A21,Bauabrechnung!$L$2:$L$41)</f>
        <v>14950</v>
      </c>
      <c r="D21" s="4">
        <f t="shared" si="0"/>
        <v>750</v>
      </c>
      <c r="F21" s="3" t="s">
        <v>38</v>
      </c>
      <c r="G21" s="36" t="s">
        <v>39</v>
      </c>
      <c r="H21" s="21"/>
      <c r="I21" s="22"/>
    </row>
    <row r="22" spans="1:9" x14ac:dyDescent="0.25">
      <c r="A22" s="3" t="s">
        <v>40</v>
      </c>
      <c r="B22" s="4">
        <f>SUMIF(Bauabrechnung!$C$2:$C$41,A22,Bauabrechnung!$I$2:$I$41)</f>
        <v>26800</v>
      </c>
      <c r="C22" s="4">
        <f>SUMIF(Bauabrechnung!$C$2:$C$41,A22,Bauabrechnung!$L$2:$L$41)</f>
        <v>27650</v>
      </c>
      <c r="D22" s="4">
        <f t="shared" si="0"/>
        <v>850</v>
      </c>
      <c r="F22" s="5" t="s">
        <v>41</v>
      </c>
      <c r="G22" s="36" t="s">
        <v>39</v>
      </c>
      <c r="H22" s="21"/>
      <c r="I22" s="22"/>
    </row>
    <row r="23" spans="1:9" x14ac:dyDescent="0.25">
      <c r="A23" s="3" t="s">
        <v>42</v>
      </c>
      <c r="B23" s="4">
        <f>SUMIF(Bauabrechnung!$C$2:$C$41,A23,Bauabrechnung!$I$2:$I$41)</f>
        <v>16815</v>
      </c>
      <c r="C23" s="4">
        <f>SUMIF(Bauabrechnung!$C$2:$C$41,A23,Bauabrechnung!$L$2:$L$41)</f>
        <v>16800</v>
      </c>
      <c r="D23" s="4">
        <f t="shared" si="0"/>
        <v>-15</v>
      </c>
      <c r="F23" s="6" t="s">
        <v>43</v>
      </c>
      <c r="G23" s="36" t="s">
        <v>39</v>
      </c>
      <c r="H23" s="21"/>
      <c r="I23" s="22"/>
    </row>
    <row r="24" spans="1:9" x14ac:dyDescent="0.25">
      <c r="A24" s="3" t="s">
        <v>44</v>
      </c>
      <c r="B24" s="4">
        <f>SUMIF(Bauabrechnung!$C$2:$C$41,A24,Bauabrechnung!$I$2:$I$41)</f>
        <v>11210</v>
      </c>
      <c r="C24" s="4">
        <f>SUMIF(Bauabrechnung!$C$2:$C$41,A24,Bauabrechnung!$L$2:$L$41)</f>
        <v>11495</v>
      </c>
      <c r="D24" s="4">
        <f t="shared" si="0"/>
        <v>285</v>
      </c>
    </row>
    <row r="25" spans="1:9" x14ac:dyDescent="0.25">
      <c r="A25" s="3" t="s">
        <v>45</v>
      </c>
      <c r="B25" s="4">
        <f>SUMIF(Bauabrechnung!$C$2:$C$41,A25,Bauabrechnung!$I$2:$I$41)</f>
        <v>0</v>
      </c>
      <c r="C25" s="4">
        <f>SUMIF(Bauabrechnung!$C$2:$C$41,A25,Bauabrechnung!$L$2:$L$41)</f>
        <v>0</v>
      </c>
      <c r="D25" s="4">
        <f t="shared" si="0"/>
        <v>0</v>
      </c>
    </row>
    <row r="26" spans="1:9" x14ac:dyDescent="0.25">
      <c r="A26" s="7" t="s">
        <v>46</v>
      </c>
      <c r="B26" s="8">
        <f>SUM(B16:B25)</f>
        <v>188105</v>
      </c>
      <c r="C26" s="8">
        <f>SUM(C16:C25)</f>
        <v>191830</v>
      </c>
      <c r="D26" s="8">
        <f>SUM(D16:D25)</f>
        <v>3725</v>
      </c>
    </row>
  </sheetData>
  <mergeCells count="30">
    <mergeCell ref="G23:I23"/>
    <mergeCell ref="A1:I1"/>
    <mergeCell ref="F5:G6"/>
    <mergeCell ref="B12:D12"/>
    <mergeCell ref="A14:D14"/>
    <mergeCell ref="G22:I22"/>
    <mergeCell ref="H7:I7"/>
    <mergeCell ref="F15:I15"/>
    <mergeCell ref="B7:D7"/>
    <mergeCell ref="F20:I20"/>
    <mergeCell ref="G21:I21"/>
    <mergeCell ref="F11:I12"/>
    <mergeCell ref="F17:I17"/>
    <mergeCell ref="F16:I16"/>
    <mergeCell ref="H5:I6"/>
    <mergeCell ref="H8:I9"/>
    <mergeCell ref="B6:D6"/>
    <mergeCell ref="F10:I10"/>
    <mergeCell ref="B5:D5"/>
    <mergeCell ref="H4:I4"/>
    <mergeCell ref="F7:G7"/>
    <mergeCell ref="B10:D10"/>
    <mergeCell ref="F14:I14"/>
    <mergeCell ref="A2:I2"/>
    <mergeCell ref="B9:D9"/>
    <mergeCell ref="B11:D11"/>
    <mergeCell ref="F8:G9"/>
    <mergeCell ref="F4:G4"/>
    <mergeCell ref="A4:D4"/>
    <mergeCell ref="B8:D8"/>
  </mergeCells>
  <conditionalFormatting sqref="D16:D26">
    <cfRule type="cellIs" dxfId="9" priority="1" operator="greaterThan">
      <formula>0</formula>
    </cfRule>
    <cfRule type="cellIs" dxfId="8" priority="2" operator="lessThan">
      <formula>0</formula>
    </cfRule>
  </conditionalFormatting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43"/>
  <sheetViews>
    <sheetView showGridLines="0" workbookViewId="0"/>
  </sheetViews>
  <sheetFormatPr baseColWidth="10" defaultColWidth="9.140625" defaultRowHeight="15" x14ac:dyDescent="0.25"/>
  <cols>
    <col min="1" max="1" width="6" customWidth="1"/>
    <col min="2" max="2" width="20" customWidth="1"/>
    <col min="3" max="3" width="19" customWidth="1"/>
    <col min="4" max="4" width="26" customWidth="1"/>
    <col min="5" max="5" width="34" customWidth="1"/>
    <col min="6" max="6" width="12" customWidth="1"/>
    <col min="7" max="8" width="14" customWidth="1"/>
    <col min="9" max="9" width="16" customWidth="1"/>
    <col min="10" max="10" width="12" customWidth="1"/>
    <col min="11" max="11" width="14" customWidth="1"/>
    <col min="12" max="12" width="16" customWidth="1"/>
    <col min="13" max="14" width="14" customWidth="1"/>
    <col min="15" max="15" width="24" customWidth="1"/>
    <col min="16" max="16" width="20" customWidth="1"/>
    <col min="17" max="17" width="18" customWidth="1"/>
    <col min="18" max="18" width="14" customWidth="1"/>
    <col min="19" max="19" width="12" customWidth="1"/>
    <col min="20" max="20" width="32" customWidth="1"/>
  </cols>
  <sheetData>
    <row r="1" spans="1:20" ht="27.95" customHeight="1" x14ac:dyDescent="0.25">
      <c r="A1" s="9" t="s">
        <v>47</v>
      </c>
      <c r="B1" s="9" t="s">
        <v>48</v>
      </c>
      <c r="C1" s="9" t="s">
        <v>24</v>
      </c>
      <c r="D1" s="9" t="s">
        <v>49</v>
      </c>
      <c r="E1" s="9" t="s">
        <v>50</v>
      </c>
      <c r="F1" s="9" t="s">
        <v>51</v>
      </c>
      <c r="G1" s="9" t="s">
        <v>52</v>
      </c>
      <c r="H1" s="9" t="s">
        <v>53</v>
      </c>
      <c r="I1" s="9" t="s">
        <v>54</v>
      </c>
      <c r="J1" s="9" t="s">
        <v>55</v>
      </c>
      <c r="K1" s="9" t="s">
        <v>56</v>
      </c>
      <c r="L1" s="9" t="s">
        <v>57</v>
      </c>
      <c r="M1" s="9" t="s">
        <v>27</v>
      </c>
      <c r="N1" s="9" t="s">
        <v>58</v>
      </c>
      <c r="O1" s="9" t="s">
        <v>59</v>
      </c>
      <c r="P1" s="9" t="s">
        <v>60</v>
      </c>
      <c r="Q1" s="9" t="s">
        <v>61</v>
      </c>
      <c r="R1" s="9" t="s">
        <v>62</v>
      </c>
      <c r="S1" s="9" t="s">
        <v>63</v>
      </c>
      <c r="T1" s="9" t="s">
        <v>64</v>
      </c>
    </row>
    <row r="2" spans="1:20" ht="32.1" customHeight="1" x14ac:dyDescent="0.25">
      <c r="A2" s="10">
        <v>1</v>
      </c>
      <c r="B2" s="12" t="s">
        <v>65</v>
      </c>
      <c r="C2" s="12" t="s">
        <v>29</v>
      </c>
      <c r="D2" s="12" t="s">
        <v>66</v>
      </c>
      <c r="E2" s="12" t="s">
        <v>67</v>
      </c>
      <c r="F2" s="10" t="s">
        <v>68</v>
      </c>
      <c r="G2" s="13">
        <v>1</v>
      </c>
      <c r="H2" s="14">
        <v>2800</v>
      </c>
      <c r="I2" s="15">
        <f t="shared" ref="I2:I41" si="0">IF(AND(G2&lt;&gt;"",H2&lt;&gt;""),G2*H2,"")</f>
        <v>2800</v>
      </c>
      <c r="J2" s="13">
        <v>1</v>
      </c>
      <c r="K2" s="14">
        <v>2950</v>
      </c>
      <c r="L2" s="15">
        <f t="shared" ref="L2:L41" si="1">IF(AND(J2&lt;&gt;"",K2&lt;&gt;""),J2*K2,"")</f>
        <v>2950</v>
      </c>
      <c r="M2" s="15">
        <f t="shared" ref="M2:M41" si="2">IF(OR(L2="",I2=""),"",L2-I2)</f>
        <v>150</v>
      </c>
      <c r="N2" s="16">
        <f t="shared" ref="N2:N41" si="3">IF(OR(I2="",I2=0,L2=""),"",L2/I2-1)</f>
        <v>5.3571428571428603E-2</v>
      </c>
      <c r="O2" s="10" t="s">
        <v>69</v>
      </c>
      <c r="P2" s="12" t="s">
        <v>70</v>
      </c>
      <c r="Q2" s="11" t="s">
        <v>71</v>
      </c>
      <c r="R2" s="17" t="s">
        <v>72</v>
      </c>
      <c r="S2" s="10" t="s">
        <v>73</v>
      </c>
      <c r="T2" s="12" t="s">
        <v>74</v>
      </c>
    </row>
    <row r="3" spans="1:20" ht="32.1" customHeight="1" x14ac:dyDescent="0.25">
      <c r="A3" s="10">
        <v>2</v>
      </c>
      <c r="B3" s="12" t="s">
        <v>75</v>
      </c>
      <c r="C3" s="12" t="s">
        <v>29</v>
      </c>
      <c r="D3" s="12" t="s">
        <v>76</v>
      </c>
      <c r="E3" s="12" t="s">
        <v>77</v>
      </c>
      <c r="F3" s="10" t="s">
        <v>78</v>
      </c>
      <c r="G3" s="13">
        <v>180</v>
      </c>
      <c r="H3" s="14">
        <v>42</v>
      </c>
      <c r="I3" s="15">
        <f t="shared" si="0"/>
        <v>7560</v>
      </c>
      <c r="J3" s="13">
        <v>190</v>
      </c>
      <c r="K3" s="14">
        <v>44</v>
      </c>
      <c r="L3" s="15">
        <f t="shared" si="1"/>
        <v>8360</v>
      </c>
      <c r="M3" s="15">
        <f t="shared" si="2"/>
        <v>800</v>
      </c>
      <c r="N3" s="16">
        <f t="shared" si="3"/>
        <v>0.10582010582010581</v>
      </c>
      <c r="O3" s="10" t="s">
        <v>79</v>
      </c>
      <c r="P3" s="12" t="s">
        <v>80</v>
      </c>
      <c r="Q3" s="11" t="s">
        <v>81</v>
      </c>
      <c r="R3" s="17" t="s">
        <v>82</v>
      </c>
      <c r="S3" s="10" t="s">
        <v>83</v>
      </c>
      <c r="T3" s="12" t="s">
        <v>84</v>
      </c>
    </row>
    <row r="4" spans="1:20" ht="32.1" customHeight="1" x14ac:dyDescent="0.25">
      <c r="A4" s="10">
        <v>3</v>
      </c>
      <c r="B4" s="12" t="s">
        <v>31</v>
      </c>
      <c r="C4" s="12" t="s">
        <v>31</v>
      </c>
      <c r="D4" s="12" t="s">
        <v>85</v>
      </c>
      <c r="E4" s="12" t="s">
        <v>86</v>
      </c>
      <c r="F4" s="10" t="s">
        <v>87</v>
      </c>
      <c r="G4" s="13">
        <v>120</v>
      </c>
      <c r="H4" s="14">
        <v>165</v>
      </c>
      <c r="I4" s="15">
        <f t="shared" si="0"/>
        <v>19800</v>
      </c>
      <c r="J4" s="13">
        <v>120</v>
      </c>
      <c r="K4" s="14">
        <v>172</v>
      </c>
      <c r="L4" s="15">
        <f t="shared" si="1"/>
        <v>20640</v>
      </c>
      <c r="M4" s="15">
        <f t="shared" si="2"/>
        <v>840</v>
      </c>
      <c r="N4" s="16">
        <f t="shared" si="3"/>
        <v>4.2424242424242475E-2</v>
      </c>
      <c r="O4" s="10" t="s">
        <v>88</v>
      </c>
      <c r="P4" s="12" t="s">
        <v>89</v>
      </c>
      <c r="Q4" s="11" t="s">
        <v>90</v>
      </c>
      <c r="R4" s="17" t="s">
        <v>91</v>
      </c>
      <c r="S4" s="10" t="s">
        <v>83</v>
      </c>
      <c r="T4" s="12" t="s">
        <v>92</v>
      </c>
    </row>
    <row r="5" spans="1:20" ht="32.1" customHeight="1" x14ac:dyDescent="0.25">
      <c r="A5" s="10">
        <v>4</v>
      </c>
      <c r="B5" s="12" t="s">
        <v>31</v>
      </c>
      <c r="C5" s="12" t="s">
        <v>31</v>
      </c>
      <c r="D5" s="12" t="s">
        <v>93</v>
      </c>
      <c r="E5" s="12" t="s">
        <v>94</v>
      </c>
      <c r="F5" s="10" t="s">
        <v>87</v>
      </c>
      <c r="G5" s="13">
        <v>340</v>
      </c>
      <c r="H5" s="14">
        <v>98</v>
      </c>
      <c r="I5" s="15">
        <f t="shared" si="0"/>
        <v>33320</v>
      </c>
      <c r="J5" s="13">
        <v>330</v>
      </c>
      <c r="K5" s="14">
        <v>101</v>
      </c>
      <c r="L5" s="15">
        <f t="shared" si="1"/>
        <v>33330</v>
      </c>
      <c r="M5" s="15">
        <f t="shared" si="2"/>
        <v>10</v>
      </c>
      <c r="N5" s="16">
        <f t="shared" si="3"/>
        <v>3.0012004801927006E-4</v>
      </c>
      <c r="O5" s="10" t="s">
        <v>95</v>
      </c>
      <c r="P5" s="12" t="s">
        <v>96</v>
      </c>
      <c r="Q5" s="11" t="s">
        <v>97</v>
      </c>
      <c r="R5" s="17" t="s">
        <v>97</v>
      </c>
      <c r="S5" s="10" t="s">
        <v>83</v>
      </c>
      <c r="T5" s="12" t="s">
        <v>98</v>
      </c>
    </row>
    <row r="6" spans="1:20" ht="32.1" customHeight="1" x14ac:dyDescent="0.25">
      <c r="A6" s="10">
        <v>5</v>
      </c>
      <c r="B6" s="12" t="s">
        <v>99</v>
      </c>
      <c r="C6" s="12" t="s">
        <v>33</v>
      </c>
      <c r="D6" s="12" t="s">
        <v>100</v>
      </c>
      <c r="E6" s="12" t="s">
        <v>101</v>
      </c>
      <c r="F6" s="10" t="s">
        <v>87</v>
      </c>
      <c r="G6" s="13">
        <v>165</v>
      </c>
      <c r="H6" s="14">
        <v>138</v>
      </c>
      <c r="I6" s="15">
        <f t="shared" si="0"/>
        <v>22770</v>
      </c>
      <c r="J6" s="13">
        <v>165</v>
      </c>
      <c r="K6" s="14">
        <v>141</v>
      </c>
      <c r="L6" s="15">
        <f t="shared" si="1"/>
        <v>23265</v>
      </c>
      <c r="M6" s="15">
        <f t="shared" si="2"/>
        <v>495</v>
      </c>
      <c r="N6" s="16">
        <f t="shared" si="3"/>
        <v>2.1739130434782705E-2</v>
      </c>
      <c r="O6" s="10" t="s">
        <v>102</v>
      </c>
      <c r="P6" s="12" t="s">
        <v>103</v>
      </c>
      <c r="Q6" s="11" t="s">
        <v>97</v>
      </c>
      <c r="R6" s="17" t="s">
        <v>97</v>
      </c>
      <c r="S6" s="10" t="s">
        <v>83</v>
      </c>
      <c r="T6" s="12" t="s">
        <v>104</v>
      </c>
    </row>
    <row r="7" spans="1:20" ht="32.1" customHeight="1" x14ac:dyDescent="0.25">
      <c r="A7" s="10">
        <v>6</v>
      </c>
      <c r="B7" s="12" t="s">
        <v>34</v>
      </c>
      <c r="C7" s="12" t="s">
        <v>34</v>
      </c>
      <c r="D7" s="12" t="s">
        <v>105</v>
      </c>
      <c r="E7" s="12" t="s">
        <v>106</v>
      </c>
      <c r="F7" s="10" t="s">
        <v>87</v>
      </c>
      <c r="G7" s="13">
        <v>210</v>
      </c>
      <c r="H7" s="14">
        <v>86</v>
      </c>
      <c r="I7" s="15">
        <f t="shared" si="0"/>
        <v>18060</v>
      </c>
      <c r="J7" s="13">
        <v>210</v>
      </c>
      <c r="K7" s="14">
        <v>82</v>
      </c>
      <c r="L7" s="15">
        <f t="shared" si="1"/>
        <v>17220</v>
      </c>
      <c r="M7" s="15">
        <f t="shared" si="2"/>
        <v>-840</v>
      </c>
      <c r="N7" s="16">
        <f t="shared" si="3"/>
        <v>-4.6511627906976716E-2</v>
      </c>
      <c r="O7" s="10" t="s">
        <v>102</v>
      </c>
      <c r="P7" s="12" t="s">
        <v>107</v>
      </c>
      <c r="Q7" s="11" t="s">
        <v>97</v>
      </c>
      <c r="R7" s="17" t="s">
        <v>97</v>
      </c>
      <c r="S7" s="10" t="s">
        <v>73</v>
      </c>
      <c r="T7" s="12" t="s">
        <v>108</v>
      </c>
    </row>
    <row r="8" spans="1:20" ht="32.1" customHeight="1" x14ac:dyDescent="0.25">
      <c r="A8" s="10">
        <v>7</v>
      </c>
      <c r="B8" s="12" t="s">
        <v>109</v>
      </c>
      <c r="C8" s="12" t="s">
        <v>35</v>
      </c>
      <c r="D8" s="12" t="s">
        <v>110</v>
      </c>
      <c r="E8" s="12" t="s">
        <v>111</v>
      </c>
      <c r="F8" s="10" t="s">
        <v>112</v>
      </c>
      <c r="G8" s="13">
        <v>18</v>
      </c>
      <c r="H8" s="14">
        <v>640</v>
      </c>
      <c r="I8" s="15">
        <f t="shared" si="0"/>
        <v>11520</v>
      </c>
      <c r="J8" s="13">
        <v>18</v>
      </c>
      <c r="K8" s="14">
        <v>655</v>
      </c>
      <c r="L8" s="15">
        <f t="shared" si="1"/>
        <v>11790</v>
      </c>
      <c r="M8" s="15">
        <f t="shared" si="2"/>
        <v>270</v>
      </c>
      <c r="N8" s="16">
        <f t="shared" si="3"/>
        <v>2.34375E-2</v>
      </c>
      <c r="O8" s="10" t="s">
        <v>79</v>
      </c>
      <c r="P8" s="12" t="s">
        <v>113</v>
      </c>
      <c r="Q8" s="11" t="s">
        <v>114</v>
      </c>
      <c r="R8" s="17" t="s">
        <v>115</v>
      </c>
      <c r="S8" s="10" t="s">
        <v>73</v>
      </c>
      <c r="T8" s="12" t="s">
        <v>116</v>
      </c>
    </row>
    <row r="9" spans="1:20" ht="32.1" customHeight="1" x14ac:dyDescent="0.25">
      <c r="A9" s="10">
        <v>8</v>
      </c>
      <c r="B9" s="12" t="s">
        <v>117</v>
      </c>
      <c r="C9" s="12" t="s">
        <v>35</v>
      </c>
      <c r="D9" s="12" t="s">
        <v>118</v>
      </c>
      <c r="E9" s="12" t="s">
        <v>119</v>
      </c>
      <c r="F9" s="10" t="s">
        <v>112</v>
      </c>
      <c r="G9" s="13">
        <v>1</v>
      </c>
      <c r="H9" s="14">
        <v>3250</v>
      </c>
      <c r="I9" s="15">
        <f t="shared" si="0"/>
        <v>3250</v>
      </c>
      <c r="J9" s="13">
        <v>1</v>
      </c>
      <c r="K9" s="14">
        <v>3380</v>
      </c>
      <c r="L9" s="15">
        <f t="shared" si="1"/>
        <v>3380</v>
      </c>
      <c r="M9" s="15">
        <f t="shared" si="2"/>
        <v>130</v>
      </c>
      <c r="N9" s="16">
        <f t="shared" si="3"/>
        <v>4.0000000000000036E-2</v>
      </c>
      <c r="O9" s="10" t="s">
        <v>88</v>
      </c>
      <c r="P9" s="12" t="s">
        <v>120</v>
      </c>
      <c r="Q9" s="11" t="s">
        <v>121</v>
      </c>
      <c r="R9" s="17" t="s">
        <v>122</v>
      </c>
      <c r="S9" s="10" t="s">
        <v>83</v>
      </c>
      <c r="T9" s="12" t="s">
        <v>123</v>
      </c>
    </row>
    <row r="10" spans="1:20" ht="32.1" customHeight="1" x14ac:dyDescent="0.25">
      <c r="A10" s="10">
        <v>9</v>
      </c>
      <c r="B10" s="12" t="s">
        <v>124</v>
      </c>
      <c r="C10" s="12" t="s">
        <v>37</v>
      </c>
      <c r="D10" s="12" t="s">
        <v>125</v>
      </c>
      <c r="E10" s="12" t="s">
        <v>126</v>
      </c>
      <c r="F10" s="10" t="s">
        <v>68</v>
      </c>
      <c r="G10" s="13">
        <v>1</v>
      </c>
      <c r="H10" s="14">
        <v>14200</v>
      </c>
      <c r="I10" s="15">
        <f t="shared" si="0"/>
        <v>14200</v>
      </c>
      <c r="J10" s="13">
        <v>1</v>
      </c>
      <c r="K10" s="14">
        <v>14950</v>
      </c>
      <c r="L10" s="15">
        <f t="shared" si="1"/>
        <v>14950</v>
      </c>
      <c r="M10" s="15">
        <f t="shared" si="2"/>
        <v>750</v>
      </c>
      <c r="N10" s="16">
        <f t="shared" si="3"/>
        <v>5.2816901408450745E-2</v>
      </c>
      <c r="O10" s="10" t="s">
        <v>95</v>
      </c>
      <c r="P10" s="12" t="s">
        <v>127</v>
      </c>
      <c r="Q10" s="11" t="s">
        <v>97</v>
      </c>
      <c r="R10" s="17" t="s">
        <v>97</v>
      </c>
      <c r="S10" s="10" t="s">
        <v>128</v>
      </c>
      <c r="T10" s="12" t="s">
        <v>129</v>
      </c>
    </row>
    <row r="11" spans="1:20" ht="32.1" customHeight="1" x14ac:dyDescent="0.25">
      <c r="A11" s="10">
        <v>10</v>
      </c>
      <c r="B11" s="12" t="s">
        <v>130</v>
      </c>
      <c r="C11" s="12" t="s">
        <v>40</v>
      </c>
      <c r="D11" s="12" t="s">
        <v>131</v>
      </c>
      <c r="E11" s="12" t="s">
        <v>132</v>
      </c>
      <c r="F11" s="10" t="s">
        <v>68</v>
      </c>
      <c r="G11" s="13">
        <v>1</v>
      </c>
      <c r="H11" s="14">
        <v>26800</v>
      </c>
      <c r="I11" s="15">
        <f t="shared" si="0"/>
        <v>26800</v>
      </c>
      <c r="J11" s="13">
        <v>1</v>
      </c>
      <c r="K11" s="14">
        <v>27650</v>
      </c>
      <c r="L11" s="15">
        <f t="shared" si="1"/>
        <v>27650</v>
      </c>
      <c r="M11" s="15">
        <f t="shared" si="2"/>
        <v>850</v>
      </c>
      <c r="N11" s="16">
        <f t="shared" si="3"/>
        <v>3.1716417910447658E-2</v>
      </c>
      <c r="O11" s="10" t="s">
        <v>95</v>
      </c>
      <c r="P11" s="12" t="s">
        <v>133</v>
      </c>
      <c r="Q11" s="11" t="s">
        <v>97</v>
      </c>
      <c r="R11" s="17" t="s">
        <v>97</v>
      </c>
      <c r="S11" s="10" t="s">
        <v>128</v>
      </c>
      <c r="T11" s="12" t="s">
        <v>134</v>
      </c>
    </row>
    <row r="12" spans="1:20" ht="32.1" customHeight="1" x14ac:dyDescent="0.25">
      <c r="A12" s="10">
        <v>11</v>
      </c>
      <c r="B12" s="12" t="s">
        <v>135</v>
      </c>
      <c r="C12" s="12" t="s">
        <v>42</v>
      </c>
      <c r="D12" s="12" t="s">
        <v>42</v>
      </c>
      <c r="E12" s="12" t="s">
        <v>136</v>
      </c>
      <c r="F12" s="10" t="s">
        <v>87</v>
      </c>
      <c r="G12" s="13">
        <v>295</v>
      </c>
      <c r="H12" s="14">
        <v>57</v>
      </c>
      <c r="I12" s="15">
        <f t="shared" si="0"/>
        <v>16815</v>
      </c>
      <c r="J12" s="13">
        <v>300</v>
      </c>
      <c r="K12" s="14">
        <v>56</v>
      </c>
      <c r="L12" s="15">
        <f t="shared" si="1"/>
        <v>16800</v>
      </c>
      <c r="M12" s="15">
        <f t="shared" si="2"/>
        <v>-15</v>
      </c>
      <c r="N12" s="16">
        <f t="shared" si="3"/>
        <v>-8.9206066012492702E-4</v>
      </c>
      <c r="O12" s="10" t="s">
        <v>102</v>
      </c>
      <c r="P12" s="12" t="s">
        <v>137</v>
      </c>
      <c r="Q12" s="11" t="s">
        <v>97</v>
      </c>
      <c r="R12" s="17" t="s">
        <v>97</v>
      </c>
      <c r="S12" s="10" t="s">
        <v>83</v>
      </c>
      <c r="T12" s="12" t="s">
        <v>138</v>
      </c>
    </row>
    <row r="13" spans="1:20" ht="32.1" customHeight="1" x14ac:dyDescent="0.25">
      <c r="A13" s="10">
        <v>12</v>
      </c>
      <c r="B13" s="12" t="s">
        <v>139</v>
      </c>
      <c r="C13" s="12" t="s">
        <v>44</v>
      </c>
      <c r="D13" s="12" t="s">
        <v>140</v>
      </c>
      <c r="E13" s="12" t="s">
        <v>141</v>
      </c>
      <c r="F13" s="10" t="s">
        <v>87</v>
      </c>
      <c r="G13" s="13">
        <v>95</v>
      </c>
      <c r="H13" s="14">
        <v>118</v>
      </c>
      <c r="I13" s="15">
        <f t="shared" si="0"/>
        <v>11210</v>
      </c>
      <c r="J13" s="13">
        <v>95</v>
      </c>
      <c r="K13" s="14">
        <v>121</v>
      </c>
      <c r="L13" s="15">
        <f t="shared" si="1"/>
        <v>11495</v>
      </c>
      <c r="M13" s="15">
        <f t="shared" si="2"/>
        <v>285</v>
      </c>
      <c r="N13" s="16">
        <f t="shared" si="3"/>
        <v>2.5423728813559254E-2</v>
      </c>
      <c r="O13" s="10" t="s">
        <v>102</v>
      </c>
      <c r="P13" s="12" t="s">
        <v>142</v>
      </c>
      <c r="Q13" s="11" t="s">
        <v>97</v>
      </c>
      <c r="R13" s="17" t="s">
        <v>97</v>
      </c>
      <c r="S13" s="10" t="s">
        <v>73</v>
      </c>
      <c r="T13" s="12" t="s">
        <v>143</v>
      </c>
    </row>
    <row r="14" spans="1:20" x14ac:dyDescent="0.25">
      <c r="A14" s="10">
        <v>13</v>
      </c>
      <c r="B14" s="11"/>
      <c r="C14" s="11"/>
      <c r="D14" s="12"/>
      <c r="E14" s="12"/>
      <c r="F14" s="10"/>
      <c r="G14" s="13"/>
      <c r="H14" s="14"/>
      <c r="I14" s="15" t="str">
        <f t="shared" si="0"/>
        <v/>
      </c>
      <c r="J14" s="13"/>
      <c r="K14" s="14"/>
      <c r="L14" s="15" t="str">
        <f t="shared" si="1"/>
        <v/>
      </c>
      <c r="M14" s="15" t="str">
        <f t="shared" si="2"/>
        <v/>
      </c>
      <c r="N14" s="16" t="str">
        <f t="shared" si="3"/>
        <v/>
      </c>
      <c r="O14" s="10"/>
      <c r="P14" s="12"/>
      <c r="Q14" s="11"/>
      <c r="R14" s="17"/>
      <c r="S14" s="10"/>
      <c r="T14" s="12"/>
    </row>
    <row r="15" spans="1:20" x14ac:dyDescent="0.25">
      <c r="A15" s="10">
        <v>14</v>
      </c>
      <c r="B15" s="11"/>
      <c r="C15" s="11"/>
      <c r="D15" s="12"/>
      <c r="E15" s="12"/>
      <c r="F15" s="10"/>
      <c r="G15" s="13"/>
      <c r="H15" s="14"/>
      <c r="I15" s="15" t="str">
        <f t="shared" si="0"/>
        <v/>
      </c>
      <c r="J15" s="13"/>
      <c r="K15" s="14"/>
      <c r="L15" s="15" t="str">
        <f t="shared" si="1"/>
        <v/>
      </c>
      <c r="M15" s="15" t="str">
        <f t="shared" si="2"/>
        <v/>
      </c>
      <c r="N15" s="16" t="str">
        <f t="shared" si="3"/>
        <v/>
      </c>
      <c r="O15" s="10"/>
      <c r="P15" s="12"/>
      <c r="Q15" s="11"/>
      <c r="R15" s="17"/>
      <c r="S15" s="10"/>
      <c r="T15" s="12"/>
    </row>
    <row r="16" spans="1:20" x14ac:dyDescent="0.25">
      <c r="A16" s="10">
        <v>15</v>
      </c>
      <c r="B16" s="11"/>
      <c r="C16" s="11"/>
      <c r="D16" s="12"/>
      <c r="E16" s="12"/>
      <c r="F16" s="10"/>
      <c r="G16" s="13"/>
      <c r="H16" s="14"/>
      <c r="I16" s="15" t="str">
        <f t="shared" si="0"/>
        <v/>
      </c>
      <c r="J16" s="13"/>
      <c r="K16" s="14"/>
      <c r="L16" s="15" t="str">
        <f t="shared" si="1"/>
        <v/>
      </c>
      <c r="M16" s="15" t="str">
        <f t="shared" si="2"/>
        <v/>
      </c>
      <c r="N16" s="16" t="str">
        <f t="shared" si="3"/>
        <v/>
      </c>
      <c r="O16" s="10"/>
      <c r="P16" s="12"/>
      <c r="Q16" s="11"/>
      <c r="R16" s="17"/>
      <c r="S16" s="10"/>
      <c r="T16" s="12"/>
    </row>
    <row r="17" spans="1:20" x14ac:dyDescent="0.25">
      <c r="A17" s="10">
        <v>16</v>
      </c>
      <c r="B17" s="11"/>
      <c r="C17" s="11"/>
      <c r="D17" s="12"/>
      <c r="E17" s="12"/>
      <c r="F17" s="10"/>
      <c r="G17" s="13"/>
      <c r="H17" s="14"/>
      <c r="I17" s="15" t="str">
        <f t="shared" si="0"/>
        <v/>
      </c>
      <c r="J17" s="13"/>
      <c r="K17" s="14"/>
      <c r="L17" s="15" t="str">
        <f t="shared" si="1"/>
        <v/>
      </c>
      <c r="M17" s="15" t="str">
        <f t="shared" si="2"/>
        <v/>
      </c>
      <c r="N17" s="16" t="str">
        <f t="shared" si="3"/>
        <v/>
      </c>
      <c r="O17" s="10"/>
      <c r="P17" s="12"/>
      <c r="Q17" s="11"/>
      <c r="R17" s="17"/>
      <c r="S17" s="10"/>
      <c r="T17" s="12"/>
    </row>
    <row r="18" spans="1:20" x14ac:dyDescent="0.25">
      <c r="A18" s="10">
        <v>17</v>
      </c>
      <c r="B18" s="11"/>
      <c r="C18" s="11"/>
      <c r="D18" s="12"/>
      <c r="E18" s="12"/>
      <c r="F18" s="10"/>
      <c r="G18" s="13"/>
      <c r="H18" s="14"/>
      <c r="I18" s="15" t="str">
        <f t="shared" si="0"/>
        <v/>
      </c>
      <c r="J18" s="13"/>
      <c r="K18" s="14"/>
      <c r="L18" s="15" t="str">
        <f t="shared" si="1"/>
        <v/>
      </c>
      <c r="M18" s="15" t="str">
        <f t="shared" si="2"/>
        <v/>
      </c>
      <c r="N18" s="16" t="str">
        <f t="shared" si="3"/>
        <v/>
      </c>
      <c r="O18" s="10"/>
      <c r="P18" s="12"/>
      <c r="Q18" s="11"/>
      <c r="R18" s="17"/>
      <c r="S18" s="10"/>
      <c r="T18" s="12"/>
    </row>
    <row r="19" spans="1:20" x14ac:dyDescent="0.25">
      <c r="A19" s="10">
        <v>18</v>
      </c>
      <c r="B19" s="11"/>
      <c r="C19" s="11"/>
      <c r="D19" s="12"/>
      <c r="E19" s="12"/>
      <c r="F19" s="10"/>
      <c r="G19" s="13"/>
      <c r="H19" s="14"/>
      <c r="I19" s="15" t="str">
        <f t="shared" si="0"/>
        <v/>
      </c>
      <c r="J19" s="13"/>
      <c r="K19" s="14"/>
      <c r="L19" s="15" t="str">
        <f t="shared" si="1"/>
        <v/>
      </c>
      <c r="M19" s="15" t="str">
        <f t="shared" si="2"/>
        <v/>
      </c>
      <c r="N19" s="16" t="str">
        <f t="shared" si="3"/>
        <v/>
      </c>
      <c r="O19" s="10"/>
      <c r="P19" s="12"/>
      <c r="Q19" s="11"/>
      <c r="R19" s="17"/>
      <c r="S19" s="10"/>
      <c r="T19" s="12"/>
    </row>
    <row r="20" spans="1:20" x14ac:dyDescent="0.25">
      <c r="A20" s="10">
        <v>19</v>
      </c>
      <c r="B20" s="11"/>
      <c r="C20" s="11"/>
      <c r="D20" s="12"/>
      <c r="E20" s="12"/>
      <c r="F20" s="10"/>
      <c r="G20" s="13"/>
      <c r="H20" s="14"/>
      <c r="I20" s="15" t="str">
        <f t="shared" si="0"/>
        <v/>
      </c>
      <c r="J20" s="13"/>
      <c r="K20" s="14"/>
      <c r="L20" s="15" t="str">
        <f t="shared" si="1"/>
        <v/>
      </c>
      <c r="M20" s="15" t="str">
        <f t="shared" si="2"/>
        <v/>
      </c>
      <c r="N20" s="16" t="str">
        <f t="shared" si="3"/>
        <v/>
      </c>
      <c r="O20" s="10"/>
      <c r="P20" s="12"/>
      <c r="Q20" s="11"/>
      <c r="R20" s="17"/>
      <c r="S20" s="10"/>
      <c r="T20" s="12"/>
    </row>
    <row r="21" spans="1:20" x14ac:dyDescent="0.25">
      <c r="A21" s="10">
        <v>20</v>
      </c>
      <c r="B21" s="11"/>
      <c r="C21" s="11"/>
      <c r="D21" s="12"/>
      <c r="E21" s="12"/>
      <c r="F21" s="10"/>
      <c r="G21" s="13"/>
      <c r="H21" s="14"/>
      <c r="I21" s="15" t="str">
        <f t="shared" si="0"/>
        <v/>
      </c>
      <c r="J21" s="13"/>
      <c r="K21" s="14"/>
      <c r="L21" s="15" t="str">
        <f t="shared" si="1"/>
        <v/>
      </c>
      <c r="M21" s="15" t="str">
        <f t="shared" si="2"/>
        <v/>
      </c>
      <c r="N21" s="16" t="str">
        <f t="shared" si="3"/>
        <v/>
      </c>
      <c r="O21" s="10"/>
      <c r="P21" s="12"/>
      <c r="Q21" s="11"/>
      <c r="R21" s="17"/>
      <c r="S21" s="10"/>
      <c r="T21" s="12"/>
    </row>
    <row r="22" spans="1:20" x14ac:dyDescent="0.25">
      <c r="A22" s="10">
        <v>21</v>
      </c>
      <c r="B22" s="11"/>
      <c r="C22" s="11"/>
      <c r="D22" s="12"/>
      <c r="E22" s="12"/>
      <c r="F22" s="10"/>
      <c r="G22" s="13"/>
      <c r="H22" s="14"/>
      <c r="I22" s="15" t="str">
        <f t="shared" si="0"/>
        <v/>
      </c>
      <c r="J22" s="13"/>
      <c r="K22" s="14"/>
      <c r="L22" s="15" t="str">
        <f t="shared" si="1"/>
        <v/>
      </c>
      <c r="M22" s="15" t="str">
        <f t="shared" si="2"/>
        <v/>
      </c>
      <c r="N22" s="16" t="str">
        <f t="shared" si="3"/>
        <v/>
      </c>
      <c r="O22" s="10"/>
      <c r="P22" s="12"/>
      <c r="Q22" s="11"/>
      <c r="R22" s="17"/>
      <c r="S22" s="10"/>
      <c r="T22" s="12"/>
    </row>
    <row r="23" spans="1:20" x14ac:dyDescent="0.25">
      <c r="A23" s="10">
        <v>22</v>
      </c>
      <c r="B23" s="11"/>
      <c r="C23" s="11"/>
      <c r="D23" s="12"/>
      <c r="E23" s="12"/>
      <c r="F23" s="10"/>
      <c r="G23" s="13"/>
      <c r="H23" s="14"/>
      <c r="I23" s="15" t="str">
        <f t="shared" si="0"/>
        <v/>
      </c>
      <c r="J23" s="13"/>
      <c r="K23" s="14"/>
      <c r="L23" s="15" t="str">
        <f t="shared" si="1"/>
        <v/>
      </c>
      <c r="M23" s="15" t="str">
        <f t="shared" si="2"/>
        <v/>
      </c>
      <c r="N23" s="16" t="str">
        <f t="shared" si="3"/>
        <v/>
      </c>
      <c r="O23" s="10"/>
      <c r="P23" s="12"/>
      <c r="Q23" s="11"/>
      <c r="R23" s="17"/>
      <c r="S23" s="10"/>
      <c r="T23" s="12"/>
    </row>
    <row r="24" spans="1:20" x14ac:dyDescent="0.25">
      <c r="A24" s="10">
        <v>23</v>
      </c>
      <c r="B24" s="11"/>
      <c r="C24" s="11"/>
      <c r="D24" s="12"/>
      <c r="E24" s="12"/>
      <c r="F24" s="10"/>
      <c r="G24" s="13"/>
      <c r="H24" s="14"/>
      <c r="I24" s="15" t="str">
        <f t="shared" si="0"/>
        <v/>
      </c>
      <c r="J24" s="13"/>
      <c r="K24" s="14"/>
      <c r="L24" s="15" t="str">
        <f t="shared" si="1"/>
        <v/>
      </c>
      <c r="M24" s="15" t="str">
        <f t="shared" si="2"/>
        <v/>
      </c>
      <c r="N24" s="16" t="str">
        <f t="shared" si="3"/>
        <v/>
      </c>
      <c r="O24" s="10"/>
      <c r="P24" s="12"/>
      <c r="Q24" s="11"/>
      <c r="R24" s="17"/>
      <c r="S24" s="10"/>
      <c r="T24" s="12"/>
    </row>
    <row r="25" spans="1:20" x14ac:dyDescent="0.25">
      <c r="A25" s="10">
        <v>24</v>
      </c>
      <c r="B25" s="11"/>
      <c r="C25" s="11"/>
      <c r="D25" s="12"/>
      <c r="E25" s="12"/>
      <c r="F25" s="10"/>
      <c r="G25" s="13"/>
      <c r="H25" s="14"/>
      <c r="I25" s="15" t="str">
        <f t="shared" si="0"/>
        <v/>
      </c>
      <c r="J25" s="13"/>
      <c r="K25" s="14"/>
      <c r="L25" s="15" t="str">
        <f t="shared" si="1"/>
        <v/>
      </c>
      <c r="M25" s="15" t="str">
        <f t="shared" si="2"/>
        <v/>
      </c>
      <c r="N25" s="16" t="str">
        <f t="shared" si="3"/>
        <v/>
      </c>
      <c r="O25" s="10"/>
      <c r="P25" s="12"/>
      <c r="Q25" s="11"/>
      <c r="R25" s="17"/>
      <c r="S25" s="10"/>
      <c r="T25" s="12"/>
    </row>
    <row r="26" spans="1:20" x14ac:dyDescent="0.25">
      <c r="A26" s="10">
        <v>25</v>
      </c>
      <c r="B26" s="11"/>
      <c r="C26" s="11"/>
      <c r="D26" s="12"/>
      <c r="E26" s="12"/>
      <c r="F26" s="10"/>
      <c r="G26" s="13"/>
      <c r="H26" s="14"/>
      <c r="I26" s="15" t="str">
        <f t="shared" si="0"/>
        <v/>
      </c>
      <c r="J26" s="13"/>
      <c r="K26" s="14"/>
      <c r="L26" s="15" t="str">
        <f t="shared" si="1"/>
        <v/>
      </c>
      <c r="M26" s="15" t="str">
        <f t="shared" si="2"/>
        <v/>
      </c>
      <c r="N26" s="16" t="str">
        <f t="shared" si="3"/>
        <v/>
      </c>
      <c r="O26" s="10"/>
      <c r="P26" s="12"/>
      <c r="Q26" s="11"/>
      <c r="R26" s="17"/>
      <c r="S26" s="10"/>
      <c r="T26" s="12"/>
    </row>
    <row r="27" spans="1:20" x14ac:dyDescent="0.25">
      <c r="A27" s="10">
        <v>26</v>
      </c>
      <c r="B27" s="11"/>
      <c r="C27" s="11"/>
      <c r="D27" s="12"/>
      <c r="E27" s="12"/>
      <c r="F27" s="10"/>
      <c r="G27" s="13"/>
      <c r="H27" s="14"/>
      <c r="I27" s="15" t="str">
        <f t="shared" si="0"/>
        <v/>
      </c>
      <c r="J27" s="13"/>
      <c r="K27" s="14"/>
      <c r="L27" s="15" t="str">
        <f t="shared" si="1"/>
        <v/>
      </c>
      <c r="M27" s="15" t="str">
        <f t="shared" si="2"/>
        <v/>
      </c>
      <c r="N27" s="16" t="str">
        <f t="shared" si="3"/>
        <v/>
      </c>
      <c r="O27" s="10"/>
      <c r="P27" s="12"/>
      <c r="Q27" s="11"/>
      <c r="R27" s="17"/>
      <c r="S27" s="10"/>
      <c r="T27" s="12"/>
    </row>
    <row r="28" spans="1:20" x14ac:dyDescent="0.25">
      <c r="A28" s="10">
        <v>27</v>
      </c>
      <c r="B28" s="11"/>
      <c r="C28" s="11"/>
      <c r="D28" s="12"/>
      <c r="E28" s="12"/>
      <c r="F28" s="10"/>
      <c r="G28" s="13"/>
      <c r="H28" s="14"/>
      <c r="I28" s="15" t="str">
        <f t="shared" si="0"/>
        <v/>
      </c>
      <c r="J28" s="13"/>
      <c r="K28" s="14"/>
      <c r="L28" s="15" t="str">
        <f t="shared" si="1"/>
        <v/>
      </c>
      <c r="M28" s="15" t="str">
        <f t="shared" si="2"/>
        <v/>
      </c>
      <c r="N28" s="16" t="str">
        <f t="shared" si="3"/>
        <v/>
      </c>
      <c r="O28" s="10"/>
      <c r="P28" s="12"/>
      <c r="Q28" s="11"/>
      <c r="R28" s="17"/>
      <c r="S28" s="10"/>
      <c r="T28" s="12"/>
    </row>
    <row r="29" spans="1:20" x14ac:dyDescent="0.25">
      <c r="A29" s="10">
        <v>28</v>
      </c>
      <c r="B29" s="11"/>
      <c r="C29" s="11"/>
      <c r="D29" s="12"/>
      <c r="E29" s="12"/>
      <c r="F29" s="10"/>
      <c r="G29" s="13"/>
      <c r="H29" s="14"/>
      <c r="I29" s="15" t="str">
        <f t="shared" si="0"/>
        <v/>
      </c>
      <c r="J29" s="13"/>
      <c r="K29" s="14"/>
      <c r="L29" s="15" t="str">
        <f t="shared" si="1"/>
        <v/>
      </c>
      <c r="M29" s="15" t="str">
        <f t="shared" si="2"/>
        <v/>
      </c>
      <c r="N29" s="16" t="str">
        <f t="shared" si="3"/>
        <v/>
      </c>
      <c r="O29" s="10"/>
      <c r="P29" s="12"/>
      <c r="Q29" s="11"/>
      <c r="R29" s="17"/>
      <c r="S29" s="10"/>
      <c r="T29" s="12"/>
    </row>
    <row r="30" spans="1:20" x14ac:dyDescent="0.25">
      <c r="A30" s="10">
        <v>29</v>
      </c>
      <c r="B30" s="11"/>
      <c r="C30" s="11"/>
      <c r="D30" s="12"/>
      <c r="E30" s="12"/>
      <c r="F30" s="10"/>
      <c r="G30" s="13"/>
      <c r="H30" s="14"/>
      <c r="I30" s="15" t="str">
        <f t="shared" si="0"/>
        <v/>
      </c>
      <c r="J30" s="13"/>
      <c r="K30" s="14"/>
      <c r="L30" s="15" t="str">
        <f t="shared" si="1"/>
        <v/>
      </c>
      <c r="M30" s="15" t="str">
        <f t="shared" si="2"/>
        <v/>
      </c>
      <c r="N30" s="16" t="str">
        <f t="shared" si="3"/>
        <v/>
      </c>
      <c r="O30" s="10"/>
      <c r="P30" s="12"/>
      <c r="Q30" s="11"/>
      <c r="R30" s="17"/>
      <c r="S30" s="10"/>
      <c r="T30" s="12"/>
    </row>
    <row r="31" spans="1:20" x14ac:dyDescent="0.25">
      <c r="A31" s="10">
        <v>30</v>
      </c>
      <c r="B31" s="11"/>
      <c r="C31" s="11"/>
      <c r="D31" s="12"/>
      <c r="E31" s="12"/>
      <c r="F31" s="10"/>
      <c r="G31" s="13"/>
      <c r="H31" s="14"/>
      <c r="I31" s="15" t="str">
        <f t="shared" si="0"/>
        <v/>
      </c>
      <c r="J31" s="13"/>
      <c r="K31" s="14"/>
      <c r="L31" s="15" t="str">
        <f t="shared" si="1"/>
        <v/>
      </c>
      <c r="M31" s="15" t="str">
        <f t="shared" si="2"/>
        <v/>
      </c>
      <c r="N31" s="16" t="str">
        <f t="shared" si="3"/>
        <v/>
      </c>
      <c r="O31" s="10"/>
      <c r="P31" s="12"/>
      <c r="Q31" s="11"/>
      <c r="R31" s="17"/>
      <c r="S31" s="10"/>
      <c r="T31" s="12"/>
    </row>
    <row r="32" spans="1:20" x14ac:dyDescent="0.25">
      <c r="A32" s="10">
        <v>31</v>
      </c>
      <c r="B32" s="11"/>
      <c r="C32" s="11"/>
      <c r="D32" s="12"/>
      <c r="E32" s="12"/>
      <c r="F32" s="10"/>
      <c r="G32" s="13"/>
      <c r="H32" s="14"/>
      <c r="I32" s="15" t="str">
        <f t="shared" si="0"/>
        <v/>
      </c>
      <c r="J32" s="13"/>
      <c r="K32" s="14"/>
      <c r="L32" s="15" t="str">
        <f t="shared" si="1"/>
        <v/>
      </c>
      <c r="M32" s="15" t="str">
        <f t="shared" si="2"/>
        <v/>
      </c>
      <c r="N32" s="16" t="str">
        <f t="shared" si="3"/>
        <v/>
      </c>
      <c r="O32" s="10"/>
      <c r="P32" s="12"/>
      <c r="Q32" s="11"/>
      <c r="R32" s="17"/>
      <c r="S32" s="10"/>
      <c r="T32" s="12"/>
    </row>
    <row r="33" spans="1:20" x14ac:dyDescent="0.25">
      <c r="A33" s="10">
        <v>32</v>
      </c>
      <c r="B33" s="11"/>
      <c r="C33" s="11"/>
      <c r="D33" s="12"/>
      <c r="E33" s="12"/>
      <c r="F33" s="10"/>
      <c r="G33" s="13"/>
      <c r="H33" s="14"/>
      <c r="I33" s="15" t="str">
        <f t="shared" si="0"/>
        <v/>
      </c>
      <c r="J33" s="13"/>
      <c r="K33" s="14"/>
      <c r="L33" s="15" t="str">
        <f t="shared" si="1"/>
        <v/>
      </c>
      <c r="M33" s="15" t="str">
        <f t="shared" si="2"/>
        <v/>
      </c>
      <c r="N33" s="16" t="str">
        <f t="shared" si="3"/>
        <v/>
      </c>
      <c r="O33" s="10"/>
      <c r="P33" s="12"/>
      <c r="Q33" s="11"/>
      <c r="R33" s="17"/>
      <c r="S33" s="10"/>
      <c r="T33" s="12"/>
    </row>
    <row r="34" spans="1:20" x14ac:dyDescent="0.25">
      <c r="A34" s="10">
        <v>33</v>
      </c>
      <c r="B34" s="11"/>
      <c r="C34" s="11"/>
      <c r="D34" s="12"/>
      <c r="E34" s="12"/>
      <c r="F34" s="10"/>
      <c r="G34" s="13"/>
      <c r="H34" s="14"/>
      <c r="I34" s="15" t="str">
        <f t="shared" si="0"/>
        <v/>
      </c>
      <c r="J34" s="13"/>
      <c r="K34" s="14"/>
      <c r="L34" s="15" t="str">
        <f t="shared" si="1"/>
        <v/>
      </c>
      <c r="M34" s="15" t="str">
        <f t="shared" si="2"/>
        <v/>
      </c>
      <c r="N34" s="16" t="str">
        <f t="shared" si="3"/>
        <v/>
      </c>
      <c r="O34" s="10"/>
      <c r="P34" s="12"/>
      <c r="Q34" s="11"/>
      <c r="R34" s="17"/>
      <c r="S34" s="10"/>
      <c r="T34" s="12"/>
    </row>
    <row r="35" spans="1:20" x14ac:dyDescent="0.25">
      <c r="A35" s="10">
        <v>34</v>
      </c>
      <c r="B35" s="11"/>
      <c r="C35" s="11"/>
      <c r="D35" s="12"/>
      <c r="E35" s="12"/>
      <c r="F35" s="10"/>
      <c r="G35" s="13"/>
      <c r="H35" s="14"/>
      <c r="I35" s="15" t="str">
        <f t="shared" si="0"/>
        <v/>
      </c>
      <c r="J35" s="13"/>
      <c r="K35" s="14"/>
      <c r="L35" s="15" t="str">
        <f t="shared" si="1"/>
        <v/>
      </c>
      <c r="M35" s="15" t="str">
        <f t="shared" si="2"/>
        <v/>
      </c>
      <c r="N35" s="16" t="str">
        <f t="shared" si="3"/>
        <v/>
      </c>
      <c r="O35" s="10"/>
      <c r="P35" s="12"/>
      <c r="Q35" s="11"/>
      <c r="R35" s="17"/>
      <c r="S35" s="10"/>
      <c r="T35" s="12"/>
    </row>
    <row r="36" spans="1:20" x14ac:dyDescent="0.25">
      <c r="A36" s="10">
        <v>35</v>
      </c>
      <c r="B36" s="11"/>
      <c r="C36" s="11"/>
      <c r="D36" s="12"/>
      <c r="E36" s="12"/>
      <c r="F36" s="10"/>
      <c r="G36" s="13"/>
      <c r="H36" s="14"/>
      <c r="I36" s="15" t="str">
        <f t="shared" si="0"/>
        <v/>
      </c>
      <c r="J36" s="13"/>
      <c r="K36" s="14"/>
      <c r="L36" s="15" t="str">
        <f t="shared" si="1"/>
        <v/>
      </c>
      <c r="M36" s="15" t="str">
        <f t="shared" si="2"/>
        <v/>
      </c>
      <c r="N36" s="16" t="str">
        <f t="shared" si="3"/>
        <v/>
      </c>
      <c r="O36" s="10"/>
      <c r="P36" s="12"/>
      <c r="Q36" s="11"/>
      <c r="R36" s="17"/>
      <c r="S36" s="10"/>
      <c r="T36" s="12"/>
    </row>
    <row r="37" spans="1:20" x14ac:dyDescent="0.25">
      <c r="A37" s="10">
        <v>36</v>
      </c>
      <c r="B37" s="11"/>
      <c r="C37" s="11"/>
      <c r="D37" s="12"/>
      <c r="E37" s="12"/>
      <c r="F37" s="10"/>
      <c r="G37" s="13"/>
      <c r="H37" s="14"/>
      <c r="I37" s="15" t="str">
        <f t="shared" si="0"/>
        <v/>
      </c>
      <c r="J37" s="13"/>
      <c r="K37" s="14"/>
      <c r="L37" s="15" t="str">
        <f t="shared" si="1"/>
        <v/>
      </c>
      <c r="M37" s="15" t="str">
        <f t="shared" si="2"/>
        <v/>
      </c>
      <c r="N37" s="16" t="str">
        <f t="shared" si="3"/>
        <v/>
      </c>
      <c r="O37" s="10"/>
      <c r="P37" s="12"/>
      <c r="Q37" s="11"/>
      <c r="R37" s="17"/>
      <c r="S37" s="10"/>
      <c r="T37" s="12"/>
    </row>
    <row r="38" spans="1:20" x14ac:dyDescent="0.25">
      <c r="A38" s="10">
        <v>37</v>
      </c>
      <c r="B38" s="11"/>
      <c r="C38" s="11"/>
      <c r="D38" s="12"/>
      <c r="E38" s="12"/>
      <c r="F38" s="10"/>
      <c r="G38" s="13"/>
      <c r="H38" s="14"/>
      <c r="I38" s="15" t="str">
        <f t="shared" si="0"/>
        <v/>
      </c>
      <c r="J38" s="13"/>
      <c r="K38" s="14"/>
      <c r="L38" s="15" t="str">
        <f t="shared" si="1"/>
        <v/>
      </c>
      <c r="M38" s="15" t="str">
        <f t="shared" si="2"/>
        <v/>
      </c>
      <c r="N38" s="16" t="str">
        <f t="shared" si="3"/>
        <v/>
      </c>
      <c r="O38" s="10"/>
      <c r="P38" s="12"/>
      <c r="Q38" s="11"/>
      <c r="R38" s="17"/>
      <c r="S38" s="10"/>
      <c r="T38" s="12"/>
    </row>
    <row r="39" spans="1:20" x14ac:dyDescent="0.25">
      <c r="A39" s="10">
        <v>38</v>
      </c>
      <c r="B39" s="11"/>
      <c r="C39" s="11"/>
      <c r="D39" s="12"/>
      <c r="E39" s="12"/>
      <c r="F39" s="10"/>
      <c r="G39" s="13"/>
      <c r="H39" s="14"/>
      <c r="I39" s="15" t="str">
        <f t="shared" si="0"/>
        <v/>
      </c>
      <c r="J39" s="13"/>
      <c r="K39" s="14"/>
      <c r="L39" s="15" t="str">
        <f t="shared" si="1"/>
        <v/>
      </c>
      <c r="M39" s="15" t="str">
        <f t="shared" si="2"/>
        <v/>
      </c>
      <c r="N39" s="16" t="str">
        <f t="shared" si="3"/>
        <v/>
      </c>
      <c r="O39" s="10"/>
      <c r="P39" s="12"/>
      <c r="Q39" s="11"/>
      <c r="R39" s="17"/>
      <c r="S39" s="10"/>
      <c r="T39" s="12"/>
    </row>
    <row r="40" spans="1:20" x14ac:dyDescent="0.25">
      <c r="A40" s="10">
        <v>39</v>
      </c>
      <c r="B40" s="11"/>
      <c r="C40" s="11"/>
      <c r="D40" s="12"/>
      <c r="E40" s="12"/>
      <c r="F40" s="10"/>
      <c r="G40" s="13"/>
      <c r="H40" s="14"/>
      <c r="I40" s="15" t="str">
        <f t="shared" si="0"/>
        <v/>
      </c>
      <c r="J40" s="13"/>
      <c r="K40" s="14"/>
      <c r="L40" s="15" t="str">
        <f t="shared" si="1"/>
        <v/>
      </c>
      <c r="M40" s="15" t="str">
        <f t="shared" si="2"/>
        <v/>
      </c>
      <c r="N40" s="16" t="str">
        <f t="shared" si="3"/>
        <v/>
      </c>
      <c r="O40" s="10"/>
      <c r="P40" s="12"/>
      <c r="Q40" s="11"/>
      <c r="R40" s="17"/>
      <c r="S40" s="10"/>
      <c r="T40" s="12"/>
    </row>
    <row r="41" spans="1:20" x14ac:dyDescent="0.25">
      <c r="A41" s="10">
        <v>40</v>
      </c>
      <c r="B41" s="11"/>
      <c r="C41" s="11"/>
      <c r="D41" s="12"/>
      <c r="E41" s="12"/>
      <c r="F41" s="10"/>
      <c r="G41" s="13"/>
      <c r="H41" s="14"/>
      <c r="I41" s="15" t="str">
        <f t="shared" si="0"/>
        <v/>
      </c>
      <c r="J41" s="13"/>
      <c r="K41" s="14"/>
      <c r="L41" s="15" t="str">
        <f t="shared" si="1"/>
        <v/>
      </c>
      <c r="M41" s="15" t="str">
        <f t="shared" si="2"/>
        <v/>
      </c>
      <c r="N41" s="16" t="str">
        <f t="shared" si="3"/>
        <v/>
      </c>
      <c r="O41" s="10"/>
      <c r="P41" s="12"/>
      <c r="Q41" s="11"/>
      <c r="R41" s="17"/>
      <c r="S41" s="10"/>
      <c r="T41" s="12"/>
    </row>
    <row r="43" spans="1:20" x14ac:dyDescent="0.25">
      <c r="H43" s="18" t="s">
        <v>46</v>
      </c>
      <c r="I43" s="19">
        <f>SUM(I2:I41)</f>
        <v>188105</v>
      </c>
      <c r="L43" s="19">
        <f>SUM(L2:L41)</f>
        <v>191830</v>
      </c>
      <c r="M43" s="19">
        <f>SUM(M2:M41)</f>
        <v>3725</v>
      </c>
    </row>
  </sheetData>
  <conditionalFormatting sqref="M2:M41">
    <cfRule type="cellIs" dxfId="7" priority="1" operator="greaterThan">
      <formula>0</formula>
    </cfRule>
    <cfRule type="cellIs" dxfId="6" priority="2" operator="lessThan">
      <formula>0</formula>
    </cfRule>
  </conditionalFormatting>
  <conditionalFormatting sqref="O2:O41">
    <cfRule type="expression" dxfId="5" priority="3">
      <formula>$O2="Bezahlt"</formula>
    </cfRule>
    <cfRule type="expression" dxfId="4" priority="4">
      <formula>$O2="Teilweise abgerechnet"</formula>
    </cfRule>
    <cfRule type="expression" dxfId="3" priority="5">
      <formula>$O2="Offen"</formula>
    </cfRule>
  </conditionalFormatting>
  <conditionalFormatting sqref="S2:S41">
    <cfRule type="expression" dxfId="2" priority="6">
      <formula>$S2="Hoch"</formula>
    </cfRule>
    <cfRule type="expression" dxfId="1" priority="7">
      <formula>$S2="Mittel"</formula>
    </cfRule>
    <cfRule type="expression" dxfId="0" priority="8">
      <formula>$S2="Niedrig"</formula>
    </cfRule>
  </conditionalFormatting>
  <dataValidations count="2">
    <dataValidation type="list" allowBlank="1" sqref="O2:O41" xr:uid="{00000000-0002-0000-0100-000000000000}">
      <formula1>"Offen,In Arbeit,Teilweise abgerechnet,Abgerechnet,Bezahlt"</formula1>
    </dataValidation>
    <dataValidation type="list" allowBlank="1" sqref="S2:S41" xr:uid="{00000000-0002-0000-0100-000001000000}">
      <formula1>"Niedrig,Mittel,Hoch"</formula1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Übersicht</vt:lpstr>
      <vt:lpstr>Bauabrechnung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2026-03-21T11:22:48Z</dcterms:modified>
</cp:coreProperties>
</file>