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aufmass\"/>
    </mc:Choice>
  </mc:AlternateContent>
  <xr:revisionPtr revIDLastSave="0" documentId="13_ncr:1_{4F039D3F-7BBA-4B34-B5DC-138CE40A528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jekt" sheetId="1" r:id="rId1"/>
    <sheet name="LV" sheetId="2" r:id="rId2"/>
    <sheet name="Aufmaß_01" sheetId="3" r:id="rId3"/>
  </sheets>
  <definedNames>
    <definedName name="_xlnm.Print_Area" localSheetId="2">Aufmaß_01!$A$1:$P$37</definedName>
    <definedName name="_xlnm.Print_Area" localSheetId="0">Projekt!$B$2:$K$26</definedName>
    <definedName name="PosList">LV!$A$3:$A$14</definedName>
    <definedName name="_xlnm.Print_Titles" localSheetId="2">Aufmaß_01!$1:$15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3" l="1"/>
  <c r="L29" i="3" s="1"/>
  <c r="K28" i="3"/>
  <c r="J28" i="3"/>
  <c r="I28" i="3"/>
  <c r="H28" i="3"/>
  <c r="G28" i="3"/>
  <c r="F28" i="3"/>
  <c r="E28" i="3"/>
  <c r="D28" i="3"/>
  <c r="C28" i="3"/>
  <c r="L14" i="3"/>
  <c r="K14" i="3"/>
  <c r="J14" i="3"/>
  <c r="I14" i="3"/>
  <c r="H14" i="3"/>
  <c r="G14" i="3"/>
  <c r="F14" i="3"/>
  <c r="E14" i="3"/>
  <c r="D14" i="3"/>
  <c r="C14" i="3"/>
  <c r="L13" i="3"/>
  <c r="K13" i="3"/>
  <c r="J13" i="3"/>
  <c r="I13" i="3"/>
  <c r="H13" i="3"/>
  <c r="G13" i="3"/>
  <c r="F13" i="3"/>
  <c r="E13" i="3"/>
  <c r="D13" i="3"/>
  <c r="C13" i="3"/>
  <c r="L12" i="3"/>
  <c r="K12" i="3"/>
  <c r="J12" i="3"/>
  <c r="I12" i="3"/>
  <c r="H12" i="3"/>
  <c r="G12" i="3"/>
  <c r="F12" i="3"/>
  <c r="E12" i="3"/>
  <c r="D12" i="3"/>
  <c r="C12" i="3"/>
  <c r="L11" i="3"/>
  <c r="K11" i="3"/>
  <c r="J11" i="3"/>
  <c r="I11" i="3"/>
  <c r="H11" i="3"/>
  <c r="G11" i="3"/>
  <c r="F11" i="3"/>
  <c r="E11" i="3"/>
  <c r="D11" i="3"/>
  <c r="C11" i="3"/>
  <c r="O7" i="3"/>
  <c r="O6" i="3"/>
  <c r="O5" i="3"/>
  <c r="O4" i="3"/>
  <c r="O3" i="3"/>
  <c r="O2" i="3"/>
  <c r="C29" i="3" l="1"/>
  <c r="D29" i="3"/>
  <c r="E29" i="3"/>
  <c r="F29" i="3"/>
  <c r="G29" i="3"/>
  <c r="H29" i="3"/>
  <c r="I29" i="3"/>
  <c r="J29" i="3"/>
  <c r="K29" i="3"/>
  <c r="C30" i="3"/>
  <c r="D30" i="3"/>
  <c r="D31" i="3" s="1"/>
  <c r="E30" i="3"/>
  <c r="E31" i="3" s="1"/>
  <c r="F30" i="3"/>
  <c r="F31" i="3" s="1"/>
  <c r="G30" i="3"/>
  <c r="G31" i="3" s="1"/>
  <c r="H30" i="3"/>
  <c r="H31" i="3" s="1"/>
  <c r="I30" i="3"/>
  <c r="I31" i="3" s="1"/>
  <c r="J30" i="3"/>
  <c r="J31" i="3" s="1"/>
  <c r="K30" i="3"/>
  <c r="K31" i="3" s="1"/>
  <c r="L30" i="3"/>
  <c r="L31" i="3" s="1"/>
  <c r="O11" i="3" l="1"/>
  <c r="C31" i="3"/>
  <c r="O13" i="3" s="1"/>
  <c r="O12" i="3"/>
</calcChain>
</file>

<file path=xl/sharedStrings.xml><?xml version="1.0" encoding="utf-8"?>
<sst xmlns="http://schemas.openxmlformats.org/spreadsheetml/2006/main" count="247" uniqueCount="144">
  <si>
    <t>Projektinformationen</t>
  </si>
  <si>
    <t>Ausführender Betrieb</t>
  </si>
  <si>
    <t>Allgemeine Projektdaten</t>
  </si>
  <si>
    <t>Firma</t>
  </si>
  <si>
    <t>Beispiel Technik GmbH</t>
  </si>
  <si>
    <t>Projektnummer</t>
  </si>
  <si>
    <t>PR-2026-017</t>
  </si>
  <si>
    <t>Aufmaß-Nr.</t>
  </si>
  <si>
    <t>AM-01</t>
  </si>
  <si>
    <t>Adresse</t>
  </si>
  <si>
    <t>Am Werkhof 8, 10117 Berlin</t>
  </si>
  <si>
    <t>Projektbezeichnung</t>
  </si>
  <si>
    <t>Sanierung MFH Lindenstr. 24</t>
  </si>
  <si>
    <t>Telefon</t>
  </si>
  <si>
    <t>+49 30 123 45 60</t>
  </si>
  <si>
    <t>Art der Anlage</t>
  </si>
  <si>
    <t>Elektroinstallation</t>
  </si>
  <si>
    <t>Sachbearbeiter</t>
  </si>
  <si>
    <t>Max Berger</t>
  </si>
  <si>
    <t>E-Mail</t>
  </si>
  <si>
    <t>info@beispiel-technik.de</t>
  </si>
  <si>
    <t>Datum</t>
  </si>
  <si>
    <t>24.03.2026</t>
  </si>
  <si>
    <t>Status</t>
  </si>
  <si>
    <t>In Bearbeitung</t>
  </si>
  <si>
    <t>Monteur</t>
  </si>
  <si>
    <t>Stefan Koch</t>
  </si>
  <si>
    <t>Auftraggeber</t>
  </si>
  <si>
    <t>Musterbau GmbH</t>
  </si>
  <si>
    <t>Ansprechpartner</t>
  </si>
  <si>
    <t>Julia Weber</t>
  </si>
  <si>
    <t>+49 30 555 22 10</t>
  </si>
  <si>
    <t>Mobil</t>
  </si>
  <si>
    <t>+49 171 456 78 90</t>
  </si>
  <si>
    <t>j.weber@musterbau.de</t>
  </si>
  <si>
    <t>Baustelle</t>
  </si>
  <si>
    <t>Baustellenadresse</t>
  </si>
  <si>
    <t>Lindenstraße 24, 10115 Berlin</t>
  </si>
  <si>
    <t>Gebäude</t>
  </si>
  <si>
    <t>Haus A</t>
  </si>
  <si>
    <t>Abschnitt</t>
  </si>
  <si>
    <t>EG bis 2. OG</t>
  </si>
  <si>
    <t>Ansprechpartner vor Ort</t>
  </si>
  <si>
    <t>Thomas Krüger</t>
  </si>
  <si>
    <t>Telefon vor Ort</t>
  </si>
  <si>
    <t>+49 30 444 98 10</t>
  </si>
  <si>
    <t>Anmerkungen</t>
  </si>
  <si>
    <t>Hinweise</t>
  </si>
  <si>
    <t>Aufmaß für Roh- und Endmontage. Mengen dienen als Beispiel und können vor Ort ergänzt oder geändert werden.</t>
  </si>
  <si>
    <t>Leistungsverzeichnis (LV)</t>
  </si>
  <si>
    <t>Pos.-Nr.</t>
  </si>
  <si>
    <t>Kurztext</t>
  </si>
  <si>
    <t>Langtext</t>
  </si>
  <si>
    <t>Einheit</t>
  </si>
  <si>
    <t>EP</t>
  </si>
  <si>
    <t>Lohnminuten</t>
  </si>
  <si>
    <t>Gewerk</t>
  </si>
  <si>
    <t>Aktiv</t>
  </si>
  <si>
    <t>01.001</t>
  </si>
  <si>
    <t>Kabel NYM 3x1,5</t>
  </si>
  <si>
    <t>NYM-J 3x1,5 mm² liefern und verlegen</t>
  </si>
  <si>
    <t>m</t>
  </si>
  <si>
    <t>Elektro</t>
  </si>
  <si>
    <t>Ja</t>
  </si>
  <si>
    <t>01.002</t>
  </si>
  <si>
    <t>Steckdose UP</t>
  </si>
  <si>
    <t>Schutzkontakt-Steckdose Unterputz, weiß</t>
  </si>
  <si>
    <t>Stk</t>
  </si>
  <si>
    <t>01.003</t>
  </si>
  <si>
    <t>Lichtschalter</t>
  </si>
  <si>
    <t>Ausschalter Unterputz, weiß</t>
  </si>
  <si>
    <t>01.004</t>
  </si>
  <si>
    <t>Leerrohr M20</t>
  </si>
  <si>
    <t>Installationsrohr M20 liefern und verlegen</t>
  </si>
  <si>
    <t>01.005</t>
  </si>
  <si>
    <t>Unterverteiler 3-reihig</t>
  </si>
  <si>
    <t>Kleinverteiler 3-reihig komplett montieren</t>
  </si>
  <si>
    <t>02.001</t>
  </si>
  <si>
    <t>Heizkörper Anschluss</t>
  </si>
  <si>
    <t>Anschlussset für Heizkörper inkl. Zubehör</t>
  </si>
  <si>
    <t>Heizung</t>
  </si>
  <si>
    <t>02.002</t>
  </si>
  <si>
    <t>Kupferrohr 15 mm</t>
  </si>
  <si>
    <t>Kupferrohr 15 mm liefern und verlegen</t>
  </si>
  <si>
    <t>02.003</t>
  </si>
  <si>
    <t>Thermostatventil</t>
  </si>
  <si>
    <t>Thermostatventil montieren und einstellen</t>
  </si>
  <si>
    <t>03.001</t>
  </si>
  <si>
    <t>LAN-Dose Cat6</t>
  </si>
  <si>
    <t>Datendose Cat6 inkl. Anschluss</t>
  </si>
  <si>
    <t>Daten</t>
  </si>
  <si>
    <t>03.002</t>
  </si>
  <si>
    <t>Rauchmelder</t>
  </si>
  <si>
    <t>Optischer Rauchmelder montieren</t>
  </si>
  <si>
    <t>Sicherheit</t>
  </si>
  <si>
    <t>03.003</t>
  </si>
  <si>
    <t>Bewegungsmelder</t>
  </si>
  <si>
    <t>Bewegungsmelder für Flur / Außenbereich</t>
  </si>
  <si>
    <t>03.004</t>
  </si>
  <si>
    <t>LED-Deckenleuchte</t>
  </si>
  <si>
    <t>LED-Deckenleuchte montieren</t>
  </si>
  <si>
    <t>Aufmaß- und Rechnungsblatt</t>
  </si>
  <si>
    <t>Projektübersicht</t>
  </si>
  <si>
    <t>Projekt</t>
  </si>
  <si>
    <t>Steuerung</t>
  </si>
  <si>
    <t>Gliederung</t>
  </si>
  <si>
    <t>Raum</t>
  </si>
  <si>
    <t>Blatt-Nr.</t>
  </si>
  <si>
    <t>Mengenmatrix nach Raum / Bereich</t>
  </si>
  <si>
    <t>Blattsumme</t>
  </si>
  <si>
    <t>Summe Preis</t>
  </si>
  <si>
    <t>Summe Lohnminuten</t>
  </si>
  <si>
    <t>Summe Lohnstunden</t>
  </si>
  <si>
    <t>Lohnmin.</t>
  </si>
  <si>
    <t>Hinweis</t>
  </si>
  <si>
    <t>Leere Felder bedeuten: keine Menge erfasst. Weitere Seiten durch Kopieren von 'Aufmaß_01' anlegen.</t>
  </si>
  <si>
    <t>Ort / Bereich</t>
  </si>
  <si>
    <t>Spalte 1</t>
  </si>
  <si>
    <t>Spalte 2</t>
  </si>
  <si>
    <t>Spalte 3</t>
  </si>
  <si>
    <t>Spalte 4</t>
  </si>
  <si>
    <t>Spalte 5</t>
  </si>
  <si>
    <t>Spalte 6</t>
  </si>
  <si>
    <t>Spalte 7</t>
  </si>
  <si>
    <t>Spalte 8</t>
  </si>
  <si>
    <t>Spalte 9</t>
  </si>
  <si>
    <t>Spalte 10</t>
  </si>
  <si>
    <t>Heizraum</t>
  </si>
  <si>
    <t/>
  </si>
  <si>
    <t>Küche</t>
  </si>
  <si>
    <t>Bad EG</t>
  </si>
  <si>
    <t>Flur EG</t>
  </si>
  <si>
    <t>Wohnzimmer</t>
  </si>
  <si>
    <t>Schlafzimmer</t>
  </si>
  <si>
    <t>Wohnung 1</t>
  </si>
  <si>
    <t>Technikraum</t>
  </si>
  <si>
    <t>Außenbereich</t>
  </si>
  <si>
    <t>Keller</t>
  </si>
  <si>
    <t>Gesamtmenge</t>
  </si>
  <si>
    <t>Gesamtpreis</t>
  </si>
  <si>
    <t>Gesamt-Lohnminuten</t>
  </si>
  <si>
    <t>Lohnstunden</t>
  </si>
  <si>
    <t>Auftraggeber / Kunde</t>
  </si>
  <si>
    <t>Beispieldaten – frei editierbar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</si>
</sst>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.00\ &quot;€&quot;"/>
    <numFmt numFmtId="166" formatCode="0.0"/>
  </numFmts>
  <fonts count="8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color rgb="FFFFFFFF"/>
      <name val="Calibri"/>
    </font>
    <font>
      <b/>
      <sz val="10"/>
      <color rgb="FF1F1F1F"/>
      <name val="Calibri"/>
    </font>
    <font>
      <sz val="10"/>
      <color rgb="FF1F1F1F"/>
      <name val="Calibri"/>
    </font>
    <font>
      <b/>
      <sz val="10"/>
      <color rgb="FFFFFFFF"/>
      <name val="Calibri"/>
    </font>
    <font>
      <sz val="9"/>
      <color rgb="FF1F1F1F"/>
      <name val="Calibri"/>
    </font>
    <font>
      <i/>
      <sz val="9"/>
      <color rgb="FF666666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  <fill>
      <patternFill patternType="solid">
        <fgColor rgb="FFE9EFF2"/>
      </patternFill>
    </fill>
    <fill>
      <patternFill patternType="solid">
        <fgColor rgb="FFFFF7CC"/>
      </patternFill>
    </fill>
    <fill>
      <patternFill patternType="solid">
        <fgColor rgb="FFFFFFFF"/>
      </patternFill>
    </fill>
    <fill>
      <patternFill patternType="solid">
        <fgColor rgb="FFD8E6EA"/>
      </patternFill>
    </fill>
  </fills>
  <borders count="20">
    <border>
      <left/>
      <right/>
      <top/>
      <bottom/>
      <diagonal/>
    </border>
    <border>
      <left style="medium">
        <color rgb="FF9AA8AF"/>
      </left>
      <right style="medium">
        <color rgb="FF9AA8AF"/>
      </right>
      <top style="medium">
        <color rgb="FF9AA8AF"/>
      </top>
      <bottom style="medium">
        <color rgb="FF9AA8AF"/>
      </bottom>
      <diagonal/>
    </border>
    <border>
      <left style="thin">
        <color rgb="FF9AA8AF"/>
      </left>
      <right style="thin">
        <color rgb="FF9AA8AF"/>
      </right>
      <top style="thin">
        <color rgb="FF9AA8AF"/>
      </top>
      <bottom style="thin">
        <color rgb="FF9AA8AF"/>
      </bottom>
      <diagonal/>
    </border>
    <border>
      <left/>
      <right/>
      <top style="medium">
        <color rgb="FF9AA8AF"/>
      </top>
      <bottom/>
      <diagonal/>
    </border>
    <border>
      <left/>
      <right style="medium">
        <color rgb="FF9AA8AF"/>
      </right>
      <top style="medium">
        <color rgb="FF9AA8AF"/>
      </top>
      <bottom/>
      <diagonal/>
    </border>
    <border>
      <left/>
      <right style="medium">
        <color rgb="FF9AA8AF"/>
      </right>
      <top style="medium">
        <color rgb="FF9AA8AF"/>
      </top>
      <bottom style="medium">
        <color rgb="FF9AA8AF"/>
      </bottom>
      <diagonal/>
    </border>
    <border>
      <left/>
      <right/>
      <top/>
      <bottom style="medium">
        <color rgb="FF9AA8AF"/>
      </bottom>
      <diagonal/>
    </border>
    <border>
      <left/>
      <right/>
      <top style="medium">
        <color rgb="FF9AA8AF"/>
      </top>
      <bottom style="medium">
        <color rgb="FF9AA8AF"/>
      </bottom>
      <diagonal/>
    </border>
    <border>
      <left/>
      <right/>
      <top style="thin">
        <color rgb="FF9AA8AF"/>
      </top>
      <bottom/>
      <diagonal/>
    </border>
    <border>
      <left/>
      <right style="thin">
        <color rgb="FF9AA8AF"/>
      </right>
      <top style="thin">
        <color rgb="FF9AA8AF"/>
      </top>
      <bottom/>
      <diagonal/>
    </border>
    <border>
      <left/>
      <right/>
      <top style="thin">
        <color rgb="FF9AA8AF"/>
      </top>
      <bottom style="thin">
        <color rgb="FF9AA8AF"/>
      </bottom>
      <diagonal/>
    </border>
    <border>
      <left/>
      <right style="thin">
        <color rgb="FF9AA8AF"/>
      </right>
      <top style="thin">
        <color rgb="FF9AA8AF"/>
      </top>
      <bottom style="thin">
        <color rgb="FF9AA8AF"/>
      </bottom>
      <diagonal/>
    </border>
    <border>
      <left style="thin">
        <color rgb="FF9AA8AF"/>
      </left>
      <right/>
      <top/>
      <bottom/>
      <diagonal/>
    </border>
    <border>
      <left/>
      <right style="thin">
        <color rgb="FF9AA8AF"/>
      </right>
      <top/>
      <bottom/>
      <diagonal/>
    </border>
    <border>
      <left style="thin">
        <color rgb="FF9AA8AF"/>
      </left>
      <right/>
      <top/>
      <bottom style="thin">
        <color rgb="FF9AA8AF"/>
      </bottom>
      <diagonal/>
    </border>
    <border>
      <left/>
      <right/>
      <top/>
      <bottom style="thin">
        <color rgb="FF9AA8AF"/>
      </bottom>
      <diagonal/>
    </border>
    <border>
      <left/>
      <right style="thin">
        <color rgb="FF9AA8AF"/>
      </right>
      <top/>
      <bottom style="thin">
        <color rgb="FF9AA8AF"/>
      </bottom>
      <diagonal/>
    </border>
    <border>
      <left style="medium">
        <color rgb="FF9AA8AF"/>
      </left>
      <right/>
      <top/>
      <bottom style="medium">
        <color rgb="FF9AA8AF"/>
      </bottom>
      <diagonal/>
    </border>
    <border>
      <left/>
      <right/>
      <top/>
      <bottom style="medium">
        <color rgb="FF9AA8AF"/>
      </bottom>
      <diagonal/>
    </border>
    <border>
      <left/>
      <right style="medium">
        <color rgb="FF9AA8AF"/>
      </right>
      <top/>
      <bottom style="medium">
        <color rgb="FF9AA8AF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164" fontId="4" fillId="5" borderId="2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top"/>
    </xf>
    <xf numFmtId="0" fontId="4" fillId="6" borderId="2" xfId="0" applyFont="1" applyFill="1" applyBorder="1" applyAlignment="1">
      <alignment vertical="top" wrapText="1"/>
    </xf>
    <xf numFmtId="165" fontId="4" fillId="6" borderId="2" xfId="0" applyNumberFormat="1" applyFont="1" applyFill="1" applyBorder="1" applyAlignment="1">
      <alignment vertical="top"/>
    </xf>
    <xf numFmtId="166" fontId="4" fillId="6" borderId="2" xfId="0" applyNumberFormat="1" applyFont="1" applyFill="1" applyBorder="1" applyAlignment="1">
      <alignment vertical="top"/>
    </xf>
    <xf numFmtId="0" fontId="5" fillId="3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166" fontId="4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2" fontId="4" fillId="5" borderId="2" xfId="0" applyNumberFormat="1" applyFont="1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2" fontId="3" fillId="7" borderId="1" xfId="0" applyNumberFormat="1" applyFont="1" applyFill="1" applyBorder="1" applyAlignment="1">
      <alignment horizontal="center" vertical="center"/>
    </xf>
    <xf numFmtId="165" fontId="3" fillId="7" borderId="1" xfId="0" applyNumberFormat="1" applyFont="1" applyFill="1" applyBorder="1" applyAlignment="1">
      <alignment horizontal="center" vertical="center"/>
    </xf>
    <xf numFmtId="166" fontId="3" fillId="7" borderId="1" xfId="0" applyNumberFormat="1" applyFont="1" applyFill="1" applyBorder="1" applyAlignment="1">
      <alignment horizontal="center" vertical="center"/>
    </xf>
    <xf numFmtId="0" fontId="0" fillId="6" borderId="6" xfId="0" applyFill="1" applyBorder="1"/>
    <xf numFmtId="0" fontId="7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7" xfId="0" applyBorder="1"/>
    <xf numFmtId="0" fontId="0" fillId="0" borderId="5" xfId="0" applyBorder="1"/>
    <xf numFmtId="0" fontId="1" fillId="2" borderId="0" xfId="0" applyFont="1" applyFill="1" applyAlignment="1">
      <alignment horizontal="left" vertical="center"/>
    </xf>
    <xf numFmtId="0" fontId="0" fillId="0" borderId="0" xfId="0"/>
    <xf numFmtId="0" fontId="4" fillId="5" borderId="2" xfId="0" applyFont="1" applyFill="1" applyBorder="1" applyAlignment="1">
      <alignment vertical="top" wrapText="1"/>
    </xf>
    <xf numFmtId="0" fontId="0" fillId="0" borderId="10" xfId="0" applyBorder="1"/>
    <xf numFmtId="0" fontId="0" fillId="0" borderId="11" xfId="0" applyBorder="1"/>
    <xf numFmtId="0" fontId="4" fillId="5" borderId="2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2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7" borderId="1" xfId="0" applyFont="1" applyFill="1" applyBorder="1" applyAlignment="1">
      <alignment horizontal="left" vertical="center"/>
    </xf>
    <xf numFmtId="166" fontId="4" fillId="6" borderId="2" xfId="0" applyNumberFormat="1" applyFont="1" applyFill="1" applyBorder="1" applyAlignment="1">
      <alignment horizontal="left" vertical="center" wrapText="1"/>
    </xf>
    <xf numFmtId="165" fontId="4" fillId="6" borderId="2" xfId="0" applyNumberFormat="1" applyFont="1" applyFill="1" applyBorder="1" applyAlignment="1">
      <alignment horizontal="left" vertical="center" wrapText="1"/>
    </xf>
    <xf numFmtId="2" fontId="4" fillId="6" borderId="2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VTable" displayName="LVTable" ref="A2:H14">
  <autoFilter ref="A2:H14" xr:uid="{00000000-0009-0000-0100-000001000000}"/>
  <tableColumns count="8">
    <tableColumn id="1" xr3:uid="{00000000-0010-0000-0000-000001000000}" name="Pos.-Nr."/>
    <tableColumn id="2" xr3:uid="{00000000-0010-0000-0000-000002000000}" name="Kurztext"/>
    <tableColumn id="3" xr3:uid="{00000000-0010-0000-0000-000003000000}" name="Langtext"/>
    <tableColumn id="4" xr3:uid="{00000000-0010-0000-0000-000004000000}" name="Einheit"/>
    <tableColumn id="5" xr3:uid="{00000000-0010-0000-0000-000005000000}" name="EP"/>
    <tableColumn id="6" xr3:uid="{00000000-0010-0000-0000-000006000000}" name="Lohnminuten"/>
    <tableColumn id="7" xr3:uid="{00000000-0010-0000-0000-000007000000}" name="Gewerk"/>
    <tableColumn id="8" xr3:uid="{00000000-0010-0000-0000-000008000000}" name="Aktiv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6"/>
  <sheetViews>
    <sheetView showGridLines="0" workbookViewId="0">
      <selection activeCell="I12" sqref="I12"/>
    </sheetView>
  </sheetViews>
  <sheetFormatPr baseColWidth="10" defaultColWidth="9.140625" defaultRowHeight="15" x14ac:dyDescent="0.25"/>
  <cols>
    <col min="1" max="1" width="3" customWidth="1"/>
    <col min="2" max="2" width="20" customWidth="1"/>
    <col min="3" max="3" width="24" customWidth="1"/>
    <col min="4" max="5" width="18" customWidth="1"/>
    <col min="6" max="6" width="20" customWidth="1"/>
    <col min="7" max="7" width="16" customWidth="1"/>
    <col min="8" max="9" width="18" customWidth="1"/>
    <col min="10" max="10" width="16" customWidth="1"/>
    <col min="11" max="11" width="20" customWidth="1"/>
  </cols>
  <sheetData>
    <row r="2" spans="2:11" ht="24" customHeight="1" x14ac:dyDescent="0.25">
      <c r="B2" s="28" t="s">
        <v>0</v>
      </c>
      <c r="C2" s="29"/>
      <c r="D2" s="29"/>
      <c r="E2" s="29"/>
      <c r="F2" s="29"/>
      <c r="G2" s="29"/>
      <c r="H2" s="34" t="s">
        <v>1</v>
      </c>
      <c r="I2" s="29"/>
      <c r="J2" s="29"/>
      <c r="K2" s="29"/>
    </row>
    <row r="3" spans="2:11" ht="24" customHeight="1" x14ac:dyDescent="0.25"/>
    <row r="4" spans="2:11" ht="24" customHeight="1" x14ac:dyDescent="0.25">
      <c r="B4" s="25" t="s">
        <v>2</v>
      </c>
      <c r="C4" s="26"/>
      <c r="D4" s="26"/>
      <c r="E4" s="26"/>
      <c r="F4" s="27"/>
      <c r="H4" s="2" t="s">
        <v>3</v>
      </c>
      <c r="I4" s="33" t="s">
        <v>4</v>
      </c>
      <c r="J4" s="31"/>
      <c r="K4" s="32"/>
    </row>
    <row r="5" spans="2:11" ht="24" customHeight="1" x14ac:dyDescent="0.25">
      <c r="B5" s="2" t="s">
        <v>5</v>
      </c>
      <c r="C5" s="3" t="s">
        <v>6</v>
      </c>
      <c r="E5" s="2" t="s">
        <v>7</v>
      </c>
      <c r="F5" s="3" t="s">
        <v>8</v>
      </c>
      <c r="H5" s="2" t="s">
        <v>9</v>
      </c>
      <c r="I5" s="33" t="s">
        <v>10</v>
      </c>
      <c r="J5" s="31"/>
      <c r="K5" s="32"/>
    </row>
    <row r="6" spans="2:11" ht="24" customHeight="1" x14ac:dyDescent="0.25">
      <c r="B6" s="2" t="s">
        <v>11</v>
      </c>
      <c r="C6" s="30" t="s">
        <v>12</v>
      </c>
      <c r="D6" s="31"/>
      <c r="E6" s="31"/>
      <c r="F6" s="32"/>
      <c r="H6" s="2" t="s">
        <v>13</v>
      </c>
      <c r="I6" s="33" t="s">
        <v>14</v>
      </c>
      <c r="J6" s="31"/>
      <c r="K6" s="32"/>
    </row>
    <row r="7" spans="2:11" ht="21.95" customHeight="1" x14ac:dyDescent="0.25">
      <c r="B7" s="2" t="s">
        <v>15</v>
      </c>
      <c r="C7" s="3" t="s">
        <v>16</v>
      </c>
      <c r="E7" s="2" t="s">
        <v>17</v>
      </c>
      <c r="F7" s="3" t="s">
        <v>18</v>
      </c>
      <c r="H7" s="2" t="s">
        <v>19</v>
      </c>
      <c r="I7" s="33" t="s">
        <v>20</v>
      </c>
      <c r="J7" s="31"/>
      <c r="K7" s="32"/>
    </row>
    <row r="8" spans="2:11" ht="21.95" customHeight="1" x14ac:dyDescent="0.25">
      <c r="B8" s="2" t="s">
        <v>21</v>
      </c>
      <c r="C8" s="4" t="s">
        <v>22</v>
      </c>
      <c r="E8" s="2" t="s">
        <v>23</v>
      </c>
      <c r="F8" s="3" t="s">
        <v>24</v>
      </c>
      <c r="H8" s="2" t="s">
        <v>25</v>
      </c>
      <c r="I8" s="33" t="s">
        <v>26</v>
      </c>
      <c r="J8" s="31"/>
      <c r="K8" s="32"/>
    </row>
    <row r="9" spans="2:11" ht="21.95" customHeight="1" x14ac:dyDescent="0.25"/>
    <row r="10" spans="2:11" ht="21.95" customHeight="1" x14ac:dyDescent="0.25">
      <c r="B10" s="25" t="s">
        <v>27</v>
      </c>
      <c r="C10" s="26"/>
      <c r="D10" s="26"/>
      <c r="E10" s="26"/>
      <c r="F10" s="27"/>
    </row>
    <row r="11" spans="2:11" ht="21.95" customHeight="1" x14ac:dyDescent="0.25">
      <c r="B11" s="2" t="s">
        <v>27</v>
      </c>
      <c r="C11" s="30" t="s">
        <v>28</v>
      </c>
      <c r="D11" s="31"/>
      <c r="E11" s="31"/>
      <c r="F11" s="32"/>
    </row>
    <row r="12" spans="2:11" ht="21.95" customHeight="1" x14ac:dyDescent="0.25">
      <c r="B12" s="2" t="s">
        <v>29</v>
      </c>
      <c r="C12" s="3" t="s">
        <v>30</v>
      </c>
      <c r="E12" s="2" t="s">
        <v>13</v>
      </c>
      <c r="F12" s="3" t="s">
        <v>31</v>
      </c>
    </row>
    <row r="13" spans="2:11" ht="21.95" customHeight="1" x14ac:dyDescent="0.25">
      <c r="B13" s="2" t="s">
        <v>32</v>
      </c>
      <c r="C13" s="3" t="s">
        <v>33</v>
      </c>
      <c r="E13" s="2" t="s">
        <v>19</v>
      </c>
      <c r="F13" s="3" t="s">
        <v>34</v>
      </c>
    </row>
    <row r="14" spans="2:11" ht="21.95" customHeight="1" x14ac:dyDescent="0.25"/>
    <row r="15" spans="2:11" ht="21.95" customHeight="1" x14ac:dyDescent="0.25"/>
    <row r="16" spans="2:11" ht="21.95" customHeight="1" x14ac:dyDescent="0.25">
      <c r="B16" s="25" t="s">
        <v>35</v>
      </c>
      <c r="C16" s="26"/>
      <c r="D16" s="26"/>
      <c r="E16" s="26"/>
      <c r="F16" s="27"/>
    </row>
    <row r="17" spans="2:6" ht="21.95" customHeight="1" x14ac:dyDescent="0.25">
      <c r="B17" s="2" t="s">
        <v>36</v>
      </c>
      <c r="C17" s="30" t="s">
        <v>37</v>
      </c>
      <c r="D17" s="31"/>
      <c r="E17" s="31"/>
      <c r="F17" s="32"/>
    </row>
    <row r="18" spans="2:6" ht="21.95" customHeight="1" x14ac:dyDescent="0.25">
      <c r="B18" s="2" t="s">
        <v>38</v>
      </c>
      <c r="C18" s="3" t="s">
        <v>39</v>
      </c>
      <c r="E18" s="2" t="s">
        <v>40</v>
      </c>
      <c r="F18" s="3" t="s">
        <v>41</v>
      </c>
    </row>
    <row r="19" spans="2:6" ht="21.95" customHeight="1" x14ac:dyDescent="0.25">
      <c r="B19" s="2" t="s">
        <v>42</v>
      </c>
      <c r="C19" s="3" t="s">
        <v>43</v>
      </c>
      <c r="E19" s="2" t="s">
        <v>44</v>
      </c>
      <c r="F19" s="3" t="s">
        <v>45</v>
      </c>
    </row>
    <row r="20" spans="2:6" ht="21.95" customHeight="1" x14ac:dyDescent="0.25"/>
    <row r="21" spans="2:6" ht="21.95" customHeight="1" x14ac:dyDescent="0.25"/>
    <row r="22" spans="2:6" ht="21.95" customHeight="1" x14ac:dyDescent="0.25">
      <c r="B22" s="25" t="s">
        <v>46</v>
      </c>
      <c r="C22" s="26"/>
      <c r="D22" s="26"/>
      <c r="E22" s="26"/>
      <c r="F22" s="27"/>
    </row>
    <row r="23" spans="2:6" ht="38.1" customHeight="1" x14ac:dyDescent="0.25">
      <c r="B23" s="2" t="s">
        <v>47</v>
      </c>
      <c r="C23" s="30" t="s">
        <v>48</v>
      </c>
      <c r="D23" s="35"/>
      <c r="E23" s="35"/>
      <c r="F23" s="36"/>
    </row>
    <row r="24" spans="2:6" ht="27.95" customHeight="1" x14ac:dyDescent="0.25">
      <c r="C24" s="37"/>
      <c r="D24" s="29"/>
      <c r="E24" s="29"/>
      <c r="F24" s="38"/>
    </row>
    <row r="25" spans="2:6" ht="27.95" customHeight="1" x14ac:dyDescent="0.25">
      <c r="C25" s="37"/>
      <c r="D25" s="29"/>
      <c r="E25" s="29"/>
      <c r="F25" s="38"/>
    </row>
    <row r="26" spans="2:6" ht="21.95" customHeight="1" x14ac:dyDescent="0.25">
      <c r="C26" s="39"/>
      <c r="D26" s="40"/>
      <c r="E26" s="40"/>
      <c r="F26" s="41"/>
    </row>
  </sheetData>
  <mergeCells count="15">
    <mergeCell ref="B22:F22"/>
    <mergeCell ref="C11:F11"/>
    <mergeCell ref="I4:K4"/>
    <mergeCell ref="I7:K7"/>
    <mergeCell ref="C23:F26"/>
    <mergeCell ref="B4:F4"/>
    <mergeCell ref="B2:G2"/>
    <mergeCell ref="C17:F17"/>
    <mergeCell ref="B16:F16"/>
    <mergeCell ref="I6:K6"/>
    <mergeCell ref="B10:F10"/>
    <mergeCell ref="I5:K5"/>
    <mergeCell ref="H2:K2"/>
    <mergeCell ref="C6:F6"/>
    <mergeCell ref="I8:K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showGridLines="0" workbookViewId="0">
      <selection sqref="A1:H1"/>
    </sheetView>
  </sheetViews>
  <sheetFormatPr baseColWidth="10" defaultColWidth="9.140625" defaultRowHeight="15" x14ac:dyDescent="0.25"/>
  <cols>
    <col min="1" max="1" width="14" customWidth="1"/>
    <col min="2" max="2" width="28" customWidth="1"/>
    <col min="3" max="3" width="46" customWidth="1"/>
    <col min="4" max="5" width="12" customWidth="1"/>
    <col min="6" max="6" width="14" customWidth="1"/>
    <col min="7" max="7" width="18" customWidth="1"/>
    <col min="8" max="8" width="10" customWidth="1"/>
  </cols>
  <sheetData>
    <row r="1" spans="1:8" ht="21" x14ac:dyDescent="0.25">
      <c r="A1" s="42" t="s">
        <v>49</v>
      </c>
      <c r="B1" s="26"/>
      <c r="C1" s="26"/>
      <c r="D1" s="26"/>
      <c r="E1" s="26"/>
      <c r="F1" s="26"/>
      <c r="G1" s="26"/>
      <c r="H1" s="27"/>
    </row>
    <row r="2" spans="1:8" x14ac:dyDescent="0.25">
      <c r="A2" s="5" t="s">
        <v>50</v>
      </c>
      <c r="B2" s="5" t="s">
        <v>51</v>
      </c>
      <c r="C2" s="5" t="s">
        <v>52</v>
      </c>
      <c r="D2" s="5" t="s">
        <v>53</v>
      </c>
      <c r="E2" s="5" t="s">
        <v>54</v>
      </c>
      <c r="F2" s="5" t="s">
        <v>55</v>
      </c>
      <c r="G2" s="5" t="s">
        <v>56</v>
      </c>
      <c r="H2" s="5" t="s">
        <v>57</v>
      </c>
    </row>
    <row r="3" spans="1:8" x14ac:dyDescent="0.25">
      <c r="A3" s="6" t="s">
        <v>58</v>
      </c>
      <c r="B3" s="6" t="s">
        <v>59</v>
      </c>
      <c r="C3" s="7" t="s">
        <v>60</v>
      </c>
      <c r="D3" s="6" t="s">
        <v>61</v>
      </c>
      <c r="E3" s="8">
        <v>2.85</v>
      </c>
      <c r="F3" s="9">
        <v>1.8</v>
      </c>
      <c r="G3" s="6" t="s">
        <v>62</v>
      </c>
      <c r="H3" s="6" t="s">
        <v>63</v>
      </c>
    </row>
    <row r="4" spans="1:8" x14ac:dyDescent="0.25">
      <c r="A4" s="6" t="s">
        <v>64</v>
      </c>
      <c r="B4" s="6" t="s">
        <v>65</v>
      </c>
      <c r="C4" s="7" t="s">
        <v>66</v>
      </c>
      <c r="D4" s="6" t="s">
        <v>67</v>
      </c>
      <c r="E4" s="8">
        <v>18.5</v>
      </c>
      <c r="F4" s="9">
        <v>12</v>
      </c>
      <c r="G4" s="6" t="s">
        <v>62</v>
      </c>
      <c r="H4" s="6" t="s">
        <v>63</v>
      </c>
    </row>
    <row r="5" spans="1:8" x14ac:dyDescent="0.25">
      <c r="A5" s="6" t="s">
        <v>68</v>
      </c>
      <c r="B5" s="6" t="s">
        <v>69</v>
      </c>
      <c r="C5" s="7" t="s">
        <v>70</v>
      </c>
      <c r="D5" s="6" t="s">
        <v>67</v>
      </c>
      <c r="E5" s="8">
        <v>16.899999999999999</v>
      </c>
      <c r="F5" s="9">
        <v>10</v>
      </c>
      <c r="G5" s="6" t="s">
        <v>62</v>
      </c>
      <c r="H5" s="6" t="s">
        <v>63</v>
      </c>
    </row>
    <row r="6" spans="1:8" x14ac:dyDescent="0.25">
      <c r="A6" s="6" t="s">
        <v>71</v>
      </c>
      <c r="B6" s="6" t="s">
        <v>72</v>
      </c>
      <c r="C6" s="7" t="s">
        <v>73</v>
      </c>
      <c r="D6" s="6" t="s">
        <v>61</v>
      </c>
      <c r="E6" s="8">
        <v>1.95</v>
      </c>
      <c r="F6" s="9">
        <v>1.2</v>
      </c>
      <c r="G6" s="6" t="s">
        <v>62</v>
      </c>
      <c r="H6" s="6" t="s">
        <v>63</v>
      </c>
    </row>
    <row r="7" spans="1:8" x14ac:dyDescent="0.25">
      <c r="A7" s="6" t="s">
        <v>74</v>
      </c>
      <c r="B7" s="6" t="s">
        <v>75</v>
      </c>
      <c r="C7" s="7" t="s">
        <v>76</v>
      </c>
      <c r="D7" s="6" t="s">
        <v>67</v>
      </c>
      <c r="E7" s="8">
        <v>145</v>
      </c>
      <c r="F7" s="9">
        <v>75</v>
      </c>
      <c r="G7" s="6" t="s">
        <v>62</v>
      </c>
      <c r="H7" s="6" t="s">
        <v>63</v>
      </c>
    </row>
    <row r="8" spans="1:8" x14ac:dyDescent="0.25">
      <c r="A8" s="6" t="s">
        <v>77</v>
      </c>
      <c r="B8" s="6" t="s">
        <v>78</v>
      </c>
      <c r="C8" s="7" t="s">
        <v>79</v>
      </c>
      <c r="D8" s="6" t="s">
        <v>67</v>
      </c>
      <c r="E8" s="8">
        <v>64</v>
      </c>
      <c r="F8" s="9">
        <v>35</v>
      </c>
      <c r="G8" s="6" t="s">
        <v>80</v>
      </c>
      <c r="H8" s="6" t="s">
        <v>63</v>
      </c>
    </row>
    <row r="9" spans="1:8" x14ac:dyDescent="0.25">
      <c r="A9" s="6" t="s">
        <v>81</v>
      </c>
      <c r="B9" s="6" t="s">
        <v>82</v>
      </c>
      <c r="C9" s="7" t="s">
        <v>83</v>
      </c>
      <c r="D9" s="6" t="s">
        <v>61</v>
      </c>
      <c r="E9" s="8">
        <v>9.8000000000000007</v>
      </c>
      <c r="F9" s="9">
        <v>5.5</v>
      </c>
      <c r="G9" s="6" t="s">
        <v>80</v>
      </c>
      <c r="H9" s="6" t="s">
        <v>63</v>
      </c>
    </row>
    <row r="10" spans="1:8" x14ac:dyDescent="0.25">
      <c r="A10" s="6" t="s">
        <v>84</v>
      </c>
      <c r="B10" s="6" t="s">
        <v>85</v>
      </c>
      <c r="C10" s="7" t="s">
        <v>86</v>
      </c>
      <c r="D10" s="6" t="s">
        <v>67</v>
      </c>
      <c r="E10" s="8">
        <v>39.5</v>
      </c>
      <c r="F10" s="9">
        <v>20</v>
      </c>
      <c r="G10" s="6" t="s">
        <v>80</v>
      </c>
      <c r="H10" s="6" t="s">
        <v>63</v>
      </c>
    </row>
    <row r="11" spans="1:8" x14ac:dyDescent="0.25">
      <c r="A11" s="6" t="s">
        <v>87</v>
      </c>
      <c r="B11" s="6" t="s">
        <v>88</v>
      </c>
      <c r="C11" s="7" t="s">
        <v>89</v>
      </c>
      <c r="D11" s="6" t="s">
        <v>67</v>
      </c>
      <c r="E11" s="8">
        <v>42</v>
      </c>
      <c r="F11" s="9">
        <v>18</v>
      </c>
      <c r="G11" s="6" t="s">
        <v>90</v>
      </c>
      <c r="H11" s="6" t="s">
        <v>63</v>
      </c>
    </row>
    <row r="12" spans="1:8" x14ac:dyDescent="0.25">
      <c r="A12" s="6" t="s">
        <v>91</v>
      </c>
      <c r="B12" s="6" t="s">
        <v>92</v>
      </c>
      <c r="C12" s="7" t="s">
        <v>93</v>
      </c>
      <c r="D12" s="6" t="s">
        <v>67</v>
      </c>
      <c r="E12" s="8">
        <v>28</v>
      </c>
      <c r="F12" s="9">
        <v>9</v>
      </c>
      <c r="G12" s="6" t="s">
        <v>94</v>
      </c>
      <c r="H12" s="6" t="s">
        <v>63</v>
      </c>
    </row>
    <row r="13" spans="1:8" x14ac:dyDescent="0.25">
      <c r="A13" s="6" t="s">
        <v>95</v>
      </c>
      <c r="B13" s="6" t="s">
        <v>96</v>
      </c>
      <c r="C13" s="7" t="s">
        <v>97</v>
      </c>
      <c r="D13" s="6" t="s">
        <v>67</v>
      </c>
      <c r="E13" s="8">
        <v>57</v>
      </c>
      <c r="F13" s="9">
        <v>20</v>
      </c>
      <c r="G13" s="6" t="s">
        <v>94</v>
      </c>
      <c r="H13" s="6" t="s">
        <v>63</v>
      </c>
    </row>
    <row r="14" spans="1:8" x14ac:dyDescent="0.25">
      <c r="A14" s="6" t="s">
        <v>98</v>
      </c>
      <c r="B14" s="6" t="s">
        <v>99</v>
      </c>
      <c r="C14" s="7" t="s">
        <v>100</v>
      </c>
      <c r="D14" s="6" t="s">
        <v>67</v>
      </c>
      <c r="E14" s="8">
        <v>82</v>
      </c>
      <c r="F14" s="9">
        <v>24</v>
      </c>
      <c r="G14" s="6" t="s">
        <v>62</v>
      </c>
      <c r="H14" s="6" t="s">
        <v>63</v>
      </c>
    </row>
  </sheetData>
  <mergeCells count="1">
    <mergeCell ref="A1:H1"/>
  </mergeCells>
  <dataValidations count="1">
    <dataValidation type="list" allowBlank="1" sqref="H3:H14" xr:uid="{00000000-0002-0000-0100-000000000000}">
      <formula1>"Ja,Nein"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7"/>
  <sheetViews>
    <sheetView showGridLines="0" tabSelected="1" workbookViewId="0">
      <selection activeCell="V24" sqref="V24"/>
    </sheetView>
  </sheetViews>
  <sheetFormatPr baseColWidth="10" defaultColWidth="9.140625" defaultRowHeight="15" x14ac:dyDescent="0.25"/>
  <cols>
    <col min="1" max="1" width="9.42578125" customWidth="1"/>
    <col min="2" max="2" width="12.28515625" bestFit="1" customWidth="1"/>
    <col min="3" max="12" width="10.140625" customWidth="1"/>
    <col min="13" max="13" width="3" customWidth="1"/>
    <col min="14" max="14" width="18.140625" bestFit="1" customWidth="1"/>
    <col min="15" max="16" width="20" customWidth="1"/>
  </cols>
  <sheetData>
    <row r="1" spans="1:16" ht="21.95" customHeight="1" x14ac:dyDescent="0.25">
      <c r="A1" s="42" t="s">
        <v>101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  <c r="N1" s="45" t="s">
        <v>102</v>
      </c>
      <c r="O1" s="26"/>
      <c r="P1" s="27"/>
    </row>
    <row r="2" spans="1:16" ht="24" customHeigh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  <c r="N2" s="2" t="s">
        <v>5</v>
      </c>
      <c r="O2" s="43" t="str">
        <f>Projekt!C5</f>
        <v>PR-2026-017</v>
      </c>
      <c r="P2" s="32"/>
    </row>
    <row r="3" spans="1:16" x14ac:dyDescent="0.25">
      <c r="N3" s="2" t="s">
        <v>103</v>
      </c>
      <c r="O3" s="43" t="str">
        <f>Projekt!C6</f>
        <v>Sanierung MFH Lindenstr. 24</v>
      </c>
      <c r="P3" s="32"/>
    </row>
    <row r="4" spans="1:16" x14ac:dyDescent="0.25">
      <c r="A4" s="45" t="s">
        <v>104</v>
      </c>
      <c r="B4" s="26"/>
      <c r="C4" s="26"/>
      <c r="D4" s="27"/>
      <c r="N4" s="2" t="s">
        <v>15</v>
      </c>
      <c r="O4" s="43" t="str">
        <f>Projekt!C7</f>
        <v>Elektroinstallation</v>
      </c>
      <c r="P4" s="32"/>
    </row>
    <row r="5" spans="1:16" x14ac:dyDescent="0.25">
      <c r="A5" s="2" t="s">
        <v>105</v>
      </c>
      <c r="B5" s="3" t="s">
        <v>106</v>
      </c>
      <c r="C5" s="2" t="s">
        <v>107</v>
      </c>
      <c r="D5" s="3">
        <v>1</v>
      </c>
      <c r="N5" s="2" t="s">
        <v>27</v>
      </c>
      <c r="O5" s="43" t="str">
        <f>Projekt!C11</f>
        <v>Musterbau GmbH</v>
      </c>
      <c r="P5" s="32"/>
    </row>
    <row r="6" spans="1:16" x14ac:dyDescent="0.25">
      <c r="A6" s="2" t="s">
        <v>21</v>
      </c>
      <c r="B6" s="4" t="s">
        <v>22</v>
      </c>
      <c r="C6" s="2" t="s">
        <v>25</v>
      </c>
      <c r="D6" s="3" t="s">
        <v>26</v>
      </c>
      <c r="N6" s="2" t="s">
        <v>35</v>
      </c>
      <c r="O6" s="43" t="str">
        <f>Projekt!C17</f>
        <v>Lindenstraße 24, 10115 Berlin</v>
      </c>
      <c r="P6" s="32"/>
    </row>
    <row r="7" spans="1:16" x14ac:dyDescent="0.25">
      <c r="N7" s="2" t="s">
        <v>7</v>
      </c>
      <c r="O7" s="43" t="str">
        <f>Projekt!F5</f>
        <v>AM-01</v>
      </c>
      <c r="P7" s="32"/>
    </row>
    <row r="8" spans="1:16" ht="21.95" customHeight="1" x14ac:dyDescent="0.25">
      <c r="A8" s="25" t="s">
        <v>108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7"/>
    </row>
    <row r="10" spans="1:16" ht="21.95" customHeight="1" x14ac:dyDescent="0.25">
      <c r="A10" s="10" t="s">
        <v>50</v>
      </c>
      <c r="C10" s="11" t="s">
        <v>58</v>
      </c>
      <c r="D10" s="11" t="s">
        <v>64</v>
      </c>
      <c r="E10" s="11" t="s">
        <v>68</v>
      </c>
      <c r="F10" s="11" t="s">
        <v>71</v>
      </c>
      <c r="G10" s="11" t="s">
        <v>74</v>
      </c>
      <c r="H10" s="11" t="s">
        <v>77</v>
      </c>
      <c r="I10" s="11" t="s">
        <v>81</v>
      </c>
      <c r="J10" s="11" t="s">
        <v>87</v>
      </c>
      <c r="K10" s="11" t="s">
        <v>91</v>
      </c>
      <c r="L10" s="11" t="s">
        <v>95</v>
      </c>
      <c r="N10" s="25" t="s">
        <v>109</v>
      </c>
      <c r="O10" s="26"/>
      <c r="P10" s="27"/>
    </row>
    <row r="11" spans="1:16" ht="25.5" x14ac:dyDescent="0.25">
      <c r="A11" s="10" t="s">
        <v>51</v>
      </c>
      <c r="C11" s="12" t="str">
        <f>IFERROR(VLOOKUP(C$10,LV!$A$3:$G$14,2,FALSE),"")</f>
        <v>Kabel NYM 3x1,5</v>
      </c>
      <c r="D11" s="12" t="str">
        <f>IFERROR(VLOOKUP(D$10,LV!$A$3:$G$14,2,FALSE),"")</f>
        <v>Steckdose UP</v>
      </c>
      <c r="E11" s="12" t="str">
        <f>IFERROR(VLOOKUP(E$10,LV!$A$3:$G$14,2,FALSE),"")</f>
        <v>Lichtschalter</v>
      </c>
      <c r="F11" s="12" t="str">
        <f>IFERROR(VLOOKUP(F$10,LV!$A$3:$G$14,2,FALSE),"")</f>
        <v>Leerrohr M20</v>
      </c>
      <c r="G11" s="12" t="str">
        <f>IFERROR(VLOOKUP(G$10,LV!$A$3:$G$14,2,FALSE),"")</f>
        <v>Unterverteiler 3-reihig</v>
      </c>
      <c r="H11" s="12" t="str">
        <f>IFERROR(VLOOKUP(H$10,LV!$A$3:$G$14,2,FALSE),"")</f>
        <v>Heizkörper Anschluss</v>
      </c>
      <c r="I11" s="12" t="str">
        <f>IFERROR(VLOOKUP(I$10,LV!$A$3:$G$14,2,FALSE),"")</f>
        <v>Kupferrohr 15 mm</v>
      </c>
      <c r="J11" s="12" t="str">
        <f>IFERROR(VLOOKUP(J$10,LV!$A$3:$G$14,2,FALSE),"")</f>
        <v>LAN-Dose Cat6</v>
      </c>
      <c r="K11" s="12" t="str">
        <f>IFERROR(VLOOKUP(K$10,LV!$A$3:$G$14,2,FALSE),"")</f>
        <v>Rauchmelder</v>
      </c>
      <c r="L11" s="12" t="str">
        <f>IFERROR(VLOOKUP(L$10,LV!$A$3:$G$14,2,FALSE),"")</f>
        <v>Bewegungsmelder</v>
      </c>
      <c r="N11" s="2" t="s">
        <v>110</v>
      </c>
      <c r="O11" s="53">
        <f>SUM(C29:L29)</f>
        <v>3076.05</v>
      </c>
      <c r="P11" s="32"/>
    </row>
    <row r="12" spans="1:16" ht="21.95" customHeight="1" x14ac:dyDescent="0.25">
      <c r="A12" s="10" t="s">
        <v>53</v>
      </c>
      <c r="C12" s="13" t="str">
        <f>IFERROR(VLOOKUP(C$10,LV!$A$3:$G$14,4,FALSE),"")</f>
        <v>m</v>
      </c>
      <c r="D12" s="13" t="str">
        <f>IFERROR(VLOOKUP(D$10,LV!$A$3:$G$14,4,FALSE),"")</f>
        <v>Stk</v>
      </c>
      <c r="E12" s="13" t="str">
        <f>IFERROR(VLOOKUP(E$10,LV!$A$3:$G$14,4,FALSE),"")</f>
        <v>Stk</v>
      </c>
      <c r="F12" s="13" t="str">
        <f>IFERROR(VLOOKUP(F$10,LV!$A$3:$G$14,4,FALSE),"")</f>
        <v>m</v>
      </c>
      <c r="G12" s="13" t="str">
        <f>IFERROR(VLOOKUP(G$10,LV!$A$3:$G$14,4,FALSE),"")</f>
        <v>Stk</v>
      </c>
      <c r="H12" s="13" t="str">
        <f>IFERROR(VLOOKUP(H$10,LV!$A$3:$G$14,4,FALSE),"")</f>
        <v>Stk</v>
      </c>
      <c r="I12" s="13" t="str">
        <f>IFERROR(VLOOKUP(I$10,LV!$A$3:$G$14,4,FALSE),"")</f>
        <v>m</v>
      </c>
      <c r="J12" s="13" t="str">
        <f>IFERROR(VLOOKUP(J$10,LV!$A$3:$G$14,4,FALSE),"")</f>
        <v>Stk</v>
      </c>
      <c r="K12" s="13" t="str">
        <f>IFERROR(VLOOKUP(K$10,LV!$A$3:$G$14,4,FALSE),"")</f>
        <v>Stk</v>
      </c>
      <c r="L12" s="13" t="str">
        <f>IFERROR(VLOOKUP(L$10,LV!$A$3:$G$14,4,FALSE),"")</f>
        <v>Stk</v>
      </c>
      <c r="N12" s="2" t="s">
        <v>111</v>
      </c>
      <c r="O12" s="52">
        <f>SUM(C30:L30)</f>
        <v>1622.7</v>
      </c>
      <c r="P12" s="32"/>
    </row>
    <row r="13" spans="1:16" ht="21.95" customHeight="1" x14ac:dyDescent="0.25">
      <c r="A13" s="10" t="s">
        <v>54</v>
      </c>
      <c r="C13" s="14">
        <f>IFERROR(VLOOKUP(C$10,LV!$A$3:$G$14,5,FALSE),"")</f>
        <v>2.85</v>
      </c>
      <c r="D13" s="14">
        <f>IFERROR(VLOOKUP(D$10,LV!$A$3:$G$14,5,FALSE),"")</f>
        <v>18.5</v>
      </c>
      <c r="E13" s="14">
        <f>IFERROR(VLOOKUP(E$10,LV!$A$3:$G$14,5,FALSE),"")</f>
        <v>16.899999999999999</v>
      </c>
      <c r="F13" s="14">
        <f>IFERROR(VLOOKUP(F$10,LV!$A$3:$G$14,5,FALSE),"")</f>
        <v>1.95</v>
      </c>
      <c r="G13" s="14">
        <f>IFERROR(VLOOKUP(G$10,LV!$A$3:$G$14,5,FALSE),"")</f>
        <v>145</v>
      </c>
      <c r="H13" s="14">
        <f>IFERROR(VLOOKUP(H$10,LV!$A$3:$G$14,5,FALSE),"")</f>
        <v>64</v>
      </c>
      <c r="I13" s="14">
        <f>IFERROR(VLOOKUP(I$10,LV!$A$3:$G$14,5,FALSE),"")</f>
        <v>9.8000000000000007</v>
      </c>
      <c r="J13" s="14">
        <f>IFERROR(VLOOKUP(J$10,LV!$A$3:$G$14,5,FALSE),"")</f>
        <v>42</v>
      </c>
      <c r="K13" s="14">
        <f>IFERROR(VLOOKUP(K$10,LV!$A$3:$G$14,5,FALSE),"")</f>
        <v>28</v>
      </c>
      <c r="L13" s="14">
        <f>IFERROR(VLOOKUP(L$10,LV!$A$3:$G$14,5,FALSE),"")</f>
        <v>57</v>
      </c>
      <c r="N13" s="2" t="s">
        <v>112</v>
      </c>
      <c r="O13" s="54">
        <f>SUM(C31:L31)</f>
        <v>27.044999999999998</v>
      </c>
      <c r="P13" s="32"/>
    </row>
    <row r="14" spans="1:16" ht="21.95" customHeight="1" x14ac:dyDescent="0.25">
      <c r="A14" s="10" t="s">
        <v>113</v>
      </c>
      <c r="C14" s="15">
        <f>IFERROR(VLOOKUP(C$10,LV!$A$3:$G$14,6,FALSE),"")</f>
        <v>1.8</v>
      </c>
      <c r="D14" s="15">
        <f>IFERROR(VLOOKUP(D$10,LV!$A$3:$G$14,6,FALSE),"")</f>
        <v>12</v>
      </c>
      <c r="E14" s="15">
        <f>IFERROR(VLOOKUP(E$10,LV!$A$3:$G$14,6,FALSE),"")</f>
        <v>10</v>
      </c>
      <c r="F14" s="15">
        <f>IFERROR(VLOOKUP(F$10,LV!$A$3:$G$14,6,FALSE),"")</f>
        <v>1.2</v>
      </c>
      <c r="G14" s="15">
        <f>IFERROR(VLOOKUP(G$10,LV!$A$3:$G$14,6,FALSE),"")</f>
        <v>75</v>
      </c>
      <c r="H14" s="15">
        <f>IFERROR(VLOOKUP(H$10,LV!$A$3:$G$14,6,FALSE),"")</f>
        <v>35</v>
      </c>
      <c r="I14" s="15">
        <f>IFERROR(VLOOKUP(I$10,LV!$A$3:$G$14,6,FALSE),"")</f>
        <v>5.5</v>
      </c>
      <c r="J14" s="15">
        <f>IFERROR(VLOOKUP(J$10,LV!$A$3:$G$14,6,FALSE),"")</f>
        <v>18</v>
      </c>
      <c r="K14" s="15">
        <f>IFERROR(VLOOKUP(K$10,LV!$A$3:$G$14,6,FALSE),"")</f>
        <v>9</v>
      </c>
      <c r="L14" s="15">
        <f>IFERROR(VLOOKUP(L$10,LV!$A$3:$G$14,6,FALSE),"")</f>
        <v>20</v>
      </c>
      <c r="N14" s="2" t="s">
        <v>114</v>
      </c>
      <c r="O14" s="43" t="s">
        <v>115</v>
      </c>
      <c r="P14" s="36"/>
    </row>
    <row r="15" spans="1:16" ht="21.95" customHeight="1" x14ac:dyDescent="0.25">
      <c r="B15" s="1" t="s">
        <v>116</v>
      </c>
      <c r="C15" s="5" t="s">
        <v>117</v>
      </c>
      <c r="D15" s="5" t="s">
        <v>118</v>
      </c>
      <c r="E15" s="5" t="s">
        <v>119</v>
      </c>
      <c r="F15" s="5" t="s">
        <v>120</v>
      </c>
      <c r="G15" s="5" t="s">
        <v>121</v>
      </c>
      <c r="H15" s="5" t="s">
        <v>122</v>
      </c>
      <c r="I15" s="5" t="s">
        <v>123</v>
      </c>
      <c r="J15" s="5" t="s">
        <v>124</v>
      </c>
      <c r="K15" s="5" t="s">
        <v>125</v>
      </c>
      <c r="L15" s="5" t="s">
        <v>126</v>
      </c>
      <c r="O15" s="37"/>
      <c r="P15" s="38"/>
    </row>
    <row r="16" spans="1:16" ht="20.100000000000001" customHeight="1" x14ac:dyDescent="0.25">
      <c r="A16" s="16">
        <v>1</v>
      </c>
      <c r="B16" s="3" t="s">
        <v>127</v>
      </c>
      <c r="C16" s="17">
        <v>18</v>
      </c>
      <c r="D16" s="17">
        <v>1</v>
      </c>
      <c r="E16" s="17">
        <v>1</v>
      </c>
      <c r="F16" s="17">
        <v>12</v>
      </c>
      <c r="G16" s="18" t="s">
        <v>128</v>
      </c>
      <c r="H16" s="17">
        <v>1</v>
      </c>
      <c r="I16" s="17">
        <v>6</v>
      </c>
      <c r="J16" s="18" t="s">
        <v>128</v>
      </c>
      <c r="K16" s="17">
        <v>1</v>
      </c>
      <c r="L16" s="18" t="s">
        <v>128</v>
      </c>
      <c r="O16" s="39"/>
      <c r="P16" s="41"/>
    </row>
    <row r="17" spans="1:12" ht="20.100000000000001" customHeight="1" x14ac:dyDescent="0.25">
      <c r="A17" s="16">
        <v>2</v>
      </c>
      <c r="B17" s="3" t="s">
        <v>129</v>
      </c>
      <c r="C17" s="17">
        <v>12</v>
      </c>
      <c r="D17" s="17">
        <v>6</v>
      </c>
      <c r="E17" s="17">
        <v>2</v>
      </c>
      <c r="F17" s="17">
        <v>8</v>
      </c>
      <c r="G17" s="18" t="s">
        <v>128</v>
      </c>
      <c r="H17" s="18" t="s">
        <v>128</v>
      </c>
      <c r="I17" s="18" t="s">
        <v>128</v>
      </c>
      <c r="J17" s="17">
        <v>1</v>
      </c>
      <c r="K17" s="17">
        <v>1</v>
      </c>
      <c r="L17" s="18" t="s">
        <v>128</v>
      </c>
    </row>
    <row r="18" spans="1:12" ht="20.100000000000001" customHeight="1" x14ac:dyDescent="0.25">
      <c r="A18" s="16">
        <v>3</v>
      </c>
      <c r="B18" s="3" t="s">
        <v>130</v>
      </c>
      <c r="C18" s="17">
        <v>8</v>
      </c>
      <c r="D18" s="17">
        <v>2</v>
      </c>
      <c r="E18" s="17">
        <v>1</v>
      </c>
      <c r="F18" s="17">
        <v>6</v>
      </c>
      <c r="G18" s="18" t="s">
        <v>128</v>
      </c>
      <c r="H18" s="17">
        <v>1</v>
      </c>
      <c r="I18" s="17">
        <v>4</v>
      </c>
      <c r="J18" s="18" t="s">
        <v>128</v>
      </c>
      <c r="K18" s="17">
        <v>1</v>
      </c>
      <c r="L18" s="18" t="s">
        <v>128</v>
      </c>
    </row>
    <row r="19" spans="1:12" ht="20.100000000000001" customHeight="1" x14ac:dyDescent="0.25">
      <c r="A19" s="16">
        <v>4</v>
      </c>
      <c r="B19" s="3" t="s">
        <v>131</v>
      </c>
      <c r="C19" s="17">
        <v>10</v>
      </c>
      <c r="D19" s="17">
        <v>1</v>
      </c>
      <c r="E19" s="17">
        <v>2</v>
      </c>
      <c r="F19" s="17">
        <v>5</v>
      </c>
      <c r="G19" s="18" t="s">
        <v>128</v>
      </c>
      <c r="H19" s="18" t="s">
        <v>128</v>
      </c>
      <c r="I19" s="18" t="s">
        <v>128</v>
      </c>
      <c r="J19" s="18" t="s">
        <v>128</v>
      </c>
      <c r="K19" s="17">
        <v>1</v>
      </c>
      <c r="L19" s="17">
        <v>1</v>
      </c>
    </row>
    <row r="20" spans="1:12" ht="20.100000000000001" customHeight="1" x14ac:dyDescent="0.25">
      <c r="A20" s="16">
        <v>5</v>
      </c>
      <c r="B20" s="3" t="s">
        <v>132</v>
      </c>
      <c r="C20" s="17">
        <v>14</v>
      </c>
      <c r="D20" s="17">
        <v>5</v>
      </c>
      <c r="E20" s="17">
        <v>2</v>
      </c>
      <c r="F20" s="17">
        <v>8</v>
      </c>
      <c r="G20" s="18" t="s">
        <v>128</v>
      </c>
      <c r="H20" s="18" t="s">
        <v>128</v>
      </c>
      <c r="I20" s="18" t="s">
        <v>128</v>
      </c>
      <c r="J20" s="17">
        <v>2</v>
      </c>
      <c r="K20" s="17">
        <v>1</v>
      </c>
      <c r="L20" s="18" t="s">
        <v>128</v>
      </c>
    </row>
    <row r="21" spans="1:12" ht="20.100000000000001" customHeight="1" x14ac:dyDescent="0.25">
      <c r="A21" s="16">
        <v>6</v>
      </c>
      <c r="B21" s="3" t="s">
        <v>133</v>
      </c>
      <c r="C21" s="17">
        <v>9</v>
      </c>
      <c r="D21" s="17">
        <v>3</v>
      </c>
      <c r="E21" s="17">
        <v>1</v>
      </c>
      <c r="F21" s="17">
        <v>4</v>
      </c>
      <c r="G21" s="18" t="s">
        <v>128</v>
      </c>
      <c r="H21" s="18" t="s">
        <v>128</v>
      </c>
      <c r="I21" s="18" t="s">
        <v>128</v>
      </c>
      <c r="J21" s="17">
        <v>1</v>
      </c>
      <c r="K21" s="17">
        <v>1</v>
      </c>
      <c r="L21" s="18" t="s">
        <v>128</v>
      </c>
    </row>
    <row r="22" spans="1:12" ht="20.100000000000001" customHeight="1" x14ac:dyDescent="0.25">
      <c r="A22" s="16">
        <v>7</v>
      </c>
      <c r="B22" s="3" t="s">
        <v>134</v>
      </c>
      <c r="C22" s="17">
        <v>20</v>
      </c>
      <c r="D22" s="17">
        <v>8</v>
      </c>
      <c r="E22" s="17">
        <v>5</v>
      </c>
      <c r="F22" s="17">
        <v>14</v>
      </c>
      <c r="G22" s="17">
        <v>1</v>
      </c>
      <c r="H22" s="17">
        <v>2</v>
      </c>
      <c r="I22" s="17">
        <v>8</v>
      </c>
      <c r="J22" s="17">
        <v>4</v>
      </c>
      <c r="K22" s="17">
        <v>2</v>
      </c>
      <c r="L22" s="17">
        <v>1</v>
      </c>
    </row>
    <row r="23" spans="1:12" ht="20.100000000000001" customHeight="1" x14ac:dyDescent="0.25">
      <c r="A23" s="16">
        <v>8</v>
      </c>
      <c r="B23" s="3" t="s">
        <v>135</v>
      </c>
      <c r="C23" s="17">
        <v>6</v>
      </c>
      <c r="D23" s="17">
        <v>1</v>
      </c>
      <c r="E23" s="17">
        <v>1</v>
      </c>
      <c r="F23" s="17">
        <v>3</v>
      </c>
      <c r="G23" s="17">
        <v>1</v>
      </c>
      <c r="H23" s="18" t="s">
        <v>128</v>
      </c>
      <c r="I23" s="17">
        <v>2</v>
      </c>
      <c r="J23" s="17">
        <v>1</v>
      </c>
      <c r="K23" s="17">
        <v>1</v>
      </c>
      <c r="L23" s="18" t="s">
        <v>128</v>
      </c>
    </row>
    <row r="24" spans="1:12" ht="20.100000000000001" customHeight="1" x14ac:dyDescent="0.25">
      <c r="A24" s="16">
        <v>9</v>
      </c>
      <c r="B24" s="3" t="s">
        <v>136</v>
      </c>
      <c r="C24" s="18" t="s">
        <v>128</v>
      </c>
      <c r="D24" s="18" t="s">
        <v>128</v>
      </c>
      <c r="E24" s="18" t="s">
        <v>128</v>
      </c>
      <c r="F24" s="18" t="s">
        <v>128</v>
      </c>
      <c r="G24" s="18" t="s">
        <v>128</v>
      </c>
      <c r="H24" s="18" t="s">
        <v>128</v>
      </c>
      <c r="I24" s="18" t="s">
        <v>128</v>
      </c>
      <c r="J24" s="18" t="s">
        <v>128</v>
      </c>
      <c r="K24" s="18" t="s">
        <v>128</v>
      </c>
      <c r="L24" s="17">
        <v>2</v>
      </c>
    </row>
    <row r="25" spans="1:12" ht="20.100000000000001" customHeight="1" x14ac:dyDescent="0.25">
      <c r="A25" s="16">
        <v>10</v>
      </c>
      <c r="B25" s="3" t="s">
        <v>137</v>
      </c>
      <c r="C25" s="17">
        <v>12</v>
      </c>
      <c r="D25" s="17">
        <v>2</v>
      </c>
      <c r="E25" s="17">
        <v>1</v>
      </c>
      <c r="F25" s="17">
        <v>10</v>
      </c>
      <c r="G25" s="17">
        <v>1</v>
      </c>
      <c r="H25" s="18" t="s">
        <v>128</v>
      </c>
      <c r="I25" s="17">
        <v>5</v>
      </c>
      <c r="J25" s="18" t="s">
        <v>128</v>
      </c>
      <c r="K25" s="17">
        <v>1</v>
      </c>
      <c r="L25" s="18" t="s">
        <v>128</v>
      </c>
    </row>
    <row r="26" spans="1:12" ht="20.100000000000001" customHeight="1" x14ac:dyDescent="0.25">
      <c r="A26" s="16" t="s">
        <v>128</v>
      </c>
      <c r="B26" s="19" t="s">
        <v>128</v>
      </c>
      <c r="C26" s="18" t="s">
        <v>128</v>
      </c>
      <c r="D26" s="18" t="s">
        <v>128</v>
      </c>
      <c r="E26" s="18" t="s">
        <v>128</v>
      </c>
      <c r="F26" s="18" t="s">
        <v>128</v>
      </c>
      <c r="G26" s="18" t="s">
        <v>128</v>
      </c>
      <c r="H26" s="18" t="s">
        <v>128</v>
      </c>
      <c r="I26" s="18" t="s">
        <v>128</v>
      </c>
      <c r="J26" s="18" t="s">
        <v>128</v>
      </c>
      <c r="K26" s="18" t="s">
        <v>128</v>
      </c>
      <c r="L26" s="18" t="s">
        <v>128</v>
      </c>
    </row>
    <row r="27" spans="1:12" ht="11.25" customHeight="1" x14ac:dyDescent="0.25"/>
    <row r="28" spans="1:12" ht="21.95" customHeight="1" x14ac:dyDescent="0.25">
      <c r="A28" s="51" t="s">
        <v>138</v>
      </c>
      <c r="B28" s="27"/>
      <c r="C28" s="20">
        <f>SUM(C16:C26)</f>
        <v>109</v>
      </c>
      <c r="D28" s="20">
        <f>SUM(D16:D26)</f>
        <v>29</v>
      </c>
      <c r="E28" s="20">
        <f>SUM(E16:E26)</f>
        <v>16</v>
      </c>
      <c r="F28" s="20">
        <f>SUM(F16:F26)</f>
        <v>70</v>
      </c>
      <c r="G28" s="20">
        <f>SUM(G16:G26)</f>
        <v>3</v>
      </c>
      <c r="H28" s="20">
        <f>SUM(H16:H26)</f>
        <v>4</v>
      </c>
      <c r="I28" s="20">
        <f>SUM(I16:I26)</f>
        <v>25</v>
      </c>
      <c r="J28" s="20">
        <f>SUM(J16:J26)</f>
        <v>9</v>
      </c>
      <c r="K28" s="20">
        <f>SUM(K16:K26)</f>
        <v>10</v>
      </c>
      <c r="L28" s="20">
        <f>SUM(L16:L26)</f>
        <v>4</v>
      </c>
    </row>
    <row r="29" spans="1:12" ht="21.95" customHeight="1" x14ac:dyDescent="0.25">
      <c r="A29" s="51" t="s">
        <v>139</v>
      </c>
      <c r="B29" s="27"/>
      <c r="C29" s="21">
        <f>IF(C28=0,"",C28*C13)</f>
        <v>310.65000000000003</v>
      </c>
      <c r="D29" s="21">
        <f>IF(D28=0,"",D28*D13)</f>
        <v>536.5</v>
      </c>
      <c r="E29" s="21">
        <f>IF(E28=0,"",E28*E13)</f>
        <v>270.39999999999998</v>
      </c>
      <c r="F29" s="21">
        <f>IF(F28=0,"",F28*F13)</f>
        <v>136.5</v>
      </c>
      <c r="G29" s="21">
        <f>IF(G28=0,"",G28*G13)</f>
        <v>435</v>
      </c>
      <c r="H29" s="21">
        <f>IF(H28=0,"",H28*H13)</f>
        <v>256</v>
      </c>
      <c r="I29" s="21">
        <f>IF(I28=0,"",I28*I13)</f>
        <v>245.00000000000003</v>
      </c>
      <c r="J29" s="21">
        <f>IF(J28=0,"",J28*J13)</f>
        <v>378</v>
      </c>
      <c r="K29" s="21">
        <f>IF(K28=0,"",K28*K13)</f>
        <v>280</v>
      </c>
      <c r="L29" s="21">
        <f>IF(L28=0,"",L28*L13)</f>
        <v>228</v>
      </c>
    </row>
    <row r="30" spans="1:12" ht="21.95" customHeight="1" x14ac:dyDescent="0.25">
      <c r="A30" s="51" t="s">
        <v>140</v>
      </c>
      <c r="B30" s="27"/>
      <c r="C30" s="22">
        <f>IF(C28=0,"",C28*C14)</f>
        <v>196.20000000000002</v>
      </c>
      <c r="D30" s="22">
        <f>IF(D28=0,"",D28*D14)</f>
        <v>348</v>
      </c>
      <c r="E30" s="22">
        <f>IF(E28=0,"",E28*E14)</f>
        <v>160</v>
      </c>
      <c r="F30" s="22">
        <f>IF(F28=0,"",F28*F14)</f>
        <v>84</v>
      </c>
      <c r="G30" s="22">
        <f>IF(G28=0,"",G28*G14)</f>
        <v>225</v>
      </c>
      <c r="H30" s="22">
        <f>IF(H28=0,"",H28*H14)</f>
        <v>140</v>
      </c>
      <c r="I30" s="22">
        <f>IF(I28=0,"",I28*I14)</f>
        <v>137.5</v>
      </c>
      <c r="J30" s="22">
        <f>IF(J28=0,"",J28*J14)</f>
        <v>162</v>
      </c>
      <c r="K30" s="22">
        <f>IF(K28=0,"",K28*K14)</f>
        <v>90</v>
      </c>
      <c r="L30" s="22">
        <f>IF(L28=0,"",L28*L14)</f>
        <v>80</v>
      </c>
    </row>
    <row r="31" spans="1:12" ht="21.95" customHeight="1" x14ac:dyDescent="0.25">
      <c r="A31" s="51" t="s">
        <v>141</v>
      </c>
      <c r="B31" s="27"/>
      <c r="C31" s="20">
        <f t="shared" ref="C31:L31" si="0">IF(C30=0,"",C30/60)</f>
        <v>3.2700000000000005</v>
      </c>
      <c r="D31" s="20">
        <f t="shared" si="0"/>
        <v>5.8</v>
      </c>
      <c r="E31" s="20">
        <f t="shared" si="0"/>
        <v>2.6666666666666665</v>
      </c>
      <c r="F31" s="20">
        <f t="shared" si="0"/>
        <v>1.4</v>
      </c>
      <c r="G31" s="20">
        <f t="shared" si="0"/>
        <v>3.75</v>
      </c>
      <c r="H31" s="20">
        <f t="shared" si="0"/>
        <v>2.3333333333333335</v>
      </c>
      <c r="I31" s="20">
        <f t="shared" si="0"/>
        <v>2.2916666666666665</v>
      </c>
      <c r="J31" s="20">
        <f t="shared" si="0"/>
        <v>2.7</v>
      </c>
      <c r="K31" s="20">
        <f t="shared" si="0"/>
        <v>1.5</v>
      </c>
      <c r="L31" s="20">
        <f t="shared" si="0"/>
        <v>1.3333333333333333</v>
      </c>
    </row>
    <row r="32" spans="1:12" ht="20.100000000000001" customHeight="1" x14ac:dyDescent="0.25"/>
    <row r="33" spans="1:11" ht="20.100000000000001" customHeight="1" x14ac:dyDescent="0.25"/>
    <row r="34" spans="1:11" ht="20.100000000000001" customHeight="1" x14ac:dyDescent="0.25">
      <c r="A34" s="44" t="s">
        <v>25</v>
      </c>
      <c r="B34" s="29"/>
      <c r="C34" s="29"/>
      <c r="D34" s="29"/>
      <c r="E34" s="29"/>
      <c r="G34" s="44" t="s">
        <v>142</v>
      </c>
      <c r="H34" s="29"/>
      <c r="I34" s="29"/>
      <c r="J34" s="29"/>
      <c r="K34" s="29"/>
    </row>
    <row r="35" spans="1:11" ht="20.100000000000001" customHeight="1" x14ac:dyDescent="0.25">
      <c r="A35" s="23"/>
      <c r="B35" s="23"/>
      <c r="C35" s="23"/>
      <c r="D35" s="23"/>
      <c r="E35" s="23"/>
      <c r="G35" s="23"/>
      <c r="H35" s="23"/>
      <c r="I35" s="23"/>
      <c r="J35" s="23"/>
      <c r="K35" s="23"/>
    </row>
    <row r="36" spans="1:11" ht="20.100000000000001" customHeight="1" x14ac:dyDescent="0.25"/>
    <row r="37" spans="1:11" ht="20.100000000000001" customHeight="1" x14ac:dyDescent="0.25">
      <c r="A37" s="24" t="s">
        <v>143</v>
      </c>
    </row>
  </sheetData>
  <mergeCells count="21">
    <mergeCell ref="N1:P1"/>
    <mergeCell ref="O5:P5"/>
    <mergeCell ref="N10:P10"/>
    <mergeCell ref="A1:L2"/>
    <mergeCell ref="A28:B28"/>
    <mergeCell ref="A8:L8"/>
    <mergeCell ref="O4:P4"/>
    <mergeCell ref="O12:P12"/>
    <mergeCell ref="O2:P2"/>
    <mergeCell ref="O11:P11"/>
    <mergeCell ref="O14:P16"/>
    <mergeCell ref="O13:P13"/>
    <mergeCell ref="O7:P7"/>
    <mergeCell ref="O3:P3"/>
    <mergeCell ref="G34:K34"/>
    <mergeCell ref="A4:D4"/>
    <mergeCell ref="O6:P6"/>
    <mergeCell ref="A29:B29"/>
    <mergeCell ref="A34:E34"/>
    <mergeCell ref="A31:B31"/>
    <mergeCell ref="A30:B30"/>
  </mergeCells>
  <dataValidations count="2">
    <dataValidation type="list" sqref="B5" xr:uid="{00000000-0002-0000-0200-000000000000}">
      <formula1>"Raum,Etage,Wohnung,Gebäude,Standort"</formula1>
    </dataValidation>
    <dataValidation type="list" allowBlank="1" sqref="C10 D10 E10 F10 G10 H10 I10 J10 K10 L10" xr:uid="{00000000-0002-0000-0200-000001000000}">
      <formula1>PosList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Projekt</vt:lpstr>
      <vt:lpstr>LV</vt:lpstr>
      <vt:lpstr>Aufmaß_01</vt:lpstr>
      <vt:lpstr>Aufmaß_01!Área_de_impresión</vt:lpstr>
      <vt:lpstr>Projekt!Área_de_impresión</vt:lpstr>
      <vt:lpstr>PosList</vt:lpstr>
      <vt:lpstr>Aufmaß_01!Títulos_a_imprimir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2026-03-24T09:10:27Z</dcterms:modified>
</cp:coreProperties>
</file>