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GEBOT\"/>
    </mc:Choice>
  </mc:AlternateContent>
  <xr:revisionPtr revIDLastSave="0" documentId="8_{0091F7A3-962F-401D-8F20-170DD5A96A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gebot" sheetId="1" r:id="rId1"/>
    <sheet name="Einstellungen" sheetId="2" r:id="rId2"/>
  </sheets>
  <definedNames>
    <definedName name="StatusList">Einstellungen!$H$4:$H$7</definedName>
    <definedName name="_xlnm.Print_Titles" localSheetId="0">Angebot!$17:$17</definedName>
    <definedName name="UnitsList">Einstellungen!$G$4:$G$10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  <c r="H24" i="1"/>
  <c r="H23" i="1"/>
  <c r="H22" i="1"/>
  <c r="H21" i="1"/>
  <c r="H20" i="1"/>
  <c r="H19" i="1"/>
  <c r="H18" i="1"/>
  <c r="G13" i="1"/>
  <c r="G12" i="1"/>
  <c r="H8" i="1"/>
  <c r="A8" i="1"/>
  <c r="A7" i="1"/>
  <c r="H6" i="1"/>
  <c r="A6" i="1"/>
  <c r="A5" i="1"/>
  <c r="A4" i="1"/>
  <c r="H26" i="1" l="1"/>
  <c r="H28" i="1" s="1"/>
  <c r="H30" i="1" s="1"/>
  <c r="H31" i="1" s="1"/>
</calcChain>
</file>

<file path=xl/sharedStrings.xml><?xml version="1.0" encoding="utf-8"?>
<sst xmlns="http://schemas.openxmlformats.org/spreadsheetml/2006/main" count="107" uniqueCount="94">
  <si>
    <t>ANGEBOT</t>
  </si>
  <si>
    <t>Anbieter</t>
  </si>
  <si>
    <t>Angebotsdaten</t>
  </si>
  <si>
    <t>Angebotsnummer</t>
  </si>
  <si>
    <t>ANG-2026-001</t>
  </si>
  <si>
    <t>Datum</t>
  </si>
  <si>
    <t>Gültig bis</t>
  </si>
  <si>
    <t>Status</t>
  </si>
  <si>
    <t>Gesendet</t>
  </si>
  <si>
    <t>Währung</t>
  </si>
  <si>
    <t>Kunde</t>
  </si>
  <si>
    <t>Projektdaten</t>
  </si>
  <si>
    <t>Müller &amp; Partner OHG</t>
  </si>
  <si>
    <t>Projekt / Betreff</t>
  </si>
  <si>
    <t>Website-Relaunch Phase 1</t>
  </si>
  <si>
    <t>Ansprechpartner</t>
  </si>
  <si>
    <t>Julia Müller</t>
  </si>
  <si>
    <t>Lieferzeit</t>
  </si>
  <si>
    <t>Straße</t>
  </si>
  <si>
    <t>Berliner Straße 87</t>
  </si>
  <si>
    <t>Zahlungsbedingungen</t>
  </si>
  <si>
    <t>PLZ / Ort</t>
  </si>
  <si>
    <t>60311 Frankfurt am Main</t>
  </si>
  <si>
    <t>Bearbeiter</t>
  </si>
  <si>
    <t>Sergio Weber</t>
  </si>
  <si>
    <t>Vielen Dank für Ihr Interesse. Nachfolgend erhalten Sie unser Angebot.</t>
  </si>
  <si>
    <t>Telefon</t>
  </si>
  <si>
    <t>+49 69 44556677</t>
  </si>
  <si>
    <t>Pos.</t>
  </si>
  <si>
    <t>Artikel / Leistung</t>
  </si>
  <si>
    <t>Beschreibung</t>
  </si>
  <si>
    <t>Menge</t>
  </si>
  <si>
    <t>Einheit</t>
  </si>
  <si>
    <t>Einzelpreis</t>
  </si>
  <si>
    <t>Rabatt %</t>
  </si>
  <si>
    <t>Gesamtpreis</t>
  </si>
  <si>
    <t>Kick-off Workshop</t>
  </si>
  <si>
    <t>Projektstart, Zielbild</t>
  </si>
  <si>
    <t>Pauschal</t>
  </si>
  <si>
    <t>UX-Audit</t>
  </si>
  <si>
    <t>Bestandsanalyse inkl. Kurzbericht</t>
  </si>
  <si>
    <t>Projekt</t>
  </si>
  <si>
    <t>Wireframes</t>
  </si>
  <si>
    <t>6 zentrale Seitenlayouts</t>
  </si>
  <si>
    <t>Stk</t>
  </si>
  <si>
    <t>Projektmanagement</t>
  </si>
  <si>
    <t>Abstimmung und Koordination</t>
  </si>
  <si>
    <t>Std</t>
  </si>
  <si>
    <t>Hinweise / Anmerkungen</t>
  </si>
  <si>
    <t>Zwischensumme</t>
  </si>
  <si>
    <t>Leistungsumfang gemäß Briefing vom 04.03.2026.</t>
  </si>
  <si>
    <t>Gesamtrabatt %</t>
  </si>
  <si>
    <t>Zwei Korrekturschleifen pro Wireframe sind enthalten.</t>
  </si>
  <si>
    <t>Nettobetrag</t>
  </si>
  <si>
    <t>Zusatzleistungen werden nach Aufwand und Freigabe berechnet.</t>
  </si>
  <si>
    <t>MwSt. %</t>
  </si>
  <si>
    <t>Bitte bestätigen Sie das Angebot per E-Mail oder unterschrieben als PDF.</t>
  </si>
  <si>
    <t>MwSt.-Betrag</t>
  </si>
  <si>
    <t>Gesamtbetrag</t>
  </si>
  <si>
    <t>Freigabe</t>
  </si>
  <si>
    <t>Ort / Datum</t>
  </si>
  <si>
    <t>Frankfurt am Main, 06.03.2026</t>
  </si>
  <si>
    <t>Unterschrift Kunde</t>
  </si>
  <si>
    <t/>
  </si>
  <si>
    <t>Unterschrift Anbieter</t>
  </si>
  <si>
    <t>Einstellungen</t>
  </si>
  <si>
    <t>Firmendaten</t>
  </si>
  <si>
    <t>Standardwerte</t>
  </si>
  <si>
    <t>Einheiten</t>
  </si>
  <si>
    <t>Firmenname</t>
  </si>
  <si>
    <t>Nordlicht Consulting GmbH</t>
  </si>
  <si>
    <t>Standard MwSt.</t>
  </si>
  <si>
    <t>Entwurf</t>
  </si>
  <si>
    <t>Mainkai 14</t>
  </si>
  <si>
    <t>EUR</t>
  </si>
  <si>
    <t>PLZ</t>
  </si>
  <si>
    <t>60311</t>
  </si>
  <si>
    <t>50% bei Start, 50% nach Abgabe</t>
  </si>
  <si>
    <t>Tag</t>
  </si>
  <si>
    <t>Angenommen</t>
  </si>
  <si>
    <t>Ort</t>
  </si>
  <si>
    <t>Frankfurt am Main</t>
  </si>
  <si>
    <t>10 Arbeitstage nach Freigabe</t>
  </si>
  <si>
    <t>Monat</t>
  </si>
  <si>
    <t>Abgelehnt</t>
  </si>
  <si>
    <t>USt-IdNr.</t>
  </si>
  <si>
    <t>DE347812905</t>
  </si>
  <si>
    <t>Gültigkeit Tage</t>
  </si>
  <si>
    <t>+49 69 12345678</t>
  </si>
  <si>
    <t>E-Mail</t>
  </si>
  <si>
    <t>hallo@nordlicht-consulting.de</t>
  </si>
  <si>
    <t>Paket</t>
  </si>
  <si>
    <t>Website</t>
  </si>
  <si>
    <t>www.nordlicht-consulting.de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</si>
</sst>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\€\ #,##0.00"/>
    <numFmt numFmtId="166" formatCode="0.0%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0"/>
      <color rgb="FF1F2933"/>
      <name val="Calibri"/>
    </font>
    <font>
      <sz val="10"/>
      <color rgb="FF1F2933"/>
      <name val="Calibri"/>
    </font>
    <font>
      <sz val="9"/>
      <color rgb="FF1F2933"/>
      <name val="Calibri"/>
    </font>
    <font>
      <b/>
      <sz val="10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DCE8EA"/>
      </patternFill>
    </fill>
    <fill>
      <patternFill patternType="solid">
        <fgColor rgb="FFEAF3F4"/>
      </patternFill>
    </fill>
    <fill>
      <patternFill patternType="solid">
        <fgColor rgb="FFF3F6F7"/>
      </patternFill>
    </fill>
    <fill>
      <patternFill patternType="solid">
        <fgColor rgb="FF1F415A"/>
      </patternFill>
    </fill>
  </fills>
  <borders count="4">
    <border>
      <left/>
      <right/>
      <top/>
      <bottom/>
      <diagonal/>
    </border>
    <border>
      <left style="thin">
        <color rgb="FFA7B8BA"/>
      </left>
      <right style="thin">
        <color rgb="FFA7B8BA"/>
      </right>
      <top style="thin">
        <color rgb="FFA7B8BA"/>
      </top>
      <bottom style="thin">
        <color rgb="FFA7B8BA"/>
      </bottom>
      <diagonal/>
    </border>
    <border>
      <left/>
      <right/>
      <top style="thin">
        <color rgb="FFA7B8BA"/>
      </top>
      <bottom style="thin">
        <color rgb="FFA7B8BA"/>
      </bottom>
      <diagonal/>
    </border>
    <border>
      <left/>
      <right style="thin">
        <color rgb="FFA7B8BA"/>
      </right>
      <top style="thin">
        <color rgb="FFA7B8BA"/>
      </top>
      <bottom style="thin">
        <color rgb="FFA7B8BA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/>
    <xf numFmtId="0" fontId="4" fillId="5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right" vertical="center"/>
    </xf>
    <xf numFmtId="165" fontId="4" fillId="4" borderId="1" xfId="0" applyNumberFormat="1" applyFont="1" applyFill="1" applyBorder="1" applyAlignment="1">
      <alignment horizontal="right" vertical="center"/>
    </xf>
    <xf numFmtId="166" fontId="4" fillId="4" borderId="1" xfId="0" applyNumberFormat="1" applyFont="1" applyFill="1" applyBorder="1" applyAlignment="1">
      <alignment horizontal="right" vertical="center"/>
    </xf>
    <xf numFmtId="165" fontId="4" fillId="5" borderId="1" xfId="0" applyNumberFormat="1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/>
    <xf numFmtId="0" fontId="4" fillId="4" borderId="1" xfId="0" applyFont="1" applyFill="1" applyBorder="1"/>
    <xf numFmtId="166" fontId="4" fillId="4" borderId="1" xfId="0" applyNumberFormat="1" applyFont="1" applyFill="1" applyBorder="1"/>
    <xf numFmtId="1" fontId="4" fillId="4" borderId="1" xfId="0" applyNumberFormat="1" applyFont="1" applyFill="1" applyBorder="1"/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3" fillId="3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center"/>
    </xf>
    <xf numFmtId="0" fontId="2" fillId="2" borderId="0" xfId="0" applyFont="1" applyFill="1"/>
    <xf numFmtId="0" fontId="0" fillId="0" borderId="0" xfId="0"/>
    <xf numFmtId="0" fontId="4" fillId="5" borderId="1" xfId="0" applyFont="1" applyFill="1" applyBorder="1"/>
    <xf numFmtId="0" fontId="1" fillId="2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/>
    <xf numFmtId="0" fontId="2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showGridLines="0" tabSelected="1" workbookViewId="0">
      <selection activeCell="W27" sqref="W27"/>
    </sheetView>
  </sheetViews>
  <sheetFormatPr baseColWidth="10" defaultColWidth="9.140625" defaultRowHeight="15" x14ac:dyDescent="0.25"/>
  <cols>
    <col min="1" max="1" width="7" customWidth="1"/>
    <col min="2" max="2" width="22" customWidth="1"/>
    <col min="3" max="3" width="28" customWidth="1"/>
    <col min="4" max="4" width="11" customWidth="1"/>
    <col min="5" max="5" width="12" customWidth="1"/>
    <col min="6" max="6" width="14" customWidth="1"/>
    <col min="7" max="7" width="12" customWidth="1"/>
    <col min="8" max="8" width="16" customWidth="1"/>
  </cols>
  <sheetData>
    <row r="1" spans="1:8" ht="18.95" customHeight="1" x14ac:dyDescent="0.25">
      <c r="A1" s="29" t="s">
        <v>0</v>
      </c>
      <c r="B1" s="27"/>
      <c r="C1" s="27"/>
      <c r="D1" s="27"/>
      <c r="E1" s="27"/>
      <c r="F1" s="27"/>
      <c r="G1" s="27"/>
      <c r="H1" s="27"/>
    </row>
    <row r="2" spans="1:8" ht="18.95" customHeight="1" x14ac:dyDescent="0.25"/>
    <row r="3" spans="1:8" ht="18.95" customHeight="1" x14ac:dyDescent="0.25">
      <c r="A3" s="26" t="s">
        <v>1</v>
      </c>
      <c r="B3" s="27"/>
      <c r="C3" s="27"/>
      <c r="D3" s="27"/>
      <c r="F3" s="26" t="s">
        <v>2</v>
      </c>
      <c r="G3" s="27"/>
      <c r="H3" s="27"/>
    </row>
    <row r="4" spans="1:8" ht="18.95" customHeight="1" x14ac:dyDescent="0.25">
      <c r="A4" s="20" t="str">
        <f>Einstellungen!B4</f>
        <v>Nordlicht Consulting GmbH</v>
      </c>
      <c r="B4" s="21"/>
      <c r="C4" s="21"/>
      <c r="D4" s="22"/>
      <c r="F4" s="23" t="s">
        <v>3</v>
      </c>
      <c r="G4" s="22"/>
      <c r="H4" s="4" t="s">
        <v>4</v>
      </c>
    </row>
    <row r="5" spans="1:8" ht="18.95" customHeight="1" x14ac:dyDescent="0.25">
      <c r="A5" s="20" t="str">
        <f>Einstellungen!B5</f>
        <v>Mainkai 14</v>
      </c>
      <c r="B5" s="21"/>
      <c r="C5" s="21"/>
      <c r="D5" s="22"/>
      <c r="F5" s="23" t="s">
        <v>5</v>
      </c>
      <c r="G5" s="22"/>
      <c r="H5" s="5">
        <v>46087</v>
      </c>
    </row>
    <row r="6" spans="1:8" ht="18.95" customHeight="1" x14ac:dyDescent="0.25">
      <c r="A6" s="20" t="str">
        <f>Einstellungen!B6&amp;" "&amp;Einstellungen!B7</f>
        <v>60311 Frankfurt am Main</v>
      </c>
      <c r="B6" s="21"/>
      <c r="C6" s="21"/>
      <c r="D6" s="22"/>
      <c r="F6" s="23" t="s">
        <v>6</v>
      </c>
      <c r="G6" s="22"/>
      <c r="H6" s="6">
        <f>IF(H5="","",H5+Einstellungen!E8)</f>
        <v>46101</v>
      </c>
    </row>
    <row r="7" spans="1:8" ht="18.95" customHeight="1" x14ac:dyDescent="0.25">
      <c r="A7" s="20" t="str">
        <f>"USt-IdNr.: "&amp;Einstellungen!B8</f>
        <v>USt-IdNr.: DE347812905</v>
      </c>
      <c r="B7" s="21"/>
      <c r="C7" s="21"/>
      <c r="D7" s="22"/>
      <c r="F7" s="23" t="s">
        <v>7</v>
      </c>
      <c r="G7" s="22"/>
      <c r="H7" s="4" t="s">
        <v>8</v>
      </c>
    </row>
    <row r="8" spans="1:8" ht="18.95" customHeight="1" x14ac:dyDescent="0.25">
      <c r="A8" s="20" t="str">
        <f>"Tel.: "&amp;Einstellungen!B9&amp;"   |   E-Mail: "&amp;Einstellungen!B10</f>
        <v>Tel.: +49 69 12345678   |   E-Mail: hallo@nordlicht-consulting.de</v>
      </c>
      <c r="B8" s="21"/>
      <c r="C8" s="21"/>
      <c r="D8" s="22"/>
      <c r="F8" s="23" t="s">
        <v>9</v>
      </c>
      <c r="G8" s="22"/>
      <c r="H8" s="2" t="str">
        <f>Einstellungen!E5</f>
        <v>EUR</v>
      </c>
    </row>
    <row r="9" spans="1:8" ht="18.95" customHeight="1" x14ac:dyDescent="0.25"/>
    <row r="10" spans="1:8" ht="18.95" customHeight="1" x14ac:dyDescent="0.25">
      <c r="A10" s="26" t="s">
        <v>10</v>
      </c>
      <c r="B10" s="27"/>
      <c r="C10" s="27"/>
      <c r="D10" s="27"/>
      <c r="F10" s="26" t="s">
        <v>11</v>
      </c>
      <c r="G10" s="27"/>
      <c r="H10" s="27"/>
    </row>
    <row r="11" spans="1:8" ht="18.95" customHeight="1" x14ac:dyDescent="0.25">
      <c r="A11" s="3" t="s">
        <v>10</v>
      </c>
      <c r="B11" s="25" t="s">
        <v>12</v>
      </c>
      <c r="C11" s="21"/>
      <c r="D11" s="22"/>
      <c r="F11" s="3" t="s">
        <v>13</v>
      </c>
      <c r="G11" s="25" t="s">
        <v>14</v>
      </c>
      <c r="H11" s="22"/>
    </row>
    <row r="12" spans="1:8" ht="18.95" customHeight="1" x14ac:dyDescent="0.25">
      <c r="A12" s="3" t="s">
        <v>15</v>
      </c>
      <c r="B12" s="25" t="s">
        <v>16</v>
      </c>
      <c r="C12" s="21"/>
      <c r="D12" s="22"/>
      <c r="F12" s="3" t="s">
        <v>17</v>
      </c>
      <c r="G12" s="31" t="str">
        <f>Einstellungen!E7</f>
        <v>10 Arbeitstage nach Freigabe</v>
      </c>
      <c r="H12" s="22"/>
    </row>
    <row r="13" spans="1:8" ht="30" customHeight="1" x14ac:dyDescent="0.25">
      <c r="A13" s="3" t="s">
        <v>18</v>
      </c>
      <c r="B13" s="25" t="s">
        <v>19</v>
      </c>
      <c r="C13" s="21"/>
      <c r="D13" s="22"/>
      <c r="F13" s="3" t="s">
        <v>20</v>
      </c>
      <c r="G13" s="31" t="str">
        <f>Einstellungen!E6</f>
        <v>50% bei Start, 50% nach Abgabe</v>
      </c>
      <c r="H13" s="22"/>
    </row>
    <row r="14" spans="1:8" ht="18.95" customHeight="1" x14ac:dyDescent="0.25">
      <c r="A14" s="3" t="s">
        <v>21</v>
      </c>
      <c r="B14" s="25" t="s">
        <v>22</v>
      </c>
      <c r="C14" s="21"/>
      <c r="D14" s="22"/>
      <c r="F14" s="3" t="s">
        <v>23</v>
      </c>
      <c r="G14" s="25" t="s">
        <v>24</v>
      </c>
      <c r="H14" s="22"/>
    </row>
    <row r="15" spans="1:8" ht="18.95" customHeight="1" x14ac:dyDescent="0.25">
      <c r="A15" s="30" t="s">
        <v>25</v>
      </c>
      <c r="B15" s="21"/>
      <c r="C15" s="21"/>
      <c r="D15" s="21"/>
      <c r="E15" s="21"/>
      <c r="F15" s="21"/>
      <c r="G15" s="21"/>
      <c r="H15" s="22"/>
    </row>
    <row r="16" spans="1:8" ht="18.95" customHeight="1" x14ac:dyDescent="0.25">
      <c r="A16" s="3" t="s">
        <v>26</v>
      </c>
      <c r="B16" s="25" t="s">
        <v>27</v>
      </c>
      <c r="C16" s="21"/>
      <c r="D16" s="22"/>
    </row>
    <row r="17" spans="1:8" ht="21.95" customHeight="1" x14ac:dyDescent="0.25">
      <c r="A17" s="7" t="s">
        <v>28</v>
      </c>
      <c r="B17" s="7" t="s">
        <v>29</v>
      </c>
      <c r="C17" s="7" t="s">
        <v>30</v>
      </c>
      <c r="D17" s="7" t="s">
        <v>31</v>
      </c>
      <c r="E17" s="7" t="s">
        <v>32</v>
      </c>
      <c r="F17" s="7" t="s">
        <v>33</v>
      </c>
      <c r="G17" s="7" t="s">
        <v>34</v>
      </c>
      <c r="H17" s="7" t="s">
        <v>35</v>
      </c>
    </row>
    <row r="18" spans="1:8" ht="24" customHeight="1" x14ac:dyDescent="0.25">
      <c r="A18" s="8">
        <v>1</v>
      </c>
      <c r="B18" s="4" t="s">
        <v>36</v>
      </c>
      <c r="C18" s="19" t="s">
        <v>37</v>
      </c>
      <c r="D18" s="9">
        <v>1</v>
      </c>
      <c r="E18" s="4" t="s">
        <v>38</v>
      </c>
      <c r="F18" s="10">
        <v>650</v>
      </c>
      <c r="G18" s="11">
        <v>0</v>
      </c>
      <c r="H18" s="12">
        <f t="shared" ref="H18:H24" si="0">IF(OR(B18="",D18="",F18=""),"",D18*F18*(1-IF(G18="",0,G18)))</f>
        <v>650</v>
      </c>
    </row>
    <row r="19" spans="1:8" ht="24" customHeight="1" x14ac:dyDescent="0.25">
      <c r="A19" s="8">
        <v>2</v>
      </c>
      <c r="B19" s="4" t="s">
        <v>39</v>
      </c>
      <c r="C19" s="19" t="s">
        <v>40</v>
      </c>
      <c r="D19" s="9">
        <v>1</v>
      </c>
      <c r="E19" s="4" t="s">
        <v>41</v>
      </c>
      <c r="F19" s="10">
        <v>890</v>
      </c>
      <c r="G19" s="11">
        <v>0.05</v>
      </c>
      <c r="H19" s="12">
        <f t="shared" si="0"/>
        <v>845.5</v>
      </c>
    </row>
    <row r="20" spans="1:8" ht="24" customHeight="1" x14ac:dyDescent="0.25">
      <c r="A20" s="8">
        <v>3</v>
      </c>
      <c r="B20" s="4" t="s">
        <v>42</v>
      </c>
      <c r="C20" s="19" t="s">
        <v>43</v>
      </c>
      <c r="D20" s="9">
        <v>6</v>
      </c>
      <c r="E20" s="4" t="s">
        <v>44</v>
      </c>
      <c r="F20" s="10">
        <v>140</v>
      </c>
      <c r="G20" s="11">
        <v>0</v>
      </c>
      <c r="H20" s="12">
        <f t="shared" si="0"/>
        <v>840</v>
      </c>
    </row>
    <row r="21" spans="1:8" ht="24" customHeight="1" x14ac:dyDescent="0.25">
      <c r="A21" s="8">
        <v>4</v>
      </c>
      <c r="B21" s="4" t="s">
        <v>45</v>
      </c>
      <c r="C21" s="19" t="s">
        <v>46</v>
      </c>
      <c r="D21" s="9">
        <v>8</v>
      </c>
      <c r="E21" s="4" t="s">
        <v>47</v>
      </c>
      <c r="F21" s="10">
        <v>95</v>
      </c>
      <c r="G21" s="11">
        <v>0</v>
      </c>
      <c r="H21" s="12">
        <f t="shared" si="0"/>
        <v>760</v>
      </c>
    </row>
    <row r="22" spans="1:8" ht="18.95" customHeight="1" x14ac:dyDescent="0.25">
      <c r="A22" s="8">
        <v>13</v>
      </c>
      <c r="B22" s="4"/>
      <c r="C22" s="19"/>
      <c r="D22" s="9"/>
      <c r="E22" s="4"/>
      <c r="F22" s="10"/>
      <c r="G22" s="11"/>
      <c r="H22" s="12" t="str">
        <f t="shared" si="0"/>
        <v/>
      </c>
    </row>
    <row r="23" spans="1:8" ht="18.95" customHeight="1" x14ac:dyDescent="0.25">
      <c r="A23" s="8">
        <v>14</v>
      </c>
      <c r="B23" s="4"/>
      <c r="C23" s="19"/>
      <c r="D23" s="9"/>
      <c r="E23" s="4"/>
      <c r="F23" s="10"/>
      <c r="G23" s="11"/>
      <c r="H23" s="12" t="str">
        <f t="shared" si="0"/>
        <v/>
      </c>
    </row>
    <row r="24" spans="1:8" ht="18.95" customHeight="1" x14ac:dyDescent="0.25">
      <c r="A24" s="8">
        <v>15</v>
      </c>
      <c r="B24" s="4"/>
      <c r="C24" s="19"/>
      <c r="D24" s="9"/>
      <c r="E24" s="4"/>
      <c r="F24" s="10"/>
      <c r="G24" s="11"/>
      <c r="H24" s="12" t="str">
        <f t="shared" si="0"/>
        <v/>
      </c>
    </row>
    <row r="25" spans="1:8" ht="18.95" customHeight="1" x14ac:dyDescent="0.25"/>
    <row r="26" spans="1:8" ht="21.95" customHeight="1" x14ac:dyDescent="0.25">
      <c r="A26" s="26" t="s">
        <v>48</v>
      </c>
      <c r="B26" s="27"/>
      <c r="C26" s="27"/>
      <c r="D26" s="27"/>
      <c r="E26" s="27"/>
      <c r="G26" s="3" t="s">
        <v>49</v>
      </c>
      <c r="H26" s="12">
        <f>SUM(H18:H24)</f>
        <v>3095.5</v>
      </c>
    </row>
    <row r="27" spans="1:8" ht="24" customHeight="1" x14ac:dyDescent="0.25">
      <c r="A27" s="24" t="s">
        <v>50</v>
      </c>
      <c r="B27" s="21"/>
      <c r="C27" s="21"/>
      <c r="D27" s="21"/>
      <c r="E27" s="22"/>
      <c r="G27" s="3" t="s">
        <v>51</v>
      </c>
      <c r="H27" s="11">
        <v>0.03</v>
      </c>
    </row>
    <row r="28" spans="1:8" ht="24" customHeight="1" x14ac:dyDescent="0.25">
      <c r="A28" s="24" t="s">
        <v>52</v>
      </c>
      <c r="B28" s="21"/>
      <c r="C28" s="21"/>
      <c r="D28" s="21"/>
      <c r="E28" s="22"/>
      <c r="G28" s="3" t="s">
        <v>53</v>
      </c>
      <c r="H28" s="12">
        <f>IF(H26="","",H26*(1-IF(H27="",0,H27)))</f>
        <v>3002.6349999999998</v>
      </c>
    </row>
    <row r="29" spans="1:8" ht="24" customHeight="1" x14ac:dyDescent="0.25">
      <c r="A29" s="24" t="s">
        <v>54</v>
      </c>
      <c r="B29" s="21"/>
      <c r="C29" s="21"/>
      <c r="D29" s="21"/>
      <c r="E29" s="22"/>
      <c r="G29" s="3" t="s">
        <v>55</v>
      </c>
      <c r="H29" s="11">
        <f>Einstellungen!E4</f>
        <v>0.19</v>
      </c>
    </row>
    <row r="30" spans="1:8" ht="24" customHeight="1" x14ac:dyDescent="0.25">
      <c r="A30" s="24" t="s">
        <v>56</v>
      </c>
      <c r="B30" s="21"/>
      <c r="C30" s="21"/>
      <c r="D30" s="21"/>
      <c r="E30" s="22"/>
      <c r="G30" s="3" t="s">
        <v>57</v>
      </c>
      <c r="H30" s="12">
        <f>IF(H28="","",H28*IF(H29="",0,H29))</f>
        <v>570.50064999999995</v>
      </c>
    </row>
    <row r="31" spans="1:8" ht="18.95" customHeight="1" x14ac:dyDescent="0.25">
      <c r="G31" s="13" t="s">
        <v>58</v>
      </c>
      <c r="H31" s="14">
        <f>IF(H28="","",H28+H30)</f>
        <v>3573.1356499999997</v>
      </c>
    </row>
    <row r="32" spans="1:8" ht="18.95" customHeight="1" x14ac:dyDescent="0.25"/>
    <row r="33" spans="1:4" ht="18.95" customHeight="1" x14ac:dyDescent="0.25"/>
    <row r="34" spans="1:4" ht="21.95" customHeight="1" x14ac:dyDescent="0.25">
      <c r="A34" s="26" t="s">
        <v>59</v>
      </c>
      <c r="B34" s="27"/>
      <c r="C34" s="27"/>
      <c r="D34" s="27"/>
    </row>
    <row r="35" spans="1:4" ht="18.95" customHeight="1" x14ac:dyDescent="0.25">
      <c r="A35" s="15" t="s">
        <v>60</v>
      </c>
      <c r="B35" s="28" t="s">
        <v>61</v>
      </c>
      <c r="C35" s="21"/>
      <c r="D35" s="22"/>
    </row>
    <row r="36" spans="1:4" ht="18.95" customHeight="1" x14ac:dyDescent="0.25">
      <c r="A36" s="15" t="s">
        <v>62</v>
      </c>
      <c r="B36" s="32" t="s">
        <v>63</v>
      </c>
      <c r="C36" s="21"/>
      <c r="D36" s="22"/>
    </row>
    <row r="37" spans="1:4" ht="18.95" customHeight="1" x14ac:dyDescent="0.25">
      <c r="A37" s="15" t="s">
        <v>64</v>
      </c>
      <c r="B37" s="32" t="s">
        <v>63</v>
      </c>
      <c r="C37" s="21"/>
      <c r="D37" s="22"/>
    </row>
  </sheetData>
  <mergeCells count="34">
    <mergeCell ref="B37:D37"/>
    <mergeCell ref="A3:D3"/>
    <mergeCell ref="B11:D11"/>
    <mergeCell ref="F3:H3"/>
    <mergeCell ref="B36:D36"/>
    <mergeCell ref="G14:H14"/>
    <mergeCell ref="A7:D7"/>
    <mergeCell ref="G13:H13"/>
    <mergeCell ref="F10:H10"/>
    <mergeCell ref="A26:E26"/>
    <mergeCell ref="A29:E29"/>
    <mergeCell ref="A34:D34"/>
    <mergeCell ref="B35:D35"/>
    <mergeCell ref="A27:E27"/>
    <mergeCell ref="A1:H1"/>
    <mergeCell ref="F7:G7"/>
    <mergeCell ref="A15:H15"/>
    <mergeCell ref="F5:G5"/>
    <mergeCell ref="A28:E28"/>
    <mergeCell ref="A10:D10"/>
    <mergeCell ref="B14:D14"/>
    <mergeCell ref="G12:H12"/>
    <mergeCell ref="F8:G8"/>
    <mergeCell ref="A6:D6"/>
    <mergeCell ref="A5:D5"/>
    <mergeCell ref="F4:G4"/>
    <mergeCell ref="A30:E30"/>
    <mergeCell ref="G11:H11"/>
    <mergeCell ref="A8:D8"/>
    <mergeCell ref="B13:D13"/>
    <mergeCell ref="A4:D4"/>
    <mergeCell ref="B16:D16"/>
    <mergeCell ref="B12:D12"/>
    <mergeCell ref="F6:G6"/>
  </mergeCells>
  <dataValidations count="4">
    <dataValidation type="list" allowBlank="1" sqref="H7" xr:uid="{00000000-0002-0000-0000-000001000000}">
      <formula1>StatusList</formula1>
    </dataValidation>
    <dataValidation type="decimal" allowBlank="1" sqref="H27 H29 G18:G24" xr:uid="{00000000-0002-0000-0000-000004000000}">
      <formula1>0</formula1>
      <formula2>1</formula2>
    </dataValidation>
    <dataValidation type="list" allowBlank="1" sqref="E18:E24" xr:uid="{00000000-0002-0000-0000-000000000000}">
      <formula1>UnitsList</formula1>
    </dataValidation>
    <dataValidation type="decimal" operator="greaterThanOrEqual" allowBlank="1" sqref="F18:F24 D18:D24" xr:uid="{00000000-0002-0000-0000-000002000000}">
      <formula1>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showGridLines="0" workbookViewId="0">
      <selection sqref="A1:E1"/>
    </sheetView>
  </sheetViews>
  <sheetFormatPr baseColWidth="10" defaultColWidth="9.140625" defaultRowHeight="15" x14ac:dyDescent="0.25"/>
  <cols>
    <col min="1" max="1" width="22" customWidth="1"/>
    <col min="2" max="2" width="32" customWidth="1"/>
    <col min="4" max="4" width="22" customWidth="1"/>
    <col min="5" max="5" width="34" customWidth="1"/>
    <col min="7" max="8" width="16" customWidth="1"/>
  </cols>
  <sheetData>
    <row r="1" spans="1:8" ht="24" customHeight="1" x14ac:dyDescent="0.25">
      <c r="A1" s="29" t="s">
        <v>65</v>
      </c>
      <c r="B1" s="27"/>
      <c r="C1" s="27"/>
      <c r="D1" s="27"/>
      <c r="E1" s="27"/>
    </row>
    <row r="3" spans="1:8" x14ac:dyDescent="0.25">
      <c r="A3" s="33" t="s">
        <v>66</v>
      </c>
      <c r="B3" s="27"/>
      <c r="D3" s="33" t="s">
        <v>67</v>
      </c>
      <c r="E3" s="27"/>
      <c r="G3" s="1" t="s">
        <v>68</v>
      </c>
      <c r="H3" s="1" t="s">
        <v>7</v>
      </c>
    </row>
    <row r="4" spans="1:8" x14ac:dyDescent="0.25">
      <c r="A4" s="15" t="s">
        <v>69</v>
      </c>
      <c r="B4" s="16" t="s">
        <v>70</v>
      </c>
      <c r="D4" s="15" t="s">
        <v>71</v>
      </c>
      <c r="E4" s="17">
        <v>0.19</v>
      </c>
      <c r="G4" s="16" t="s">
        <v>44</v>
      </c>
      <c r="H4" s="16" t="s">
        <v>72</v>
      </c>
    </row>
    <row r="5" spans="1:8" x14ac:dyDescent="0.25">
      <c r="A5" s="15" t="s">
        <v>18</v>
      </c>
      <c r="B5" s="16" t="s">
        <v>73</v>
      </c>
      <c r="D5" s="15" t="s">
        <v>9</v>
      </c>
      <c r="E5" s="16" t="s">
        <v>74</v>
      </c>
      <c r="G5" s="16" t="s">
        <v>47</v>
      </c>
      <c r="H5" s="16" t="s">
        <v>8</v>
      </c>
    </row>
    <row r="6" spans="1:8" x14ac:dyDescent="0.25">
      <c r="A6" s="15" t="s">
        <v>75</v>
      </c>
      <c r="B6" s="16" t="s">
        <v>76</v>
      </c>
      <c r="D6" s="15" t="s">
        <v>20</v>
      </c>
      <c r="E6" s="16" t="s">
        <v>77</v>
      </c>
      <c r="G6" s="16" t="s">
        <v>78</v>
      </c>
      <c r="H6" s="16" t="s">
        <v>79</v>
      </c>
    </row>
    <row r="7" spans="1:8" x14ac:dyDescent="0.25">
      <c r="A7" s="15" t="s">
        <v>80</v>
      </c>
      <c r="B7" s="16" t="s">
        <v>81</v>
      </c>
      <c r="D7" s="15" t="s">
        <v>17</v>
      </c>
      <c r="E7" s="16" t="s">
        <v>82</v>
      </c>
      <c r="G7" s="16" t="s">
        <v>83</v>
      </c>
      <c r="H7" s="16" t="s">
        <v>84</v>
      </c>
    </row>
    <row r="8" spans="1:8" x14ac:dyDescent="0.25">
      <c r="A8" s="15" t="s">
        <v>85</v>
      </c>
      <c r="B8" s="16" t="s">
        <v>86</v>
      </c>
      <c r="D8" s="15" t="s">
        <v>87</v>
      </c>
      <c r="E8" s="18">
        <v>14</v>
      </c>
      <c r="G8" s="16" t="s">
        <v>41</v>
      </c>
    </row>
    <row r="9" spans="1:8" x14ac:dyDescent="0.25">
      <c r="A9" s="15" t="s">
        <v>26</v>
      </c>
      <c r="B9" s="16" t="s">
        <v>88</v>
      </c>
      <c r="G9" s="16" t="s">
        <v>38</v>
      </c>
    </row>
    <row r="10" spans="1:8" x14ac:dyDescent="0.25">
      <c r="A10" s="15" t="s">
        <v>89</v>
      </c>
      <c r="B10" s="16" t="s">
        <v>90</v>
      </c>
      <c r="G10" s="16" t="s">
        <v>91</v>
      </c>
    </row>
    <row r="11" spans="1:8" x14ac:dyDescent="0.25">
      <c r="A11" s="15" t="s">
        <v>92</v>
      </c>
      <c r="B11" s="16" t="s">
        <v>93</v>
      </c>
    </row>
  </sheetData>
  <mergeCells count="3">
    <mergeCell ref="A3:B3"/>
    <mergeCell ref="D3:E3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Angebot</vt:lpstr>
      <vt:lpstr>Einstellungen</vt:lpstr>
      <vt:lpstr>StatusList</vt:lpstr>
      <vt:lpstr>Angebot!Títulos_a_imprimir</vt:lpstr>
      <vt:lpstr>UnitsList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2026-03-06T09:45:51Z</dcterms:modified>
</cp:coreProperties>
</file>