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b33879c958420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Überstunden" sheetId="1" r:id="R4940069d405b48f0"/>
  </x:sheets>
  <x:definedNames>
    <x:definedName name="_xlnm.Print_Area" localSheetId="0">'Überstunden'!$A$1:$L$41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164" formatCode="hh:mm"/>
    <x:numFmt numFmtId="165" formatCode="€ #,##0.00"/>
    <x:numFmt numFmtId="166" formatCode="[h]:mm"/>
    <x:numFmt numFmtId="167" formatCode="dd.mm.yyyy"/>
    <x:numFmt numFmtId="168" formatCode="DD.MM.YYYY"/>
  </x:numFmts>
  <x:fonts count="5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</x:font>
    <x:font>
      <x:sz val="9"/>
      <x:color rgb="00404040"/>
    </x:font>
    <x:font>
      <x:b/>
      <x:color rgb="00FFFFFF"/>
    </x:font>
  </x:fonts>
  <x:fills count="7">
    <x:fill>
      <x:patternFill patternType="none"/>
    </x:fill>
    <x:fill>
      <x:patternFill patternType="gray125"/>
    </x:fill>
    <x:fill>
      <x:patternFill patternType="solid">
        <x:fgColor rgb="001F415A"/>
      </x:patternFill>
    </x:fill>
    <x:fill>
      <x:patternFill patternType="solid">
        <x:fgColor rgb="00E9F0F2"/>
      </x:patternFill>
    </x:fill>
    <x:fill>
      <x:patternFill patternType="solid">
        <x:fgColor rgb="00FFFFFF"/>
      </x:patternFill>
    </x:fill>
    <x:fill>
      <x:patternFill patternType="solid">
        <x:fgColor rgb="00F3F7F8"/>
      </x:patternFill>
    </x:fill>
    <x:fill>
      <x:patternFill patternType="solid">
        <x:fgColor rgb="0000484E"/>
      </x:patternFill>
    </x:fill>
  </x:fills>
  <x:borders count="7">
    <x:border>
      <x:left/>
      <x:right/>
      <x:top/>
      <x:bottom/>
      <x:diagonal/>
    </x:border>
    <x:border>
      <x:left style="thin">
        <x:color rgb="00A0A0A0"/>
      </x:left>
      <x:right style="thin">
        <x:color rgb="00A0A0A0"/>
      </x:right>
      <x:top style="thin">
        <x:color rgb="00A0A0A0"/>
      </x:top>
      <x:bottom style="thin">
        <x:color rgb="00A0A0A0"/>
      </x:bottom>
    </x:border>
    <x:border>
      <x:left style="medium">
        <x:color rgb="00404040"/>
      </x:left>
      <x:right style="medium">
        <x:color rgb="00404040"/>
      </x:right>
      <x:top style="medium">
        <x:color rgb="00404040"/>
      </x:top>
      <x:bottom style="medium">
        <x:color rgb="00404040"/>
      </x:bottom>
    </x:border>
    <x:border>
      <x:left/>
      <x:right/>
      <x:top style="medium">
        <x:color rgb="00404040"/>
      </x:top>
      <x:bottom/>
      <x:diagonal/>
    </x:border>
    <x:border>
      <x:left/>
      <x:right style="medium">
        <x:color rgb="00404040"/>
      </x:right>
      <x:top style="medium">
        <x:color rgb="00404040"/>
      </x:top>
      <x:bottom/>
      <x:diagonal/>
    </x:border>
    <x:border>
      <x:left/>
      <x:right/>
      <x:top style="medium">
        <x:color rgb="00404040"/>
      </x:top>
      <x:bottom style="medium">
        <x:color rgb="00404040"/>
      </x:bottom>
      <x:diagonal/>
    </x:border>
    <x:border>
      <x:left/>
      <x:right style="medium">
        <x:color rgb="00404040"/>
      </x:right>
      <x:top style="medium">
        <x:color rgb="00404040"/>
      </x:top>
      <x:bottom style="medium">
        <x:color rgb="00404040"/>
      </x:bottom>
      <x:diagonal/>
    </x:border>
  </x:borders>
  <x:cellStyleXfs count="1">
    <x:xf numFmtId="0" fontId="0" fillId="0" borderId="0"/>
  </x:cellStyleXfs>
  <x:cellXfs count="22">
    <x:xf numFmtId="0" fontId="0" fillId="0" borderId="0" xfId="0"/>
    <x:xf numFmtId="0" fontId="1" fillId="2" borderId="2" xfId="0" applyAlignment="1">
      <x:alignment horizontal="center" vertical="center"/>
    </x:xf>
    <x:xf numFmtId="0" fontId="2" fillId="0" borderId="1" xfId="0" applyAlignment="1">
      <x:alignment horizontal="left" vertical="center"/>
    </x:xf>
    <x:xf numFmtId="0" fontId="0" fillId="3" borderId="1" xfId="0" applyAlignment="1">
      <x:alignment horizontal="left" vertical="center"/>
    </x:xf>
    <x:xf numFmtId="1" fontId="0" fillId="3" borderId="1" xfId="0" applyAlignment="1">
      <x:alignment horizontal="left" vertical="center"/>
    </x:xf>
    <x:xf numFmtId="164" fontId="0" fillId="3" borderId="1" xfId="0" applyAlignment="1">
      <x:alignment horizontal="left" vertical="center"/>
    </x:xf>
    <x:xf numFmtId="165" fontId="0" fillId="3" borderId="1" xfId="0" applyAlignment="1">
      <x:alignment horizontal="left" vertical="center"/>
    </x:xf>
    <x:xf numFmtId="2" fontId="0" fillId="3" borderId="1" xfId="0" applyAlignment="1">
      <x:alignment horizontal="left" vertical="center"/>
    </x:xf>
    <x:xf numFmtId="0" fontId="3" fillId="4" borderId="0" xfId="0" applyAlignment="1">
      <x:alignment horizontal="left" vertical="top" wrapText="1"/>
    </x:xf>
    <x:xf numFmtId="0" fontId="4" fillId="2" borderId="1" xfId="0" applyAlignment="1">
      <x:alignment horizontal="center" vertical="center"/>
    </x:xf>
    <x:xf numFmtId="166" fontId="2" fillId="5" borderId="1" xfId="0" applyAlignment="1">
      <x:alignment horizontal="center" vertical="center"/>
    </x:xf>
    <x:xf numFmtId="165" fontId="2" fillId="5" borderId="1" xfId="0" applyAlignment="1">
      <x:alignment horizontal="center" vertical="center"/>
    </x:xf>
    <x:xf numFmtId="0" fontId="4" fillId="6" borderId="1" xfId="0" applyAlignment="1">
      <x:alignment horizontal="center" vertical="center"/>
    </x:xf>
    <x:xf numFmtId="0" fontId="0" fillId="4" borderId="1" xfId="0" applyAlignment="1">
      <x:alignment horizontal="center" vertical="center"/>
    </x:xf>
    <x:xf numFmtId="167" fontId="0" fillId="4" borderId="1" xfId="0" applyAlignment="1">
      <x:alignment horizontal="center" vertical="center"/>
    </x:xf>
    <x:xf numFmtId="0" fontId="0" fillId="3" borderId="1" xfId="0" applyAlignment="1">
      <x:alignment horizontal="center" vertical="center"/>
    </x:xf>
    <x:xf numFmtId="164" fontId="0" fillId="3" borderId="1" xfId="0" applyAlignment="1">
      <x:alignment horizontal="center" vertical="center"/>
    </x:xf>
    <x:xf numFmtId="166" fontId="0" fillId="4" borderId="1" xfId="0" applyAlignment="1">
      <x:alignment horizontal="center" vertical="center"/>
    </x:xf>
    <x:xf numFmtId="0" fontId="0" fillId="3" borderId="1" xfId="0" applyAlignment="1">
      <x:alignment horizontal="left" vertical="top" wrapText="1"/>
    </x:xf>
    <x:xf numFmtId="0" fontId="0" fillId="0" borderId="5" xfId="0"/>
    <x:xf numFmtId="0" fontId="0" fillId="0" borderId="6" xfId="0"/>
    <x:xf numFmtId="168" fontId="0" fillId="4" borderId="1" xfId="0" applyAlignment="1">
      <x:alignment horizontal="center" vertical="center"/>
    </x:xf>
  </x:cellXfs>
  <x:cellStyles count="1">
    <x:cellStyle name="Normal" xfId="0"/>
  </x:cellStyles>
  <x:dxfs count="3">
    <x:dxf>
      <x:fill>
        <x:patternFill>
          <x:bgColor rgb="00C6EFCE"/>
        </x:patternFill>
      </x:fill>
    </x:dxf>
    <x:dxf>
      <x:fill>
        <x:patternFill>
          <x:bgColor rgb="00FFC7CE"/>
        </x:patternFill>
      </x:fill>
    </x:dxf>
    <x:dxf>
      <x:fill>
        <x:patternFill>
          <x:bgColor rgb="00F2F2F2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8b663e02dee422b" /><Relationship Type="http://schemas.openxmlformats.org/officeDocument/2006/relationships/theme" Target="/xl/theme/theme1.xml" Id="Rb73b06c033194d28" /><Relationship Type="http://schemas.openxmlformats.org/officeDocument/2006/relationships/sharedStrings" Target="/xl/sharedStrings.xml" Id="Ra7408d4856954ba8" /><Relationship Type="http://schemas.openxmlformats.org/officeDocument/2006/relationships/worksheet" Target="/xl/worksheets/sheet1.xml" Id="R4940069d405b48f0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" customWidth="1"/>
    <x:col min="2" max="2" width="12" customWidth="1"/>
    <x:col min="3" max="3" width="11" customWidth="1"/>
    <x:col min="4" max="4" width="12" customWidth="1"/>
    <x:col min="5" max="5" width="9" customWidth="1"/>
    <x:col min="6" max="6" width="9" customWidth="1"/>
    <x:col min="7" max="7" width="9" customWidth="1"/>
    <x:col min="8" max="8" width="12" customWidth="1"/>
    <x:col min="9" max="9" width="10" customWidth="1"/>
    <x:col min="10" max="10" width="16" customWidth="1"/>
    <x:col min="11" max="11" width="16" customWidth="1"/>
    <x:col min="12" max="12" width="28" customWidth="1"/>
  </x:cols>
  <x:sheetData>
    <x:row r="1" ht="28" customHeight="1">
      <x:c r="A1" s="1" t="inlineStr">
        <x:is>
          <x:t xml:space="preserve">Überstunden Tabelle (Monat)</x:t>
        </x:is>
      </x:c>
      <x:c r="B1" s="19" t="n"/>
      <x:c r="C1" s="19" t="n"/>
      <x:c r="D1" s="19" t="n"/>
      <x:c r="E1" s="19" t="n"/>
      <x:c r="F1" s="19" t="n"/>
      <x:c r="G1" s="19" t="n"/>
      <x:c r="H1" s="19" t="n"/>
      <x:c r="I1" s="19" t="n"/>
      <x:c r="J1" s="19" t="n"/>
      <x:c r="K1" s="19" t="n"/>
      <x:c r="L1" s="20" t="n"/>
    </x:row>
    <x:row r="3">
      <x:c r="A3" s="2" t="inlineStr">
        <x:is>
          <x:t xml:space="preserve">Mitarbeiter</x:t>
        </x:is>
      </x:c>
      <x:c r="B3" s="3" t="inlineStr">
        <x:is>
          <x:t xml:space="preserve">Max Mustermann</x:t>
        </x:is>
      </x:c>
      <x:c r="D3" s="2" t="inlineStr">
        <x:is>
          <x:t xml:space="preserve">Jahr</x:t>
        </x:is>
      </x:c>
      <x:c r="E3" s="4" t="n">
        <x:v>2026</x:v>
      </x:c>
      <x:c r="G3" s="2" t="inlineStr">
        <x:is>
          <x:t xml:space="preserve">Monat</x:t>
        </x:is>
      </x:c>
      <x:c r="H3" s="4" t="n">
        <x:v>2</x:v>
      </x:c>
    </x:row>
    <x:row r="4">
      <x:c r="A4" s="2" t="inlineStr">
        <x:is>
          <x:t xml:space="preserve">Soll pro Tag</x:t>
        </x:is>
      </x:c>
      <x:c r="B4" s="5" t="n">
        <x:v>0.3333333333333333</x:v>
      </x:c>
      <x:c r="D4" s="2" t="inlineStr">
        <x:is>
          <x:t xml:space="preserve">Stundenlohn (optional)</x:t>
        </x:is>
      </x:c>
      <x:c r="E4" s="6" t="n">
        <x:v>25</x:v>
      </x:c>
      <x:c r="G4" s="2" t="inlineStr">
        <x:is>
          <x:t xml:space="preserve">Überstunden-Faktor (optional)</x:t>
        </x:is>
      </x:c>
      <x:c r="H4" s="7" t="n">
        <x:v>1.25</x:v>
      </x:c>
    </x:row>
    <x:row r="6" ht="22" customHeight="1">
      <x:c r="A6" s="8" t="inlineStr">
        <x:is>
          <x:t xml:space="preserve">Beginn/Ende/Pause nur bei 'Arbeit' ausfüllen. Typ steuert, ob der Tag zählt (Urlaub/Krank/Feiertag/Frei = 0 Soll).</x:t>
        </x:is>
      </x:c>
    </x:row>
    <x:row r="7" ht="20" customHeight="1">
      <x:c r="A7" s="9" t="inlineStr">
        <x:is>
          <x:t xml:space="preserve">Gesamt Ist</x:t>
        </x:is>
      </x:c>
      <x:c r="B7" s="10">
        <x:f>SUM($H$11:$H$41)</x:f>
        <x:v>4.770833333333333</x:v>
      </x:c>
      <x:c r="C7" s="9" t="inlineStr">
        <x:is>
          <x:t xml:space="preserve">Gesamt Soll</x:t>
        </x:is>
      </x:c>
      <x:c r="D7" s="10">
        <x:f>SUM($I$11:$I$41)</x:f>
        <x:v>4.666666666666666</x:v>
      </x:c>
      <x:c r="E7" s="9" t="inlineStr">
        <x:is>
          <x:t xml:space="preserve">Saldo</x:t>
        </x:is>
      </x:c>
      <x:c r="F7" s="10">
        <x:f>B7-D7</x:f>
        <x:v>0.10416666666666696</x:v>
      </x:c>
      <x:c r="G7" s="9" t="inlineStr">
        <x:is>
          <x:t xml:space="preserve">Überstunden +</x:t>
        </x:is>
      </x:c>
      <x:c r="H7" s="10">
        <x:f>SUMIF($J$11:$J$41,"&gt;0",$J$11:$J$41)</x:f>
        <x:v>0</x:v>
      </x:c>
      <x:c r="I7" s="9" t="inlineStr">
        <x:is>
          <x:t xml:space="preserve">Minusstunden</x:t>
        </x:is>
      </x:c>
      <x:c r="J7" s="10">
        <x:f>-SUMIF($J$11:$J$41,"&lt;0",$J$11:$J$41)</x:f>
        <x:v>0</x:v>
      </x:c>
      <x:c r="K7" s="9" t="inlineStr">
        <x:is>
          <x:t xml:space="preserve">Auszahlung (optional)</x:t>
        </x:is>
      </x:c>
      <x:c r="L7" s="11">
        <x:f>IF($E$4="","",MAX(0,$F$7)*24*$E$4*$H$4)</x:f>
        <x:v>78.12500000000023</x:v>
      </x:c>
    </x:row>
    <x:row r="10" ht="20" customHeight="1">
      <x:c r="A10" s="12" t="inlineStr">
        <x:is>
          <x:t xml:space="preserve">Tag</x:t>
        </x:is>
      </x:c>
      <x:c r="B10" s="12" t="inlineStr">
        <x:is>
          <x:t xml:space="preserve">Datum</x:t>
        </x:is>
      </x:c>
      <x:c r="C10" s="12" t="inlineStr">
        <x:is>
          <x:t xml:space="preserve">Wochentag</x:t>
        </x:is>
      </x:c>
      <x:c r="D10" s="12" t="inlineStr">
        <x:is>
          <x:t xml:space="preserve">Typ</x:t>
        </x:is>
      </x:c>
      <x:c r="E10" s="12" t="inlineStr">
        <x:is>
          <x:t xml:space="preserve">Beginn</x:t>
        </x:is>
      </x:c>
      <x:c r="F10" s="12" t="inlineStr">
        <x:is>
          <x:t xml:space="preserve">Ende</x:t>
        </x:is>
      </x:c>
      <x:c r="G10" s="12" t="inlineStr">
        <x:is>
          <x:t xml:space="preserve">Pause</x:t>
        </x:is>
      </x:c>
      <x:c r="H10" s="12" t="inlineStr">
        <x:is>
          <x:t xml:space="preserve">Ist (netto)</x:t>
        </x:is>
      </x:c>
      <x:c r="I10" s="12" t="inlineStr">
        <x:is>
          <x:t xml:space="preserve">Soll</x:t>
        </x:is>
      </x:c>
      <x:c r="J10" s="12" t="inlineStr">
        <x:is>
          <x:t xml:space="preserve">Überstunden (Tag)</x:t>
        </x:is>
      </x:c>
      <x:c r="K10" s="12" t="inlineStr">
        <x:is>
          <x:t xml:space="preserve">Saldo (kumuliert)</x:t>
        </x:is>
      </x:c>
      <x:c r="L10" s="12" t="inlineStr">
        <x:is>
          <x:t xml:space="preserve">Notiz</x:t>
        </x:is>
      </x:c>
    </x:row>
    <x:row r="11">
      <x:c r="A11" s="13" t="n">
        <x:v>1</x:v>
      </x:c>
      <x:c r="B11" s="21">
        <x:f>IF(A11&gt;DAY(EOMONTH(DATE($E$3,$H$3,1),0)),"",DATE($E$3,$H$3,A11))</x:f>
        <x:v>46054</x:v>
      </x:c>
      <x:c r="C11" s="13" t="str">
        <x:f>IF(B11="","",CHOOSE(WEEKDAY(B11,2),"Mo","Di","Mi","Do","Fr","Sa","So"))</x:f>
        <x:v>So</x:v>
      </x:c>
      <x:c r="D11" s="15" t="inlineStr">
        <x:is>
          <x:t xml:space="preserve">Frei</x:t>
        </x:is>
      </x:c>
      <x:c r="E11" s="16" t="n"/>
      <x:c r="F11" s="16" t="n"/>
      <x:c r="G11" s="16" t="n"/>
      <x:c r="H11" s="17">
        <x:f>IF(OR(B11="",D11&lt;&gt;"Arbeit"),"",MAX(0,(IF(F11&lt;E11,F11+1,F11)-E11)-G11))</x:f>
      </x:c>
      <x:c r="I11" s="17">
        <x:f>IF(B11="","",IF(D11="Arbeit",$B$4,0))</x:f>
        <x:v>0</x:v>
      </x:c>
      <x:c r="J11" s="17">
        <x:f>IF(B11="","",IF(D11="Arbeit",H11-I11,0))</x:f>
        <x:v>0</x:v>
      </x:c>
      <x:c r="K11" s="17">
        <x:f>IF(B11="","",SUM($J$11:J11))</x:f>
        <x:v>0</x:v>
      </x:c>
      <x:c r="L11" s="18" t="inlineStr">
        <x:is>
          <x:t xml:space="preserve"/>
        </x:is>
      </x:c>
    </x:row>
    <x:row r="12">
      <x:c r="A12" s="13" t="n">
        <x:v>2</x:v>
      </x:c>
      <x:c r="B12" s="21">
        <x:f>IF(A12&gt;DAY(EOMONTH(DATE($E$3,$H$3,1),0)),"",DATE($E$3,$H$3,A12))</x:f>
        <x:v>46055</x:v>
      </x:c>
      <x:c r="C12" s="13" t="str">
        <x:f>IF(B12="","",CHOOSE(WEEKDAY(B12,2),"Mo","Di","Mi","Do","Fr","Sa","So"))</x:f>
        <x:v>Mo</x:v>
      </x:c>
      <x:c r="D12" s="15" t="inlineStr">
        <x:is>
          <x:t xml:space="preserve">Arbeit</x:t>
        </x:is>
      </x:c>
      <x:c r="E12" s="16" t="n">
        <x:v>0.375</x:v>
      </x:c>
      <x:c r="F12" s="16" t="n">
        <x:v>0.7708333333333334</x:v>
      </x:c>
      <x:c r="G12" s="16" t="n">
        <x:v>0.02083333333333333</x:v>
      </x:c>
      <x:c r="H12" s="17">
        <x:f>IF(OR(B12="",D12&lt;&gt;"Arbeit"),"",MAX(0,(IF(F12&lt;E12,F12+1,F12)-E12)-G12))</x:f>
        <x:v>0.37500000000000006</x:v>
      </x:c>
      <x:c r="I12" s="17">
        <x:f>IF(B12="","",IF(D12="Arbeit",$B$4,0))</x:f>
        <x:v>0.3333333333333333</x:v>
      </x:c>
      <x:c r="J12" s="17">
        <x:f>IF(B12="","",IF(D12="Arbeit",H12-I12,0))</x:f>
        <x:v>0.04166666666666674</x:v>
      </x:c>
      <x:c r="K12" s="17">
        <x:f>IF(B12="","",SUM($J$11:J12))</x:f>
        <x:v>0.04166666666666674</x:v>
      </x:c>
      <x:c r="L12" s="18" t="inlineStr">
        <x:is>
          <x:t xml:space="preserve">Wochenstart (länger)</x:t>
        </x:is>
      </x:c>
    </x:row>
    <x:row r="13">
      <x:c r="A13" s="13" t="n">
        <x:v>3</x:v>
      </x:c>
      <x:c r="B13" s="21">
        <x:f>IF(A13&gt;DAY(EOMONTH(DATE($E$3,$H$3,1),0)),"",DATE($E$3,$H$3,A13))</x:f>
        <x:v>46056</x:v>
      </x:c>
      <x:c r="C13" s="13" t="str">
        <x:f>IF(B13="","",CHOOSE(WEEKDAY(B13,2),"Mo","Di","Mi","Do","Fr","Sa","So"))</x:f>
        <x:v>Di</x:v>
      </x:c>
      <x:c r="D13" s="15" t="inlineStr">
        <x:is>
          <x:t xml:space="preserve">Arbeit</x:t>
        </x:is>
      </x:c>
      <x:c r="E13" s="16" t="n">
        <x:v>0.375</x:v>
      </x:c>
      <x:c r="F13" s="16" t="n">
        <x:v>0.7291666666666666</x:v>
      </x:c>
      <x:c r="G13" s="16" t="n">
        <x:v>0.02083333333333333</x:v>
      </x:c>
      <x:c r="H13" s="17">
        <x:f>IF(OR(B13="",D13&lt;&gt;"Arbeit"),"",MAX(0,(IF(F13&lt;E13,F13+1,F13)-E13)-G13))</x:f>
        <x:v>0.3333333333333333</x:v>
      </x:c>
      <x:c r="I13" s="17">
        <x:f>IF(B13="","",IF(D13="Arbeit",$B$4,0))</x:f>
        <x:v>0.3333333333333333</x:v>
      </x:c>
      <x:c r="J13" s="17">
        <x:f>IF(B13="","",IF(D13="Arbeit",H13-I13,0))</x:f>
        <x:v>0</x:v>
      </x:c>
      <x:c r="K13" s="17">
        <x:f>IF(B13="","",SUM($J$11:J13))</x:f>
        <x:v>0.04166666666666674</x:v>
      </x:c>
      <x:c r="L13" s="18" t="n"/>
    </x:row>
    <x:row r="14">
      <x:c r="A14" s="13" t="n">
        <x:v>4</x:v>
      </x:c>
      <x:c r="B14" s="21">
        <x:f>IF(A14&gt;DAY(EOMONTH(DATE($E$3,$H$3,1),0)),"",DATE($E$3,$H$3,A14))</x:f>
        <x:v>46057</x:v>
      </x:c>
      <x:c r="C14" s="13" t="str">
        <x:f>IF(B14="","",CHOOSE(WEEKDAY(B14,2),"Mo","Di","Mi","Do","Fr","Sa","So"))</x:f>
        <x:v>Mi</x:v>
      </x:c>
      <x:c r="D14" s="15" t="inlineStr">
        <x:is>
          <x:t xml:space="preserve">Arbeit</x:t>
        </x:is>
      </x:c>
      <x:c r="E14" s="16" t="n">
        <x:v>0.375</x:v>
      </x:c>
      <x:c r="F14" s="16" t="n">
        <x:v>0.7916666666666666</x:v>
      </x:c>
      <x:c r="G14" s="16" t="n">
        <x:v>0.03125</x:v>
      </x:c>
      <x:c r="H14" s="17">
        <x:f>IF(OR(B14="",D14&lt;&gt;"Arbeit"),"",MAX(0,(IF(F14&lt;E14,F14+1,F14)-E14)-G14))</x:f>
        <x:v>0.38541666666666663</x:v>
      </x:c>
      <x:c r="I14" s="17">
        <x:f>IF(B14="","",IF(D14="Arbeit",$B$4,0))</x:f>
        <x:v>0.3333333333333333</x:v>
      </x:c>
      <x:c r="J14" s="17">
        <x:f>IF(B14="","",IF(D14="Arbeit",H14-I14,0))</x:f>
        <x:v>0.052083333333333315</x:v>
      </x:c>
      <x:c r="K14" s="17">
        <x:f>IF(B14="","",SUM($J$11:J14))</x:f>
        <x:v>0.09375000000000006</x:v>
      </x:c>
      <x:c r="L14" s="18" t="inlineStr">
        <x:is>
          <x:t xml:space="preserve">Projektdeadline</x:t>
        </x:is>
      </x:c>
    </x:row>
    <x:row r="15">
      <x:c r="A15" s="13" t="n">
        <x:v>5</x:v>
      </x:c>
      <x:c r="B15" s="21">
        <x:f>IF(A15&gt;DAY(EOMONTH(DATE($E$3,$H$3,1),0)),"",DATE($E$3,$H$3,A15))</x:f>
        <x:v>46058</x:v>
      </x:c>
      <x:c r="C15" s="13" t="str">
        <x:f>IF(B15="","",CHOOSE(WEEKDAY(B15,2),"Mo","Di","Mi","Do","Fr","Sa","So"))</x:f>
        <x:v>Do</x:v>
      </x:c>
      <x:c r="D15" s="15" t="inlineStr">
        <x:is>
          <x:t xml:space="preserve">Arbeit</x:t>
        </x:is>
      </x:c>
      <x:c r="E15" s="16" t="n">
        <x:v>0.375</x:v>
      </x:c>
      <x:c r="F15" s="16" t="n">
        <x:v>0.7916666666666666</x:v>
      </x:c>
      <x:c r="G15" s="16" t="n">
        <x:v>0.03125</x:v>
      </x:c>
      <x:c r="H15" s="17">
        <x:f>IF(OR(B15="",D15&lt;&gt;"Arbeit"),"",MAX(0,(IF(F15&lt;E15,F15+1,F15)-E15)-G15))</x:f>
        <x:v>0.38541666666666663</x:v>
      </x:c>
      <x:c r="I15" s="17">
        <x:f>IF(B15="","",IF(D15="Arbeit",$B$4,0))</x:f>
        <x:v>0.3333333333333333</x:v>
      </x:c>
      <x:c r="J15" s="17">
        <x:f>IF(B15="","",IF(D15="Arbeit",H15-I15,0))</x:f>
        <x:v>0.052083333333333315</x:v>
      </x:c>
      <x:c r="K15" s="17">
        <x:f>IF(B15="","",SUM($J$11:J15))</x:f>
        <x:v>0.14583333333333337</x:v>
      </x:c>
      <x:c r="L15" s="18" t="inlineStr">
        <x:is>
          <x:t xml:space="preserve">Projektdeadline</x:t>
        </x:is>
      </x:c>
    </x:row>
    <x:row r="16">
      <x:c r="A16" s="13" t="n">
        <x:v>6</x:v>
      </x:c>
      <x:c r="B16" s="21">
        <x:f>IF(A16&gt;DAY(EOMONTH(DATE($E$3,$H$3,1),0)),"",DATE($E$3,$H$3,A16))</x:f>
        <x:v>46059</x:v>
      </x:c>
      <x:c r="C16" s="13" t="str">
        <x:f>IF(B16="","",CHOOSE(WEEKDAY(B16,2),"Mo","Di","Mi","Do","Fr","Sa","So"))</x:f>
        <x:v>Fr</x:v>
      </x:c>
      <x:c r="D16" s="15" t="inlineStr">
        <x:is>
          <x:t xml:space="preserve">Urlaub</x:t>
        </x:is>
      </x:c>
      <x:c r="E16" s="16" t="n"/>
      <x:c r="F16" s="16" t="n"/>
      <x:c r="G16" s="16" t="n"/>
      <x:c r="H16" s="17">
        <x:f>IF(OR(B16="",D16&lt;&gt;"Arbeit"),"",MAX(0,(IF(F16&lt;E16,F16+1,F16)-E16)-G16))</x:f>
      </x:c>
      <x:c r="I16" s="17">
        <x:f>IF(B16="","",IF(D16="Arbeit",$B$4,0))</x:f>
        <x:v>0</x:v>
      </x:c>
      <x:c r="J16" s="17">
        <x:f>IF(B16="","",IF(D16="Arbeit",H16-I16,0))</x:f>
        <x:v>0</x:v>
      </x:c>
      <x:c r="K16" s="17">
        <x:f>IF(B16="","",SUM($J$11:J16))</x:f>
        <x:v>0.14583333333333337</x:v>
      </x:c>
      <x:c r="L16" s="18" t="inlineStr">
        <x:is>
          <x:t xml:space="preserve">Urlaub</x:t>
        </x:is>
      </x:c>
    </x:row>
    <x:row r="17">
      <x:c r="A17" s="13" t="n">
        <x:v>7</x:v>
      </x:c>
      <x:c r="B17" s="21">
        <x:f>IF(A17&gt;DAY(EOMONTH(DATE($E$3,$H$3,1),0)),"",DATE($E$3,$H$3,A17))</x:f>
        <x:v>46060</x:v>
      </x:c>
      <x:c r="C17" s="13" t="str">
        <x:f>IF(B17="","",CHOOSE(WEEKDAY(B17,2),"Mo","Di","Mi","Do","Fr","Sa","So"))</x:f>
        <x:v>Sa</x:v>
      </x:c>
      <x:c r="D17" s="15" t="inlineStr">
        <x:is>
          <x:t xml:space="preserve">Frei</x:t>
        </x:is>
      </x:c>
      <x:c r="E17" s="16" t="n"/>
      <x:c r="F17" s="16" t="n"/>
      <x:c r="G17" s="16" t="n"/>
      <x:c r="H17" s="17">
        <x:f>IF(OR(B17="",D17&lt;&gt;"Arbeit"),"",MAX(0,(IF(F17&lt;E17,F17+1,F17)-E17)-G17))</x:f>
      </x:c>
      <x:c r="I17" s="17">
        <x:f>IF(B17="","",IF(D17="Arbeit",$B$4,0))</x:f>
        <x:v>0</x:v>
      </x:c>
      <x:c r="J17" s="17">
        <x:f>IF(B17="","",IF(D17="Arbeit",H17-I17,0))</x:f>
        <x:v>0</x:v>
      </x:c>
      <x:c r="K17" s="17">
        <x:f>IF(B17="","",SUM($J$11:J17))</x:f>
        <x:v>0.14583333333333337</x:v>
      </x:c>
      <x:c r="L17" s="18" t="inlineStr">
        <x:is>
          <x:t xml:space="preserve"/>
        </x:is>
      </x:c>
    </x:row>
    <x:row r="18">
      <x:c r="A18" s="13" t="n">
        <x:v>8</x:v>
      </x:c>
      <x:c r="B18" s="21">
        <x:f>IF(A18&gt;DAY(EOMONTH(DATE($E$3,$H$3,1),0)),"",DATE($E$3,$H$3,A18))</x:f>
        <x:v>46061</x:v>
      </x:c>
      <x:c r="C18" s="13" t="str">
        <x:f>IF(B18="","",CHOOSE(WEEKDAY(B18,2),"Mo","Di","Mi","Do","Fr","Sa","So"))</x:f>
        <x:v>So</x:v>
      </x:c>
      <x:c r="D18" s="15" t="inlineStr">
        <x:is>
          <x:t xml:space="preserve">Frei</x:t>
        </x:is>
      </x:c>
      <x:c r="E18" s="16" t="n"/>
      <x:c r="F18" s="16" t="n"/>
      <x:c r="G18" s="16" t="n"/>
      <x:c r="H18" s="17">
        <x:f>IF(OR(B18="",D18&lt;&gt;"Arbeit"),"",MAX(0,(IF(F18&lt;E18,F18+1,F18)-E18)-G18))</x:f>
      </x:c>
      <x:c r="I18" s="17">
        <x:f>IF(B18="","",IF(D18="Arbeit",$B$4,0))</x:f>
        <x:v>0</x:v>
      </x:c>
      <x:c r="J18" s="17">
        <x:f>IF(B18="","",IF(D18="Arbeit",H18-I18,0))</x:f>
        <x:v>0</x:v>
      </x:c>
      <x:c r="K18" s="17">
        <x:f>IF(B18="","",SUM($J$11:J18))</x:f>
        <x:v>0.14583333333333337</x:v>
      </x:c>
      <x:c r="L18" s="18" t="inlineStr">
        <x:is>
          <x:t xml:space="preserve"/>
        </x:is>
      </x:c>
    </x:row>
    <x:row r="19">
      <x:c r="A19" s="13" t="n">
        <x:v>9</x:v>
      </x:c>
      <x:c r="B19" s="21">
        <x:f>IF(A19&gt;DAY(EOMONTH(DATE($E$3,$H$3,1),0)),"",DATE($E$3,$H$3,A19))</x:f>
        <x:v>46062</x:v>
      </x:c>
      <x:c r="C19" s="13" t="str">
        <x:f>IF(B19="","",CHOOSE(WEEKDAY(B19,2),"Mo","Di","Mi","Do","Fr","Sa","So"))</x:f>
        <x:v>Mo</x:v>
      </x:c>
      <x:c r="D19" s="15" t="inlineStr">
        <x:is>
          <x:t xml:space="preserve">Urlaub</x:t>
        </x:is>
      </x:c>
      <x:c r="E19" s="16" t="n"/>
      <x:c r="F19" s="16" t="n"/>
      <x:c r="G19" s="16" t="n"/>
      <x:c r="H19" s="17">
        <x:f>IF(OR(B19="",D19&lt;&gt;"Arbeit"),"",MAX(0,(IF(F19&lt;E19,F19+1,F19)-E19)-G19))</x:f>
      </x:c>
      <x:c r="I19" s="17">
        <x:f>IF(B19="","",IF(D19="Arbeit",$B$4,0))</x:f>
        <x:v>0</x:v>
      </x:c>
      <x:c r="J19" s="17">
        <x:f>IF(B19="","",IF(D19="Arbeit",H19-I19,0))</x:f>
        <x:v>0</x:v>
      </x:c>
      <x:c r="K19" s="17">
        <x:f>IF(B19="","",SUM($J$11:J19))</x:f>
        <x:v>0.14583333333333337</x:v>
      </x:c>
      <x:c r="L19" s="18" t="inlineStr">
        <x:is>
          <x:t xml:space="preserve">Urlaub</x:t>
        </x:is>
      </x:c>
    </x:row>
    <x:row r="20">
      <x:c r="A20" s="13" t="n">
        <x:v>10</x:v>
      </x:c>
      <x:c r="B20" s="21">
        <x:f>IF(A20&gt;DAY(EOMONTH(DATE($E$3,$H$3,1),0)),"",DATE($E$3,$H$3,A20))</x:f>
        <x:v>46063</x:v>
      </x:c>
      <x:c r="C20" s="13" t="str">
        <x:f>IF(B20="","",CHOOSE(WEEKDAY(B20,2),"Mo","Di","Mi","Do","Fr","Sa","So"))</x:f>
        <x:v>Di</x:v>
      </x:c>
      <x:c r="D20" s="15" t="inlineStr">
        <x:is>
          <x:t xml:space="preserve">Urlaub</x:t>
        </x:is>
      </x:c>
      <x:c r="E20" s="16" t="n"/>
      <x:c r="F20" s="16" t="n"/>
      <x:c r="G20" s="16" t="n"/>
      <x:c r="H20" s="17">
        <x:f>IF(OR(B20="",D20&lt;&gt;"Arbeit"),"",MAX(0,(IF(F20&lt;E20,F20+1,F20)-E20)-G20))</x:f>
      </x:c>
      <x:c r="I20" s="17">
        <x:f>IF(B20="","",IF(D20="Arbeit",$B$4,0))</x:f>
        <x:v>0</x:v>
      </x:c>
      <x:c r="J20" s="17">
        <x:f>IF(B20="","",IF(D20="Arbeit",H20-I20,0))</x:f>
        <x:v>0</x:v>
      </x:c>
      <x:c r="K20" s="17">
        <x:f>IF(B20="","",SUM($J$11:J20))</x:f>
        <x:v>0.14583333333333337</x:v>
      </x:c>
      <x:c r="L20" s="18" t="inlineStr">
        <x:is>
          <x:t xml:space="preserve">Urlaub</x:t>
        </x:is>
      </x:c>
    </x:row>
    <x:row r="21">
      <x:c r="A21" s="13" t="n">
        <x:v>11</x:v>
      </x:c>
      <x:c r="B21" s="21">
        <x:f>IF(A21&gt;DAY(EOMONTH(DATE($E$3,$H$3,1),0)),"",DATE($E$3,$H$3,A21))</x:f>
        <x:v>46064</x:v>
      </x:c>
      <x:c r="C21" s="13" t="str">
        <x:f>IF(B21="","",CHOOSE(WEEKDAY(B21,2),"Mo","Di","Mi","Do","Fr","Sa","So"))</x:f>
        <x:v>Mi</x:v>
      </x:c>
      <x:c r="D21" s="15" t="inlineStr">
        <x:is>
          <x:t xml:space="preserve">Arbeit</x:t>
        </x:is>
      </x:c>
      <x:c r="E21" s="16" t="n">
        <x:v>0.375</x:v>
      </x:c>
      <x:c r="F21" s="16" t="n">
        <x:v>0.7291666666666666</x:v>
      </x:c>
      <x:c r="G21" s="16" t="n">
        <x:v>0.02083333333333333</x:v>
      </x:c>
      <x:c r="H21" s="17">
        <x:f>IF(OR(B21="",D21&lt;&gt;"Arbeit"),"",MAX(0,(IF(F21&lt;E21,F21+1,F21)-E21)-G21))</x:f>
        <x:v>0.3333333333333333</x:v>
      </x:c>
      <x:c r="I21" s="17">
        <x:f>IF(B21="","",IF(D21="Arbeit",$B$4,0))</x:f>
        <x:v>0.3333333333333333</x:v>
      </x:c>
      <x:c r="J21" s="17">
        <x:f>IF(B21="","",IF(D21="Arbeit",H21-I21,0))</x:f>
        <x:v>0</x:v>
      </x:c>
      <x:c r="K21" s="17">
        <x:f>IF(B21="","",SUM($J$11:J21))</x:f>
        <x:v>0.14583333333333337</x:v>
      </x:c>
      <x:c r="L21" s="18" t="n"/>
    </x:row>
    <x:row r="22">
      <x:c r="A22" s="13" t="n">
        <x:v>12</x:v>
      </x:c>
      <x:c r="B22" s="21">
        <x:f>IF(A22&gt;DAY(EOMONTH(DATE($E$3,$H$3,1),0)),"",DATE($E$3,$H$3,A22))</x:f>
        <x:v>46065</x:v>
      </x:c>
      <x:c r="C22" s="13" t="str">
        <x:f>IF(B22="","",CHOOSE(WEEKDAY(B22,2),"Mo","Di","Mi","Do","Fr","Sa","So"))</x:f>
        <x:v>Do</x:v>
      </x:c>
      <x:c r="D22" s="15" t="inlineStr">
        <x:is>
          <x:t xml:space="preserve">Arbeit</x:t>
        </x:is>
      </x:c>
      <x:c r="E22" s="16" t="n">
        <x:v>0.9166666666666666</x:v>
      </x:c>
      <x:c r="F22" s="16" t="n">
        <x:v>0.2708333333333333</x:v>
      </x:c>
      <x:c r="G22" s="16" t="n">
        <x:v>0.02083333333333333</x:v>
      </x:c>
      <x:c r="H22" s="17">
        <x:f>IF(OR(B22="",D22&lt;&gt;"Arbeit"),"",MAX(0,(IF(F22&lt;E22,F22+1,F22)-E22)-G22))</x:f>
        <x:v>0.3333333333333333</x:v>
      </x:c>
      <x:c r="I22" s="17">
        <x:f>IF(B22="","",IF(D22="Arbeit",$B$4,0))</x:f>
        <x:v>0.3333333333333333</x:v>
      </x:c>
      <x:c r="J22" s="17">
        <x:f>IF(B22="","",IF(D22="Arbeit",H22-I22,0))</x:f>
        <x:v>0</x:v>
      </x:c>
      <x:c r="K22" s="17">
        <x:f>IF(B22="","",SUM($J$11:J22))</x:f>
        <x:v>0.14583333333333337</x:v>
      </x:c>
      <x:c r="L22" s="18" t="inlineStr">
        <x:is>
          <x:t xml:space="preserve">Nachtschicht</x:t>
        </x:is>
      </x:c>
    </x:row>
    <x:row r="23">
      <x:c r="A23" s="13" t="n">
        <x:v>13</x:v>
      </x:c>
      <x:c r="B23" s="21">
        <x:f>IF(A23&gt;DAY(EOMONTH(DATE($E$3,$H$3,1),0)),"",DATE($E$3,$H$3,A23))</x:f>
        <x:v>46066</x:v>
      </x:c>
      <x:c r="C23" s="13" t="str">
        <x:f>IF(B23="","",CHOOSE(WEEKDAY(B23,2),"Mo","Di","Mi","Do","Fr","Sa","So"))</x:f>
        <x:v>Fr</x:v>
      </x:c>
      <x:c r="D23" s="15" t="inlineStr">
        <x:is>
          <x:t xml:space="preserve">Arbeit</x:t>
        </x:is>
      </x:c>
      <x:c r="E23" s="16" t="n">
        <x:v>0.375</x:v>
      </x:c>
      <x:c r="F23" s="16" t="n">
        <x:v>0.6875</x:v>
      </x:c>
      <x:c r="G23" s="16" t="n">
        <x:v>0.02083333333333333</x:v>
      </x:c>
      <x:c r="H23" s="17">
        <x:f>IF(OR(B23="",D23&lt;&gt;"Arbeit"),"",MAX(0,(IF(F23&lt;E23,F23+1,F23)-E23)-G23))</x:f>
        <x:v>0.2916666666666667</x:v>
      </x:c>
      <x:c r="I23" s="17">
        <x:f>IF(B23="","",IF(D23="Arbeit",$B$4,0))</x:f>
        <x:v>0.3333333333333333</x:v>
      </x:c>
      <x:c r="J23" s="17">
        <x:f>IF(B23="","",IF(D23="Arbeit",H23-I23,0))</x:f>
        <x:v>-0.04166666666666663</x:v>
      </x:c>
      <x:c r="K23" s="17">
        <x:f>IF(B23="","",SUM($J$11:J23))</x:f>
        <x:v>0.10416666666666674</x:v>
      </x:c>
      <x:c r="L23" s="18" t="inlineStr">
        <x:is>
          <x:t xml:space="preserve">Früher Feierabend</x:t>
        </x:is>
      </x:c>
    </x:row>
    <x:row r="24">
      <x:c r="A24" s="13" t="n">
        <x:v>14</x:v>
      </x:c>
      <x:c r="B24" s="21">
        <x:f>IF(A24&gt;DAY(EOMONTH(DATE($E$3,$H$3,1),0)),"",DATE($E$3,$H$3,A24))</x:f>
        <x:v>46067</x:v>
      </x:c>
      <x:c r="C24" s="13" t="str">
        <x:f>IF(B24="","",CHOOSE(WEEKDAY(B24,2),"Mo","Di","Mi","Do","Fr","Sa","So"))</x:f>
        <x:v>Sa</x:v>
      </x:c>
      <x:c r="D24" s="15" t="inlineStr">
        <x:is>
          <x:t xml:space="preserve">Frei</x:t>
        </x:is>
      </x:c>
      <x:c r="E24" s="16" t="n"/>
      <x:c r="F24" s="16" t="n"/>
      <x:c r="G24" s="16" t="n"/>
      <x:c r="H24" s="17">
        <x:f>IF(OR(B24="",D24&lt;&gt;"Arbeit"),"",MAX(0,(IF(F24&lt;E24,F24+1,F24)-E24)-G24))</x:f>
      </x:c>
      <x:c r="I24" s="17">
        <x:f>IF(B24="","",IF(D24="Arbeit",$B$4,0))</x:f>
        <x:v>0</x:v>
      </x:c>
      <x:c r="J24" s="17">
        <x:f>IF(B24="","",IF(D24="Arbeit",H24-I24,0))</x:f>
        <x:v>0</x:v>
      </x:c>
      <x:c r="K24" s="17">
        <x:f>IF(B24="","",SUM($J$11:J24))</x:f>
        <x:v>0.10416666666666674</x:v>
      </x:c>
      <x:c r="L24" s="18" t="inlineStr">
        <x:is>
          <x:t xml:space="preserve"/>
        </x:is>
      </x:c>
    </x:row>
    <x:row r="25">
      <x:c r="A25" s="13" t="n">
        <x:v>15</x:v>
      </x:c>
      <x:c r="B25" s="21">
        <x:f>IF(A25&gt;DAY(EOMONTH(DATE($E$3,$H$3,1),0)),"",DATE($E$3,$H$3,A25))</x:f>
        <x:v>46068</x:v>
      </x:c>
      <x:c r="C25" s="13" t="str">
        <x:f>IF(B25="","",CHOOSE(WEEKDAY(B25,2),"Mo","Di","Mi","Do","Fr","Sa","So"))</x:f>
        <x:v>So</x:v>
      </x:c>
      <x:c r="D25" s="15" t="inlineStr">
        <x:is>
          <x:t xml:space="preserve">Frei</x:t>
        </x:is>
      </x:c>
      <x:c r="E25" s="16" t="n"/>
      <x:c r="F25" s="16" t="n"/>
      <x:c r="G25" s="16" t="n"/>
      <x:c r="H25" s="17">
        <x:f>IF(OR(B25="",D25&lt;&gt;"Arbeit"),"",MAX(0,(IF(F25&lt;E25,F25+1,F25)-E25)-G25))</x:f>
      </x:c>
      <x:c r="I25" s="17">
        <x:f>IF(B25="","",IF(D25="Arbeit",$B$4,0))</x:f>
        <x:v>0</x:v>
      </x:c>
      <x:c r="J25" s="17">
        <x:f>IF(B25="","",IF(D25="Arbeit",H25-I25,0))</x:f>
        <x:v>0</x:v>
      </x:c>
      <x:c r="K25" s="17">
        <x:f>IF(B25="","",SUM($J$11:J25))</x:f>
        <x:v>0.10416666666666674</x:v>
      </x:c>
      <x:c r="L25" s="18" t="inlineStr">
        <x:is>
          <x:t xml:space="preserve"/>
        </x:is>
      </x:c>
    </x:row>
    <x:row r="26">
      <x:c r="A26" s="13" t="n">
        <x:v>16</x:v>
      </x:c>
      <x:c r="B26" s="21">
        <x:f>IF(A26&gt;DAY(EOMONTH(DATE($E$3,$H$3,1),0)),"",DATE($E$3,$H$3,A26))</x:f>
        <x:v>46069</x:v>
      </x:c>
      <x:c r="C26" s="13" t="str">
        <x:f>IF(B26="","",CHOOSE(WEEKDAY(B26,2),"Mo","Di","Mi","Do","Fr","Sa","So"))</x:f>
        <x:v>Mo</x:v>
      </x:c>
      <x:c r="D26" s="15" t="inlineStr">
        <x:is>
          <x:t xml:space="preserve">Arbeit</x:t>
        </x:is>
      </x:c>
      <x:c r="E26" s="16" t="n">
        <x:v>0.375</x:v>
      </x:c>
      <x:c r="F26" s="16" t="n">
        <x:v>0.7708333333333334</x:v>
      </x:c>
      <x:c r="G26" s="16" t="n">
        <x:v>0.02083333333333333</x:v>
      </x:c>
      <x:c r="H26" s="17">
        <x:f>IF(OR(B26="",D26&lt;&gt;"Arbeit"),"",MAX(0,(IF(F26&lt;E26,F26+1,F26)-E26)-G26))</x:f>
        <x:v>0.37500000000000006</x:v>
      </x:c>
      <x:c r="I26" s="17">
        <x:f>IF(B26="","",IF(D26="Arbeit",$B$4,0))</x:f>
        <x:v>0.3333333333333333</x:v>
      </x:c>
      <x:c r="J26" s="17">
        <x:f>IF(B26="","",IF(D26="Arbeit",H26-I26,0))</x:f>
        <x:v>0.04166666666666674</x:v>
      </x:c>
      <x:c r="K26" s="17">
        <x:f>IF(B26="","",SUM($J$11:J26))</x:f>
        <x:v>0.14583333333333348</x:v>
      </x:c>
      <x:c r="L26" s="18" t="inlineStr">
        <x:is>
          <x:t xml:space="preserve">Wochenstart (länger)</x:t>
        </x:is>
      </x:c>
    </x:row>
    <x:row r="27">
      <x:c r="A27" s="13" t="n">
        <x:v>17</x:v>
      </x:c>
      <x:c r="B27" s="21">
        <x:f>IF(A27&gt;DAY(EOMONTH(DATE($E$3,$H$3,1),0)),"",DATE($E$3,$H$3,A27))</x:f>
        <x:v>46070</x:v>
      </x:c>
      <x:c r="C27" s="13" t="str">
        <x:f>IF(B27="","",CHOOSE(WEEKDAY(B27,2),"Mo","Di","Mi","Do","Fr","Sa","So"))</x:f>
        <x:v>Di</x:v>
      </x:c>
      <x:c r="D27" s="15" t="inlineStr">
        <x:is>
          <x:t xml:space="preserve">Krank</x:t>
        </x:is>
      </x:c>
      <x:c r="E27" s="16" t="n"/>
      <x:c r="F27" s="16" t="n"/>
      <x:c r="G27" s="16" t="n"/>
      <x:c r="H27" s="17">
        <x:f>IF(OR(B27="",D27&lt;&gt;"Arbeit"),"",MAX(0,(IF(F27&lt;E27,F27+1,F27)-E27)-G27))</x:f>
      </x:c>
      <x:c r="I27" s="17">
        <x:f>IF(B27="","",IF(D27="Arbeit",$B$4,0))</x:f>
        <x:v>0</x:v>
      </x:c>
      <x:c r="J27" s="17">
        <x:f>IF(B27="","",IF(D27="Arbeit",H27-I27,0))</x:f>
        <x:v>0</x:v>
      </x:c>
      <x:c r="K27" s="17">
        <x:f>IF(B27="","",SUM($J$11:J27))</x:f>
        <x:v>0.14583333333333348</x:v>
      </x:c>
      <x:c r="L27" s="18" t="inlineStr">
        <x:is>
          <x:t xml:space="preserve">Grippe</x:t>
        </x:is>
      </x:c>
    </x:row>
    <x:row r="28">
      <x:c r="A28" s="13" t="n">
        <x:v>18</x:v>
      </x:c>
      <x:c r="B28" s="21">
        <x:f>IF(A28&gt;DAY(EOMONTH(DATE($E$3,$H$3,1),0)),"",DATE($E$3,$H$3,A28))</x:f>
        <x:v>46071</x:v>
      </x:c>
      <x:c r="C28" s="13" t="str">
        <x:f>IF(B28="","",CHOOSE(WEEKDAY(B28,2),"Mo","Di","Mi","Do","Fr","Sa","So"))</x:f>
        <x:v>Mi</x:v>
      </x:c>
      <x:c r="D28" s="15" t="inlineStr">
        <x:is>
          <x:t xml:space="preserve">Krank</x:t>
        </x:is>
      </x:c>
      <x:c r="E28" s="16" t="n"/>
      <x:c r="F28" s="16" t="n"/>
      <x:c r="G28" s="16" t="n"/>
      <x:c r="H28" s="17">
        <x:f>IF(OR(B28="",D28&lt;&gt;"Arbeit"),"",MAX(0,(IF(F28&lt;E28,F28+1,F28)-E28)-G28))</x:f>
      </x:c>
      <x:c r="I28" s="17">
        <x:f>IF(B28="","",IF(D28="Arbeit",$B$4,0))</x:f>
        <x:v>0</x:v>
      </x:c>
      <x:c r="J28" s="17">
        <x:f>IF(B28="","",IF(D28="Arbeit",H28-I28,0))</x:f>
        <x:v>0</x:v>
      </x:c>
      <x:c r="K28" s="17">
        <x:f>IF(B28="","",SUM($J$11:J28))</x:f>
        <x:v>0.14583333333333348</x:v>
      </x:c>
      <x:c r="L28" s="18" t="inlineStr">
        <x:is>
          <x:t xml:space="preserve">Grippe</x:t>
        </x:is>
      </x:c>
    </x:row>
    <x:row r="29">
      <x:c r="A29" s="13" t="n">
        <x:v>19</x:v>
      </x:c>
      <x:c r="B29" s="21">
        <x:f>IF(A29&gt;DAY(EOMONTH(DATE($E$3,$H$3,1),0)),"",DATE($E$3,$H$3,A29))</x:f>
        <x:v>46072</x:v>
      </x:c>
      <x:c r="C29" s="13" t="str">
        <x:f>IF(B29="","",CHOOSE(WEEKDAY(B29,2),"Mo","Di","Mi","Do","Fr","Sa","So"))</x:f>
        <x:v>Do</x:v>
      </x:c>
      <x:c r="D29" s="15" t="inlineStr">
        <x:is>
          <x:t xml:space="preserve">Arbeit</x:t>
        </x:is>
      </x:c>
      <x:c r="E29" s="16" t="n">
        <x:v>0.375</x:v>
      </x:c>
      <x:c r="F29" s="16" t="n">
        <x:v>0.7291666666666666</x:v>
      </x:c>
      <x:c r="G29" s="16" t="n">
        <x:v>0.02083333333333333</x:v>
      </x:c>
      <x:c r="H29" s="17">
        <x:f>IF(OR(B29="",D29&lt;&gt;"Arbeit"),"",MAX(0,(IF(F29&lt;E29,F29+1,F29)-E29)-G29))</x:f>
        <x:v>0.3333333333333333</x:v>
      </x:c>
      <x:c r="I29" s="17">
        <x:f>IF(B29="","",IF(D29="Arbeit",$B$4,0))</x:f>
        <x:v>0.3333333333333333</x:v>
      </x:c>
      <x:c r="J29" s="17">
        <x:f>IF(B29="","",IF(D29="Arbeit",H29-I29,0))</x:f>
        <x:v>0</x:v>
      </x:c>
      <x:c r="K29" s="17">
        <x:f>IF(B29="","",SUM($J$11:J29))</x:f>
        <x:v>0.14583333333333348</x:v>
      </x:c>
      <x:c r="L29" s="18" t="n"/>
    </x:row>
    <x:row r="30">
      <x:c r="A30" s="13" t="n">
        <x:v>20</x:v>
      </x:c>
      <x:c r="B30" s="21">
        <x:f>IF(A30&gt;DAY(EOMONTH(DATE($E$3,$H$3,1),0)),"",DATE($E$3,$H$3,A30))</x:f>
        <x:v>46073</x:v>
      </x:c>
      <x:c r="C30" s="13" t="str">
        <x:f>IF(B30="","",CHOOSE(WEEKDAY(B30,2),"Mo","Di","Mi","Do","Fr","Sa","So"))</x:f>
        <x:v>Fr</x:v>
      </x:c>
      <x:c r="D30" s="15" t="inlineStr">
        <x:is>
          <x:t xml:space="preserve">Arbeit</x:t>
        </x:is>
      </x:c>
      <x:c r="E30" s="16" t="n">
        <x:v>0.375</x:v>
      </x:c>
      <x:c r="F30" s="16" t="n">
        <x:v>0.6875</x:v>
      </x:c>
      <x:c r="G30" s="16" t="n">
        <x:v>0.02083333333333333</x:v>
      </x:c>
      <x:c r="H30" s="17">
        <x:f>IF(OR(B30="",D30&lt;&gt;"Arbeit"),"",MAX(0,(IF(F30&lt;E30,F30+1,F30)-E30)-G30))</x:f>
        <x:v>0.2916666666666667</x:v>
      </x:c>
      <x:c r="I30" s="17">
        <x:f>IF(B30="","",IF(D30="Arbeit",$B$4,0))</x:f>
        <x:v>0.3333333333333333</x:v>
      </x:c>
      <x:c r="J30" s="17">
        <x:f>IF(B30="","",IF(D30="Arbeit",H30-I30,0))</x:f>
        <x:v>-0.04166666666666663</x:v>
      </x:c>
      <x:c r="K30" s="17">
        <x:f>IF(B30="","",SUM($J$11:J30))</x:f>
        <x:v>0.10416666666666685</x:v>
      </x:c>
      <x:c r="L30" s="18" t="inlineStr">
        <x:is>
          <x:t xml:space="preserve">Früher Feierabend</x:t>
        </x:is>
      </x:c>
    </x:row>
    <x:row r="31">
      <x:c r="A31" s="13" t="n">
        <x:v>21</x:v>
      </x:c>
      <x:c r="B31" s="21">
        <x:f>IF(A31&gt;DAY(EOMONTH(DATE($E$3,$H$3,1),0)),"",DATE($E$3,$H$3,A31))</x:f>
        <x:v>46074</x:v>
      </x:c>
      <x:c r="C31" s="13" t="str">
        <x:f>IF(B31="","",CHOOSE(WEEKDAY(B31,2),"Mo","Di","Mi","Do","Fr","Sa","So"))</x:f>
        <x:v>Sa</x:v>
      </x:c>
      <x:c r="D31" s="15" t="inlineStr">
        <x:is>
          <x:t xml:space="preserve">Frei</x:t>
        </x:is>
      </x:c>
      <x:c r="E31" s="16" t="n"/>
      <x:c r="F31" s="16" t="n"/>
      <x:c r="G31" s="16" t="n"/>
      <x:c r="H31" s="17">
        <x:f>IF(OR(B31="",D31&lt;&gt;"Arbeit"),"",MAX(0,(IF(F31&lt;E31,F31+1,F31)-E31)-G31))</x:f>
      </x:c>
      <x:c r="I31" s="17">
        <x:f>IF(B31="","",IF(D31="Arbeit",$B$4,0))</x:f>
        <x:v>0</x:v>
      </x:c>
      <x:c r="J31" s="17">
        <x:f>IF(B31="","",IF(D31="Arbeit",H31-I31,0))</x:f>
        <x:v>0</x:v>
      </x:c>
      <x:c r="K31" s="17">
        <x:f>IF(B31="","",SUM($J$11:J31))</x:f>
        <x:v>0.10416666666666685</x:v>
      </x:c>
      <x:c r="L31" s="18" t="inlineStr">
        <x:is>
          <x:t xml:space="preserve"/>
        </x:is>
      </x:c>
    </x:row>
    <x:row r="32">
      <x:c r="A32" s="13" t="n">
        <x:v>22</x:v>
      </x:c>
      <x:c r="B32" s="21">
        <x:f>IF(A32&gt;DAY(EOMONTH(DATE($E$3,$H$3,1),0)),"",DATE($E$3,$H$3,A32))</x:f>
        <x:v>46075</x:v>
      </x:c>
      <x:c r="C32" s="13" t="str">
        <x:f>IF(B32="","",CHOOSE(WEEKDAY(B32,2),"Mo","Di","Mi","Do","Fr","Sa","So"))</x:f>
        <x:v>So</x:v>
      </x:c>
      <x:c r="D32" s="15" t="inlineStr">
        <x:is>
          <x:t xml:space="preserve">Frei</x:t>
        </x:is>
      </x:c>
      <x:c r="E32" s="16" t="n"/>
      <x:c r="F32" s="16" t="n"/>
      <x:c r="G32" s="16" t="n"/>
      <x:c r="H32" s="17">
        <x:f>IF(OR(B32="",D32&lt;&gt;"Arbeit"),"",MAX(0,(IF(F32&lt;E32,F32+1,F32)-E32)-G32))</x:f>
      </x:c>
      <x:c r="I32" s="17">
        <x:f>IF(B32="","",IF(D32="Arbeit",$B$4,0))</x:f>
        <x:v>0</x:v>
      </x:c>
      <x:c r="J32" s="17">
        <x:f>IF(B32="","",IF(D32="Arbeit",H32-I32,0))</x:f>
        <x:v>0</x:v>
      </x:c>
      <x:c r="K32" s="17">
        <x:f>IF(B32="","",SUM($J$11:J32))</x:f>
        <x:v>0.10416666666666685</x:v>
      </x:c>
      <x:c r="L32" s="18" t="inlineStr">
        <x:is>
          <x:t xml:space="preserve"/>
        </x:is>
      </x:c>
    </x:row>
    <x:row r="33">
      <x:c r="A33" s="13" t="n">
        <x:v>23</x:v>
      </x:c>
      <x:c r="B33" s="21">
        <x:f>IF(A33&gt;DAY(EOMONTH(DATE($E$3,$H$3,1),0)),"",DATE($E$3,$H$3,A33))</x:f>
        <x:v>46076</x:v>
      </x:c>
      <x:c r="C33" s="13" t="str">
        <x:f>IF(B33="","",CHOOSE(WEEKDAY(B33,2),"Mo","Di","Mi","Do","Fr","Sa","So"))</x:f>
        <x:v>Mo</x:v>
      </x:c>
      <x:c r="D33" s="15" t="inlineStr">
        <x:is>
          <x:t xml:space="preserve">Arbeit</x:t>
        </x:is>
      </x:c>
      <x:c r="E33" s="16" t="n">
        <x:v>0.375</x:v>
      </x:c>
      <x:c r="F33" s="16" t="n">
        <x:v>0.7708333333333334</x:v>
      </x:c>
      <x:c r="G33" s="16" t="n">
        <x:v>0.02083333333333333</x:v>
      </x:c>
      <x:c r="H33" s="17">
        <x:f>IF(OR(B33="",D33&lt;&gt;"Arbeit"),"",MAX(0,(IF(F33&lt;E33,F33+1,F33)-E33)-G33))</x:f>
        <x:v>0.37500000000000006</x:v>
      </x:c>
      <x:c r="I33" s="17">
        <x:f>IF(B33="","",IF(D33="Arbeit",$B$4,0))</x:f>
        <x:v>0.3333333333333333</x:v>
      </x:c>
      <x:c r="J33" s="17">
        <x:f>IF(B33="","",IF(D33="Arbeit",H33-I33,0))</x:f>
        <x:v>0.04166666666666674</x:v>
      </x:c>
      <x:c r="K33" s="17">
        <x:f>IF(B33="","",SUM($J$11:J33))</x:f>
        <x:v>0.1458333333333336</x:v>
      </x:c>
      <x:c r="L33" s="18" t="inlineStr">
        <x:is>
          <x:t xml:space="preserve">Wochenstart (länger)</x:t>
        </x:is>
      </x:c>
    </x:row>
    <x:row r="34">
      <x:c r="A34" s="13" t="n">
        <x:v>24</x:v>
      </x:c>
      <x:c r="B34" s="21">
        <x:f>IF(A34&gt;DAY(EOMONTH(DATE($E$3,$H$3,1),0)),"",DATE($E$3,$H$3,A34))</x:f>
        <x:v>46077</x:v>
      </x:c>
      <x:c r="C34" s="13" t="str">
        <x:f>IF(B34="","",CHOOSE(WEEKDAY(B34,2),"Mo","Di","Mi","Do","Fr","Sa","So"))</x:f>
        <x:v>Di</x:v>
      </x:c>
      <x:c r="D34" s="15" t="inlineStr">
        <x:is>
          <x:t xml:space="preserve">Arbeit</x:t>
        </x:is>
      </x:c>
      <x:c r="E34" s="16" t="n">
        <x:v>0.375</x:v>
      </x:c>
      <x:c r="F34" s="16" t="n">
        <x:v>0.7291666666666666</x:v>
      </x:c>
      <x:c r="G34" s="16" t="n">
        <x:v>0.02083333333333333</x:v>
      </x:c>
      <x:c r="H34" s="17">
        <x:f>IF(OR(B34="",D34&lt;&gt;"Arbeit"),"",MAX(0,(IF(F34&lt;E34,F34+1,F34)-E34)-G34))</x:f>
        <x:v>0.3333333333333333</x:v>
      </x:c>
      <x:c r="I34" s="17">
        <x:f>IF(B34="","",IF(D34="Arbeit",$B$4,0))</x:f>
        <x:v>0.3333333333333333</x:v>
      </x:c>
      <x:c r="J34" s="17">
        <x:f>IF(B34="","",IF(D34="Arbeit",H34-I34,0))</x:f>
        <x:v>0</x:v>
      </x:c>
      <x:c r="K34" s="17">
        <x:f>IF(B34="","",SUM($J$11:J34))</x:f>
        <x:v>0.1458333333333336</x:v>
      </x:c>
      <x:c r="L34" s="18" t="n"/>
    </x:row>
    <x:row r="35">
      <x:c r="A35" s="13" t="n">
        <x:v>25</x:v>
      </x:c>
      <x:c r="B35" s="21">
        <x:f>IF(A35&gt;DAY(EOMONTH(DATE($E$3,$H$3,1),0)),"",DATE($E$3,$H$3,A35))</x:f>
        <x:v>46078</x:v>
      </x:c>
      <x:c r="C35" s="13" t="str">
        <x:f>IF(B35="","",CHOOSE(WEEKDAY(B35,2),"Mo","Di","Mi","Do","Fr","Sa","So"))</x:f>
        <x:v>Mi</x:v>
      </x:c>
      <x:c r="D35" s="15" t="inlineStr">
        <x:is>
          <x:t xml:space="preserve">Feiertag</x:t>
        </x:is>
      </x:c>
      <x:c r="E35" s="16" t="n"/>
      <x:c r="F35" s="16" t="n"/>
      <x:c r="G35" s="16" t="n"/>
      <x:c r="H35" s="17">
        <x:f>IF(OR(B35="",D35&lt;&gt;"Arbeit"),"",MAX(0,(IF(F35&lt;E35,F35+1,F35)-E35)-G35))</x:f>
      </x:c>
      <x:c r="I35" s="17">
        <x:f>IF(B35="","",IF(D35="Arbeit",$B$4,0))</x:f>
        <x:v>0</x:v>
      </x:c>
      <x:c r="J35" s="17">
        <x:f>IF(B35="","",IF(D35="Arbeit",H35-I35,0))</x:f>
        <x:v>0</x:v>
      </x:c>
      <x:c r="K35" s="17">
        <x:f>IF(B35="","",SUM($J$11:J35))</x:f>
        <x:v>0.1458333333333336</x:v>
      </x:c>
      <x:c r="L35" s="18" t="inlineStr">
        <x:is>
          <x:t xml:space="preserve">Beispiel: Feiertag</x:t>
        </x:is>
      </x:c>
    </x:row>
    <x:row r="36">
      <x:c r="A36" s="13" t="n">
        <x:v>26</x:v>
      </x:c>
      <x:c r="B36" s="21">
        <x:f>IF(A36&gt;DAY(EOMONTH(DATE($E$3,$H$3,1),0)),"",DATE($E$3,$H$3,A36))</x:f>
        <x:v>46079</x:v>
      </x:c>
      <x:c r="C36" s="13" t="str">
        <x:f>IF(B36="","",CHOOSE(WEEKDAY(B36,2),"Mo","Di","Mi","Do","Fr","Sa","So"))</x:f>
        <x:v>Do</x:v>
      </x:c>
      <x:c r="D36" s="15" t="inlineStr">
        <x:is>
          <x:t xml:space="preserve">Arbeit</x:t>
        </x:is>
      </x:c>
      <x:c r="E36" s="16" t="n">
        <x:v>0.375</x:v>
      </x:c>
      <x:c r="F36" s="16" t="n">
        <x:v>0.7291666666666666</x:v>
      </x:c>
      <x:c r="G36" s="16" t="n">
        <x:v>0.02083333333333333</x:v>
      </x:c>
      <x:c r="H36" s="17">
        <x:f>IF(OR(B36="",D36&lt;&gt;"Arbeit"),"",MAX(0,(IF(F36&lt;E36,F36+1,F36)-E36)-G36))</x:f>
        <x:v>0.3333333333333333</x:v>
      </x:c>
      <x:c r="I36" s="17">
        <x:f>IF(B36="","",IF(D36="Arbeit",$B$4,0))</x:f>
        <x:v>0.3333333333333333</x:v>
      </x:c>
      <x:c r="J36" s="17">
        <x:f>IF(B36="","",IF(D36="Arbeit",H36-I36,0))</x:f>
        <x:v>0</x:v>
      </x:c>
      <x:c r="K36" s="17">
        <x:f>IF(B36="","",SUM($J$11:J36))</x:f>
        <x:v>0.1458333333333336</x:v>
      </x:c>
      <x:c r="L36" s="18" t="n"/>
    </x:row>
    <x:row r="37">
      <x:c r="A37" s="13" t="n">
        <x:v>27</x:v>
      </x:c>
      <x:c r="B37" s="21">
        <x:f>IF(A37&gt;DAY(EOMONTH(DATE($E$3,$H$3,1),0)),"",DATE($E$3,$H$3,A37))</x:f>
        <x:v>46080</x:v>
      </x:c>
      <x:c r="C37" s="13" t="str">
        <x:f>IF(B37="","",CHOOSE(WEEKDAY(B37,2),"Mo","Di","Mi","Do","Fr","Sa","So"))</x:f>
        <x:v>Fr</x:v>
      </x:c>
      <x:c r="D37" s="15" t="inlineStr">
        <x:is>
          <x:t xml:space="preserve">Arbeit</x:t>
        </x:is>
      </x:c>
      <x:c r="E37" s="16" t="n">
        <x:v>0.375</x:v>
      </x:c>
      <x:c r="F37" s="16" t="n">
        <x:v>0.6875</x:v>
      </x:c>
      <x:c r="G37" s="16" t="n">
        <x:v>0.02083333333333333</x:v>
      </x:c>
      <x:c r="H37" s="17">
        <x:f>IF(OR(B37="",D37&lt;&gt;"Arbeit"),"",MAX(0,(IF(F37&lt;E37,F37+1,F37)-E37)-G37))</x:f>
        <x:v>0.2916666666666667</x:v>
      </x:c>
      <x:c r="I37" s="17">
        <x:f>IF(B37="","",IF(D37="Arbeit",$B$4,0))</x:f>
        <x:v>0.3333333333333333</x:v>
      </x:c>
      <x:c r="J37" s="17">
        <x:f>IF(B37="","",IF(D37="Arbeit",H37-I37,0))</x:f>
        <x:v>-0.04166666666666663</x:v>
      </x:c>
      <x:c r="K37" s="17">
        <x:f>IF(B37="","",SUM($J$11:J37))</x:f>
        <x:v>0.10416666666666696</x:v>
      </x:c>
      <x:c r="L37" s="18" t="inlineStr">
        <x:is>
          <x:t xml:space="preserve">Früher Feierabend</x:t>
        </x:is>
      </x:c>
    </x:row>
    <x:row r="38">
      <x:c r="A38" s="13" t="n">
        <x:v>28</x:v>
      </x:c>
      <x:c r="B38" s="21">
        <x:f>IF(A38&gt;DAY(EOMONTH(DATE($E$3,$H$3,1),0)),"",DATE($E$3,$H$3,A38))</x:f>
        <x:v>46081</x:v>
      </x:c>
      <x:c r="C38" s="13" t="str">
        <x:f>IF(B38="","",CHOOSE(WEEKDAY(B38,2),"Mo","Di","Mi","Do","Fr","Sa","So"))</x:f>
        <x:v>Sa</x:v>
      </x:c>
      <x:c r="D38" s="15" t="inlineStr">
        <x:is>
          <x:t xml:space="preserve">Frei</x:t>
        </x:is>
      </x:c>
      <x:c r="E38" s="16" t="n"/>
      <x:c r="F38" s="16" t="n"/>
      <x:c r="G38" s="16" t="n"/>
      <x:c r="H38" s="17">
        <x:f>IF(OR(B38="",D38&lt;&gt;"Arbeit"),"",MAX(0,(IF(F38&lt;E38,F38+1,F38)-E38)-G38))</x:f>
      </x:c>
      <x:c r="I38" s="17">
        <x:f>IF(B38="","",IF(D38="Arbeit",$B$4,0))</x:f>
        <x:v>0</x:v>
      </x:c>
      <x:c r="J38" s="17">
        <x:f>IF(B38="","",IF(D38="Arbeit",H38-I38,0))</x:f>
        <x:v>0</x:v>
      </x:c>
      <x:c r="K38" s="17">
        <x:f>IF(B38="","",SUM($J$11:J38))</x:f>
        <x:v>0.10416666666666696</x:v>
      </x:c>
      <x:c r="L38" s="18" t="inlineStr">
        <x:is>
          <x:t xml:space="preserve"/>
        </x:is>
      </x:c>
    </x:row>
    <x:row r="39">
      <x:c r="A39" s="13" t="n">
        <x:v>29</x:v>
      </x:c>
      <x:c r="B39" s="21">
        <x:f>IF(A39&gt;DAY(EOMONTH(DATE($E$3,$H$3,1),0)),"",DATE($E$3,$H$3,A39))</x:f>
      </x:c>
      <x:c r="C39" s="13">
        <x:f>IF(B39="","",CHOOSE(WEEKDAY(B39,2),"Mo","Di","Mi","Do","Fr","Sa","So"))</x:f>
      </x:c>
      <x:c r="D39" s="15" t="n"/>
      <x:c r="E39" s="16" t="n"/>
      <x:c r="F39" s="16" t="n"/>
      <x:c r="G39" s="16" t="n"/>
      <x:c r="H39" s="17">
        <x:f>IF(OR(B39="",D39&lt;&gt;"Arbeit"),"",MAX(0,(IF(F39&lt;E39,F39+1,F39)-E39)-G39))</x:f>
      </x:c>
      <x:c r="I39" s="17">
        <x:f>IF(B39="","",IF(D39="Arbeit",$B$4,0))</x:f>
      </x:c>
      <x:c r="J39" s="17">
        <x:f>IF(B39="","",IF(D39="Arbeit",H39-I39,0))</x:f>
      </x:c>
      <x:c r="K39" s="17">
        <x:f>IF(B39="","",SUM($J$11:J39))</x:f>
      </x:c>
      <x:c r="L39" s="18" t="n"/>
    </x:row>
    <x:row r="40">
      <x:c r="A40" s="13" t="n">
        <x:v>30</x:v>
      </x:c>
      <x:c r="B40" s="21">
        <x:f>IF(A40&gt;DAY(EOMONTH(DATE($E$3,$H$3,1),0)),"",DATE($E$3,$H$3,A40))</x:f>
      </x:c>
      <x:c r="C40" s="13">
        <x:f>IF(B40="","",CHOOSE(WEEKDAY(B40,2),"Mo","Di","Mi","Do","Fr","Sa","So"))</x:f>
      </x:c>
      <x:c r="D40" s="15" t="n"/>
      <x:c r="E40" s="16" t="n"/>
      <x:c r="F40" s="16" t="n"/>
      <x:c r="G40" s="16" t="n"/>
      <x:c r="H40" s="17">
        <x:f>IF(OR(B40="",D40&lt;&gt;"Arbeit"),"",MAX(0,(IF(F40&lt;E40,F40+1,F40)-E40)-G40))</x:f>
      </x:c>
      <x:c r="I40" s="17">
        <x:f>IF(B40="","",IF(D40="Arbeit",$B$4,0))</x:f>
      </x:c>
      <x:c r="J40" s="17">
        <x:f>IF(B40="","",IF(D40="Arbeit",H40-I40,0))</x:f>
      </x:c>
      <x:c r="K40" s="17">
        <x:f>IF(B40="","",SUM($J$11:J40))</x:f>
      </x:c>
      <x:c r="L40" s="18" t="n"/>
    </x:row>
    <x:row r="41">
      <x:c r="A41" s="13" t="n">
        <x:v>31</x:v>
      </x:c>
      <x:c r="B41" s="21">
        <x:f>IF(A41&gt;DAY(EOMONTH(DATE($E$3,$H$3,1),0)),"",DATE($E$3,$H$3,A41))</x:f>
      </x:c>
      <x:c r="C41" s="13">
        <x:f>IF(B41="","",CHOOSE(WEEKDAY(B41,2),"Mo","Di","Mi","Do","Fr","Sa","So"))</x:f>
      </x:c>
      <x:c r="D41" s="15" t="n"/>
      <x:c r="E41" s="16" t="n"/>
      <x:c r="F41" s="16" t="n"/>
      <x:c r="G41" s="16" t="n"/>
      <x:c r="H41" s="17">
        <x:f>IF(OR(B41="",D41&lt;&gt;"Arbeit"),"",MAX(0,(IF(F41&lt;E41,F41+1,F41)-E41)-G41))</x:f>
      </x:c>
      <x:c r="I41" s="17">
        <x:f>IF(B41="","",IF(D41="Arbeit",$B$4,0))</x:f>
      </x:c>
      <x:c r="J41" s="17">
        <x:f>IF(B41="","",IF(D41="Arbeit",H41-I41,0))</x:f>
      </x:c>
      <x:c r="K41" s="17">
        <x:f>IF(B41="","",SUM($J$11:J41))</x:f>
      </x:c>
      <x:c r="L41" s="18" t="n"/>
    </x:row>
  </x:sheetData>
  <x:mergeCells>
    <x:mergeCell ref="A6:L6"/>
    <x:mergeCell ref="A1:L1"/>
  </x:mergeCells>
  <x:conditionalFormatting sqref="J11:J41">
    <x:cfRule type="cellIs" dxfId="0" priority="1" operator="greaterThan">
      <x:formula>0</x:formula>
    </x:cfRule>
    <x:cfRule type="cellIs" dxfId="1" priority="2" operator="lessThan">
      <x:formula>0</x:formula>
    </x:cfRule>
  </x:conditionalFormatting>
  <x:conditionalFormatting sqref="A11:L11">
    <x:cfRule type="expression" dxfId="2" priority="3">
      <x:formula>$B11=""</x:formula>
    </x:cfRule>
  </x:conditionalFormatting>
  <x:conditionalFormatting sqref="A12:L12">
    <x:cfRule type="expression" dxfId="2" priority="4">
      <x:formula>$B12=""</x:formula>
    </x:cfRule>
  </x:conditionalFormatting>
  <x:conditionalFormatting sqref="A13:L13">
    <x:cfRule type="expression" dxfId="2" priority="5">
      <x:formula>$B13=""</x:formula>
    </x:cfRule>
  </x:conditionalFormatting>
  <x:conditionalFormatting sqref="A14:L14">
    <x:cfRule type="expression" dxfId="2" priority="6">
      <x:formula>$B14=""</x:formula>
    </x:cfRule>
  </x:conditionalFormatting>
  <x:conditionalFormatting sqref="A15:L15">
    <x:cfRule type="expression" dxfId="2" priority="7">
      <x:formula>$B15=""</x:formula>
    </x:cfRule>
  </x:conditionalFormatting>
  <x:conditionalFormatting sqref="A16:L16">
    <x:cfRule type="expression" dxfId="2" priority="8">
      <x:formula>$B16=""</x:formula>
    </x:cfRule>
  </x:conditionalFormatting>
  <x:conditionalFormatting sqref="A17:L17">
    <x:cfRule type="expression" dxfId="2" priority="9">
      <x:formula>$B17=""</x:formula>
    </x:cfRule>
  </x:conditionalFormatting>
  <x:conditionalFormatting sqref="A18:L18">
    <x:cfRule type="expression" dxfId="2" priority="10">
      <x:formula>$B18=""</x:formula>
    </x:cfRule>
  </x:conditionalFormatting>
  <x:conditionalFormatting sqref="A19:L19">
    <x:cfRule type="expression" dxfId="2" priority="11">
      <x:formula>$B19=""</x:formula>
    </x:cfRule>
  </x:conditionalFormatting>
  <x:conditionalFormatting sqref="A20:L20">
    <x:cfRule type="expression" dxfId="2" priority="12">
      <x:formula>$B20=""</x:formula>
    </x:cfRule>
  </x:conditionalFormatting>
  <x:conditionalFormatting sqref="A21:L21">
    <x:cfRule type="expression" dxfId="2" priority="13">
      <x:formula>$B21=""</x:formula>
    </x:cfRule>
  </x:conditionalFormatting>
  <x:conditionalFormatting sqref="A22:L22">
    <x:cfRule type="expression" dxfId="2" priority="14">
      <x:formula>$B22=""</x:formula>
    </x:cfRule>
  </x:conditionalFormatting>
  <x:conditionalFormatting sqref="A23:L23">
    <x:cfRule type="expression" dxfId="2" priority="15">
      <x:formula>$B23=""</x:formula>
    </x:cfRule>
  </x:conditionalFormatting>
  <x:conditionalFormatting sqref="A24:L24">
    <x:cfRule type="expression" dxfId="2" priority="16">
      <x:formula>$B24=""</x:formula>
    </x:cfRule>
  </x:conditionalFormatting>
  <x:conditionalFormatting sqref="A25:L25">
    <x:cfRule type="expression" dxfId="2" priority="17">
      <x:formula>$B25=""</x:formula>
    </x:cfRule>
  </x:conditionalFormatting>
  <x:conditionalFormatting sqref="A26:L26">
    <x:cfRule type="expression" dxfId="2" priority="18">
      <x:formula>$B26=""</x:formula>
    </x:cfRule>
  </x:conditionalFormatting>
  <x:conditionalFormatting sqref="A27:L27">
    <x:cfRule type="expression" dxfId="2" priority="19">
      <x:formula>$B27=""</x:formula>
    </x:cfRule>
  </x:conditionalFormatting>
  <x:conditionalFormatting sqref="A28:L28">
    <x:cfRule type="expression" dxfId="2" priority="20">
      <x:formula>$B28=""</x:formula>
    </x:cfRule>
  </x:conditionalFormatting>
  <x:conditionalFormatting sqref="A29:L29">
    <x:cfRule type="expression" dxfId="2" priority="21">
      <x:formula>$B29=""</x:formula>
    </x:cfRule>
  </x:conditionalFormatting>
  <x:conditionalFormatting sqref="A30:L30">
    <x:cfRule type="expression" dxfId="2" priority="22">
      <x:formula>$B30=""</x:formula>
    </x:cfRule>
  </x:conditionalFormatting>
  <x:conditionalFormatting sqref="A31:L31">
    <x:cfRule type="expression" dxfId="2" priority="23">
      <x:formula>$B31=""</x:formula>
    </x:cfRule>
  </x:conditionalFormatting>
  <x:conditionalFormatting sqref="A32:L32">
    <x:cfRule type="expression" dxfId="2" priority="24">
      <x:formula>$B32=""</x:formula>
    </x:cfRule>
  </x:conditionalFormatting>
  <x:conditionalFormatting sqref="A33:L33">
    <x:cfRule type="expression" dxfId="2" priority="25">
      <x:formula>$B33=""</x:formula>
    </x:cfRule>
  </x:conditionalFormatting>
  <x:conditionalFormatting sqref="A34:L34">
    <x:cfRule type="expression" dxfId="2" priority="26">
      <x:formula>$B34=""</x:formula>
    </x:cfRule>
  </x:conditionalFormatting>
  <x:conditionalFormatting sqref="A35:L35">
    <x:cfRule type="expression" dxfId="2" priority="27">
      <x:formula>$B35=""</x:formula>
    </x:cfRule>
  </x:conditionalFormatting>
  <x:conditionalFormatting sqref="A36:L36">
    <x:cfRule type="expression" dxfId="2" priority="28">
      <x:formula>$B36=""</x:formula>
    </x:cfRule>
  </x:conditionalFormatting>
  <x:conditionalFormatting sqref="A37:L37">
    <x:cfRule type="expression" dxfId="2" priority="29">
      <x:formula>$B37=""</x:formula>
    </x:cfRule>
  </x:conditionalFormatting>
  <x:conditionalFormatting sqref="A38:L38">
    <x:cfRule type="expression" dxfId="2" priority="30">
      <x:formula>$B38=""</x:formula>
    </x:cfRule>
  </x:conditionalFormatting>
  <x:conditionalFormatting sqref="A39:L39">
    <x:cfRule type="expression" dxfId="2" priority="31">
      <x:formula>$B39=""</x:formula>
    </x:cfRule>
  </x:conditionalFormatting>
  <x:conditionalFormatting sqref="A40:L40">
    <x:cfRule type="expression" dxfId="2" priority="32">
      <x:formula>$B40=""</x:formula>
    </x:cfRule>
  </x:conditionalFormatting>
  <x:conditionalFormatting sqref="A41:L41">
    <x:cfRule type="expression" dxfId="2" priority="33">
      <x:formula>$B41=""</x:formula>
    </x:cfRule>
  </x:conditionalFormatting>
  <x:pageMargins left="0.7" right="0.7" top="0.75" bottom="0.75" header="0.3" footer="0.3"/>
</x:worksheet>
</file>