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ueberstunden\"/>
    </mc:Choice>
  </mc:AlternateContent>
  <xr:revisionPtr revIDLastSave="0" documentId="13_ncr:1_{9EA6917B-B80D-4303-981A-DAD2A52F726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Überstunden" sheetId="1" r:id="rId1"/>
  </sheets>
  <definedNames>
    <definedName name="_xlnm.Print_Area" localSheetId="0">Überstunden!$A$1:$L$41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41" i="1" l="1"/>
  <c r="N41" i="1" s="1"/>
  <c r="B40" i="1"/>
  <c r="N40" i="1" s="1"/>
  <c r="B39" i="1"/>
  <c r="I39" i="1" s="1"/>
  <c r="B38" i="1"/>
  <c r="B37" i="1"/>
  <c r="B36" i="1"/>
  <c r="B35" i="1"/>
  <c r="B34" i="1"/>
  <c r="I34" i="1" s="1"/>
  <c r="B33" i="1"/>
  <c r="B32" i="1"/>
  <c r="B31" i="1"/>
  <c r="B30" i="1"/>
  <c r="B29" i="1"/>
  <c r="I29" i="1" s="1"/>
  <c r="B28" i="1"/>
  <c r="B27" i="1"/>
  <c r="B26" i="1"/>
  <c r="B25" i="1"/>
  <c r="B24" i="1"/>
  <c r="I24" i="1" s="1"/>
  <c r="B23" i="1"/>
  <c r="B22" i="1"/>
  <c r="B21" i="1"/>
  <c r="B20" i="1"/>
  <c r="B19" i="1"/>
  <c r="I19" i="1" s="1"/>
  <c r="B18" i="1"/>
  <c r="J18" i="1" s="1"/>
  <c r="B17" i="1"/>
  <c r="J17" i="1" s="1"/>
  <c r="B16" i="1"/>
  <c r="B15" i="1"/>
  <c r="B14" i="1"/>
  <c r="I14" i="1" s="1"/>
  <c r="B13" i="1"/>
  <c r="B12" i="1"/>
  <c r="B11" i="1"/>
  <c r="J39" i="1" l="1"/>
  <c r="C12" i="1"/>
  <c r="C17" i="1"/>
  <c r="C22" i="1"/>
  <c r="C27" i="1"/>
  <c r="C32" i="1"/>
  <c r="C37" i="1"/>
  <c r="K39" i="1"/>
  <c r="J19" i="1"/>
  <c r="J24" i="1"/>
  <c r="M39" i="1"/>
  <c r="H12" i="1"/>
  <c r="H17" i="1"/>
  <c r="M19" i="1"/>
  <c r="H22" i="1"/>
  <c r="M22" i="1" s="1"/>
  <c r="J22" i="1" s="1"/>
  <c r="M24" i="1"/>
  <c r="H27" i="1"/>
  <c r="H32" i="1"/>
  <c r="H37" i="1"/>
  <c r="M37" i="1" s="1"/>
  <c r="J37" i="1" s="1"/>
  <c r="I12" i="1"/>
  <c r="I17" i="1"/>
  <c r="I22" i="1"/>
  <c r="I27" i="1"/>
  <c r="I32" i="1"/>
  <c r="I37" i="1"/>
  <c r="N39" i="1"/>
  <c r="J27" i="1"/>
  <c r="C40" i="1"/>
  <c r="H40" i="1"/>
  <c r="J32" i="1"/>
  <c r="C15" i="1"/>
  <c r="C20" i="1"/>
  <c r="C25" i="1"/>
  <c r="C30" i="1"/>
  <c r="C35" i="1"/>
  <c r="H15" i="1"/>
  <c r="M15" i="1" s="1"/>
  <c r="J15" i="1" s="1"/>
  <c r="M17" i="1"/>
  <c r="H20" i="1"/>
  <c r="M20" i="1" s="1"/>
  <c r="J20" i="1" s="1"/>
  <c r="H25" i="1"/>
  <c r="M27" i="1"/>
  <c r="H30" i="1"/>
  <c r="M32" i="1"/>
  <c r="H35" i="1"/>
  <c r="I15" i="1"/>
  <c r="I20" i="1"/>
  <c r="I25" i="1"/>
  <c r="I30" i="1"/>
  <c r="I35" i="1"/>
  <c r="I40" i="1"/>
  <c r="J35" i="1"/>
  <c r="J40" i="1"/>
  <c r="J25" i="1"/>
  <c r="C13" i="1"/>
  <c r="C18" i="1"/>
  <c r="C23" i="1"/>
  <c r="C28" i="1"/>
  <c r="C33" i="1"/>
  <c r="C38" i="1"/>
  <c r="K40" i="1"/>
  <c r="H13" i="1"/>
  <c r="M13" i="1" s="1"/>
  <c r="J13" i="1" s="1"/>
  <c r="H18" i="1"/>
  <c r="H23" i="1"/>
  <c r="M25" i="1"/>
  <c r="H28" i="1"/>
  <c r="H33" i="1"/>
  <c r="M35" i="1"/>
  <c r="H38" i="1"/>
  <c r="M40" i="1"/>
  <c r="I13" i="1"/>
  <c r="I18" i="1"/>
  <c r="I23" i="1"/>
  <c r="I28" i="1"/>
  <c r="M28" i="1" s="1"/>
  <c r="J28" i="1" s="1"/>
  <c r="I33" i="1"/>
  <c r="M33" i="1" s="1"/>
  <c r="J33" i="1" s="1"/>
  <c r="I38" i="1"/>
  <c r="C41" i="1"/>
  <c r="J38" i="1"/>
  <c r="C11" i="1"/>
  <c r="C16" i="1"/>
  <c r="C21" i="1"/>
  <c r="C26" i="1"/>
  <c r="C31" i="1"/>
  <c r="C36" i="1"/>
  <c r="H11" i="1"/>
  <c r="H16" i="1"/>
  <c r="M18" i="1"/>
  <c r="H21" i="1"/>
  <c r="H26" i="1"/>
  <c r="H31" i="1"/>
  <c r="H36" i="1"/>
  <c r="M38" i="1"/>
  <c r="H41" i="1"/>
  <c r="I11" i="1"/>
  <c r="I16" i="1"/>
  <c r="I21" i="1"/>
  <c r="I26" i="1"/>
  <c r="M26" i="1" s="1"/>
  <c r="J26" i="1" s="1"/>
  <c r="I31" i="1"/>
  <c r="I36" i="1"/>
  <c r="I41" i="1"/>
  <c r="J31" i="1"/>
  <c r="J41" i="1"/>
  <c r="J11" i="1"/>
  <c r="J16" i="1"/>
  <c r="C14" i="1"/>
  <c r="C19" i="1"/>
  <c r="C24" i="1"/>
  <c r="C29" i="1"/>
  <c r="C34" i="1"/>
  <c r="C39" i="1"/>
  <c r="K41" i="1"/>
  <c r="M41" i="1"/>
  <c r="M11" i="1"/>
  <c r="H14" i="1"/>
  <c r="M14" i="1" s="1"/>
  <c r="J14" i="1" s="1"/>
  <c r="M16" i="1"/>
  <c r="H19" i="1"/>
  <c r="M21" i="1"/>
  <c r="J21" i="1" s="1"/>
  <c r="H24" i="1"/>
  <c r="H29" i="1"/>
  <c r="M29" i="1" s="1"/>
  <c r="J29" i="1" s="1"/>
  <c r="M31" i="1"/>
  <c r="H34" i="1"/>
  <c r="M34" i="1" s="1"/>
  <c r="J34" i="1" s="1"/>
  <c r="H39" i="1"/>
  <c r="M30" i="1" l="1"/>
  <c r="J30" i="1" s="1"/>
  <c r="M36" i="1"/>
  <c r="J36" i="1" s="1"/>
  <c r="M12" i="1"/>
  <c r="N16" i="1" s="1"/>
  <c r="K16" i="1" s="1"/>
  <c r="M23" i="1"/>
  <c r="J23" i="1" s="1"/>
  <c r="J12" i="1"/>
  <c r="N18" i="1"/>
  <c r="K18" i="1" s="1"/>
  <c r="N26" i="1"/>
  <c r="K26" i="1" s="1"/>
  <c r="N11" i="1"/>
  <c r="K11" i="1" s="1"/>
  <c r="B7" i="1"/>
  <c r="J7" i="1"/>
  <c r="N38" i="1"/>
  <c r="K38" i="1" s="1"/>
  <c r="N31" i="1"/>
  <c r="K31" i="1" s="1"/>
  <c r="D7" i="1"/>
  <c r="N23" i="1"/>
  <c r="K23" i="1" s="1"/>
  <c r="N29" i="1"/>
  <c r="K29" i="1" s="1"/>
  <c r="N35" i="1"/>
  <c r="K35" i="1" s="1"/>
  <c r="N22" i="1"/>
  <c r="K22" i="1" s="1"/>
  <c r="N27" i="1" l="1"/>
  <c r="K27" i="1" s="1"/>
  <c r="M7" i="1"/>
  <c r="L7" i="1" s="1"/>
  <c r="N25" i="1"/>
  <c r="K25" i="1" s="1"/>
  <c r="N37" i="1"/>
  <c r="K37" i="1" s="1"/>
  <c r="N36" i="1"/>
  <c r="K36" i="1" s="1"/>
  <c r="N30" i="1"/>
  <c r="K30" i="1" s="1"/>
  <c r="N32" i="1"/>
  <c r="K32" i="1" s="1"/>
  <c r="N13" i="1"/>
  <c r="K13" i="1" s="1"/>
  <c r="N20" i="1"/>
  <c r="K20" i="1" s="1"/>
  <c r="N28" i="1"/>
  <c r="K28" i="1" s="1"/>
  <c r="N19" i="1"/>
  <c r="K19" i="1" s="1"/>
  <c r="N33" i="1"/>
  <c r="K33" i="1" s="1"/>
  <c r="N15" i="1"/>
  <c r="K15" i="1" s="1"/>
  <c r="N12" i="1"/>
  <c r="K12" i="1" s="1"/>
  <c r="N14" i="1"/>
  <c r="K14" i="1" s="1"/>
  <c r="N21" i="1"/>
  <c r="K21" i="1" s="1"/>
  <c r="N24" i="1"/>
  <c r="K24" i="1" s="1"/>
  <c r="N34" i="1"/>
  <c r="K34" i="1" s="1"/>
  <c r="N17" i="1"/>
  <c r="K17" i="1" s="1"/>
  <c r="H7" i="1"/>
  <c r="F7" i="1"/>
</calcChain>
</file>

<file path=xl/sharedStrings.xml><?xml version="1.0" encoding="utf-8"?>
<sst xmlns="http://schemas.openxmlformats.org/spreadsheetml/2006/main" count="80" uniqueCount="41">
  <si>
    <t>Überstunden Tabelle (Monat)</t>
  </si>
  <si>
    <t>Mitarbeiter</t>
  </si>
  <si>
    <t>Max Mustermann</t>
  </si>
  <si>
    <t>Jahr</t>
  </si>
  <si>
    <t>Monat</t>
  </si>
  <si>
    <t>Soll pro Tag</t>
  </si>
  <si>
    <t>Stundenlohn (optional)</t>
  </si>
  <si>
    <t>Überstunden-Faktor (optional)</t>
  </si>
  <si>
    <t>Beginn/Ende/Pause nur bei 'Arbeit' ausfüllen. Typ steuert, ob der Tag zählt (Urlaub/Krank/Feiertag/Frei = 0 Soll).</t>
  </si>
  <si>
    <t>Gesamt Ist</t>
  </si>
  <si>
    <t>Gesamt Soll</t>
  </si>
  <si>
    <t>Saldo</t>
  </si>
  <si>
    <t>Überstunden +</t>
  </si>
  <si>
    <t>Minusstunden</t>
  </si>
  <si>
    <t>Auszahlung (optional)</t>
  </si>
  <si>
    <t>Tag</t>
  </si>
  <si>
    <t>Datum</t>
  </si>
  <si>
    <t>Wochentag</t>
  </si>
  <si>
    <t>Typ</t>
  </si>
  <si>
    <t>Beginn</t>
  </si>
  <si>
    <t>Ende</t>
  </si>
  <si>
    <t>Pause</t>
  </si>
  <si>
    <t>Soll</t>
  </si>
  <si>
    <t>Notiz</t>
  </si>
  <si>
    <t>__diff_hours</t>
  </si>
  <si>
    <t>__saldo_hours</t>
  </si>
  <si>
    <t>Frei</t>
  </si>
  <si>
    <t/>
  </si>
  <si>
    <t>Arbeit</t>
  </si>
  <si>
    <t>Wochenstart (länger)</t>
  </si>
  <si>
    <t>Projektdeadline</t>
  </si>
  <si>
    <t>Urlaub</t>
  </si>
  <si>
    <t>Nachtschicht</t>
  </si>
  <si>
    <t>Früher Feierabend</t>
  </si>
  <si>
    <t>Krank</t>
  </si>
  <si>
    <t>Grippe</t>
  </si>
  <si>
    <t>Feiertag</t>
  </si>
  <si>
    <t>Beispiel: Feiertag</t>
  </si>
  <si>
    <t>Überstunden
(Tag)</t>
  </si>
  <si>
    <t>Saldo
(kumuliert)</t>
  </si>
  <si>
    <t>Ist
(netto)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</si>
</sst>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hh:mm"/>
    <numFmt numFmtId="165" formatCode="\€\ #,##0.00"/>
    <numFmt numFmtId="166" formatCode="[h]:mm"/>
    <numFmt numFmtId="167" formatCode="dd\.mm\.yyyy"/>
    <numFmt numFmtId="168" formatCode="\€#,##0.00"/>
  </numFmts>
  <fonts count="6" x14ac:knownFonts="1">
    <font>
      <sz val="11"/>
      <color theme="1"/>
      <name val="Calibri"/>
      <family val="2"/>
      <scheme val="minor"/>
    </font>
    <font>
      <b/>
      <sz val="16"/>
      <color rgb="FFFFFFFF"/>
      <name val="Calibri"/>
    </font>
    <font>
      <b/>
      <sz val="11"/>
      <name val="Calibri"/>
    </font>
    <font>
      <sz val="9"/>
      <color rgb="FF404040"/>
      <name val="Calibri"/>
    </font>
    <font>
      <b/>
      <sz val="11"/>
      <color rgb="FFFFFFFF"/>
      <name val="Calibri"/>
    </font>
    <font>
      <sz val="11"/>
      <color rgb="FFFFFFFF"/>
      <name val="Calibri"/>
    </font>
  </fonts>
  <fills count="7">
    <fill>
      <patternFill patternType="none"/>
    </fill>
    <fill>
      <patternFill patternType="gray125"/>
    </fill>
    <fill>
      <patternFill patternType="solid">
        <fgColor rgb="FF1F415A"/>
      </patternFill>
    </fill>
    <fill>
      <patternFill patternType="solid">
        <fgColor rgb="FFE9F0F2"/>
      </patternFill>
    </fill>
    <fill>
      <patternFill patternType="solid">
        <fgColor rgb="FFFFFFFF"/>
      </patternFill>
    </fill>
    <fill>
      <patternFill patternType="solid">
        <fgColor rgb="FFF3F7F8"/>
      </patternFill>
    </fill>
    <fill>
      <patternFill patternType="solid">
        <fgColor rgb="FF00484E"/>
      </patternFill>
    </fill>
  </fills>
  <borders count="10">
    <border>
      <left/>
      <right/>
      <top/>
      <bottom/>
      <diagonal/>
    </border>
    <border>
      <left style="thin">
        <color rgb="FFA0A0A0"/>
      </left>
      <right style="thin">
        <color rgb="FFA0A0A0"/>
      </right>
      <top style="thin">
        <color rgb="FFA0A0A0"/>
      </top>
      <bottom style="thin">
        <color rgb="FFA0A0A0"/>
      </bottom>
      <diagonal/>
    </border>
    <border>
      <left style="medium">
        <color rgb="FF404040"/>
      </left>
      <right style="medium">
        <color rgb="FF404040"/>
      </right>
      <top style="medium">
        <color rgb="FF404040"/>
      </top>
      <bottom style="medium">
        <color rgb="FF404040"/>
      </bottom>
      <diagonal/>
    </border>
    <border>
      <left/>
      <right/>
      <top style="medium">
        <color rgb="FF404040"/>
      </top>
      <bottom style="medium">
        <color rgb="FF404040"/>
      </bottom>
      <diagonal/>
    </border>
    <border>
      <left/>
      <right style="medium">
        <color rgb="FF404040"/>
      </right>
      <top style="medium">
        <color rgb="FF404040"/>
      </top>
      <bottom style="medium">
        <color rgb="FF404040"/>
      </bottom>
      <diagonal/>
    </border>
    <border>
      <left/>
      <right/>
      <top style="thin">
        <color theme="0" tint="-0.499984740745262"/>
      </top>
      <bottom/>
      <diagonal/>
    </border>
    <border>
      <left style="thin">
        <color theme="0" tint="-0.499984740745262"/>
      </left>
      <right/>
      <top/>
      <bottom/>
      <diagonal/>
    </border>
    <border>
      <left style="thin">
        <color rgb="FFA0A0A0"/>
      </left>
      <right/>
      <top style="thin">
        <color theme="0" tint="-0.499984740745262"/>
      </top>
      <bottom style="thin">
        <color theme="0" tint="-0.499984740745262"/>
      </bottom>
      <diagonal/>
    </border>
    <border>
      <left/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2" fillId="0" borderId="1" xfId="0" applyFont="1" applyBorder="1" applyAlignment="1">
      <alignment horizontal="left" vertical="center"/>
    </xf>
    <xf numFmtId="0" fontId="0" fillId="3" borderId="1" xfId="0" applyFill="1" applyBorder="1" applyAlignment="1">
      <alignment horizontal="left" vertical="center"/>
    </xf>
    <xf numFmtId="1" fontId="0" fillId="3" borderId="1" xfId="0" applyNumberFormat="1" applyFill="1" applyBorder="1" applyAlignment="1">
      <alignment horizontal="left" vertical="center"/>
    </xf>
    <xf numFmtId="164" fontId="0" fillId="3" borderId="1" xfId="0" applyNumberFormat="1" applyFill="1" applyBorder="1" applyAlignment="1">
      <alignment horizontal="left" vertical="center"/>
    </xf>
    <xf numFmtId="2" fontId="0" fillId="3" borderId="1" xfId="0" applyNumberForma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/>
    </xf>
    <xf numFmtId="166" fontId="2" fillId="5" borderId="1" xfId="0" applyNumberFormat="1" applyFont="1" applyFill="1" applyBorder="1" applyAlignment="1">
      <alignment horizontal="center" vertical="center"/>
    </xf>
    <xf numFmtId="0" fontId="4" fillId="6" borderId="1" xfId="0" applyFont="1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167" fontId="0" fillId="4" borderId="1" xfId="0" applyNumberForma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164" fontId="0" fillId="3" borderId="1" xfId="0" applyNumberFormat="1" applyFill="1" applyBorder="1" applyAlignment="1">
      <alignment horizontal="center" vertical="center"/>
    </xf>
    <xf numFmtId="166" fontId="0" fillId="4" borderId="1" xfId="0" applyNumberFormat="1" applyFill="1" applyBorder="1" applyAlignment="1">
      <alignment horizontal="center" vertical="center"/>
    </xf>
    <xf numFmtId="0" fontId="0" fillId="3" borderId="1" xfId="0" applyFill="1" applyBorder="1" applyAlignment="1">
      <alignment horizontal="left" vertical="top" wrapText="1"/>
    </xf>
    <xf numFmtId="49" fontId="2" fillId="5" borderId="1" xfId="0" applyNumberFormat="1" applyFont="1" applyFill="1" applyBorder="1" applyAlignment="1">
      <alignment horizontal="center" vertical="center"/>
    </xf>
    <xf numFmtId="168" fontId="2" fillId="5" borderId="1" xfId="0" applyNumberFormat="1" applyFont="1" applyFill="1" applyBorder="1" applyAlignment="1">
      <alignment horizontal="center" vertical="center"/>
    </xf>
    <xf numFmtId="2" fontId="5" fillId="2" borderId="0" xfId="0" applyNumberFormat="1" applyFont="1" applyFill="1"/>
    <xf numFmtId="49" fontId="0" fillId="4" borderId="1" xfId="0" applyNumberFormat="1" applyFill="1" applyBorder="1" applyAlignment="1">
      <alignment horizontal="center" vertical="center"/>
    </xf>
    <xf numFmtId="0" fontId="3" fillId="4" borderId="0" xfId="0" applyFont="1" applyFill="1" applyAlignment="1">
      <alignment horizontal="left" vertical="top" wrapText="1"/>
    </xf>
    <xf numFmtId="0" fontId="0" fillId="0" borderId="0" xfId="0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4" xfId="0" applyBorder="1"/>
    <xf numFmtId="0" fontId="0" fillId="0" borderId="6" xfId="0" applyBorder="1"/>
    <xf numFmtId="0" fontId="0" fillId="0" borderId="0" xfId="0" applyBorder="1"/>
    <xf numFmtId="0" fontId="4" fillId="6" borderId="1" xfId="0" applyFont="1" applyFill="1" applyBorder="1" applyAlignment="1">
      <alignment horizontal="center" vertical="center" wrapText="1"/>
    </xf>
    <xf numFmtId="1" fontId="0" fillId="3" borderId="5" xfId="0" applyNumberFormat="1" applyFill="1" applyBorder="1" applyAlignment="1">
      <alignment horizontal="left" vertical="center"/>
    </xf>
    <xf numFmtId="165" fontId="0" fillId="3" borderId="7" xfId="0" applyNumberFormat="1" applyFill="1" applyBorder="1" applyAlignment="1">
      <alignment horizontal="left" vertical="center"/>
    </xf>
    <xf numFmtId="165" fontId="0" fillId="3" borderId="8" xfId="0" applyNumberFormat="1" applyFill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</cellXfs>
  <cellStyles count="1">
    <cellStyle name="Normal" xfId="0" builtinId="0"/>
  </cellStyles>
  <dxfs count="7">
    <dxf>
      <fill>
        <patternFill>
          <bgColor rgb="FFFFC7CE"/>
        </patternFill>
      </fill>
    </dxf>
    <dxf>
      <fill>
        <patternFill>
          <bgColor rgb="FFC6EFCE"/>
        </patternFill>
      </fill>
    </dxf>
    <dxf>
      <fill>
        <patternFill>
          <bgColor rgb="FFFFC7CE"/>
        </patternFill>
      </fill>
    </dxf>
    <dxf>
      <fill>
        <patternFill>
          <bgColor rgb="FFC6EFCE"/>
        </patternFill>
      </fill>
    </dxf>
    <dxf>
      <fill>
        <patternFill>
          <bgColor rgb="FFFFC7CE"/>
        </patternFill>
      </fill>
    </dxf>
    <dxf>
      <fill>
        <patternFill>
          <bgColor rgb="FFC6EFCE"/>
        </patternFill>
      </fill>
    </dxf>
    <dxf>
      <fill>
        <patternFill>
          <bgColor rgb="FFF2F2F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41"/>
  <sheetViews>
    <sheetView showGridLines="0" tabSelected="1" workbookViewId="0">
      <selection activeCell="L15" sqref="L15"/>
    </sheetView>
  </sheetViews>
  <sheetFormatPr baseColWidth="10" defaultColWidth="4.88671875" defaultRowHeight="14.4" x14ac:dyDescent="0.3"/>
  <cols>
    <col min="1" max="1" width="10.77734375" bestFit="1" customWidth="1"/>
    <col min="2" max="2" width="15.33203125" bestFit="1" customWidth="1"/>
    <col min="3" max="3" width="10.77734375" bestFit="1" customWidth="1"/>
    <col min="4" max="4" width="7.5546875" bestFit="1" customWidth="1"/>
    <col min="5" max="5" width="8.109375" customWidth="1"/>
    <col min="6" max="6" width="5.5546875" bestFit="1" customWidth="1"/>
    <col min="7" max="7" width="13.44140625" bestFit="1" customWidth="1"/>
    <col min="8" max="8" width="6.88671875" bestFit="1" customWidth="1"/>
    <col min="9" max="9" width="13.109375" bestFit="1" customWidth="1"/>
    <col min="10" max="10" width="12" bestFit="1" customWidth="1"/>
    <col min="11" max="11" width="10.33203125" customWidth="1"/>
    <col min="12" max="12" width="18.21875" bestFit="1" customWidth="1"/>
    <col min="13" max="13" width="11.33203125" bestFit="1" customWidth="1"/>
    <col min="14" max="14" width="12.88671875" bestFit="1" customWidth="1"/>
  </cols>
  <sheetData>
    <row r="1" spans="1:14" ht="28.05" customHeight="1" x14ac:dyDescent="0.3">
      <c r="A1" s="21" t="s">
        <v>0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3"/>
    </row>
    <row r="3" spans="1:14" x14ac:dyDescent="0.3">
      <c r="A3" s="1" t="s">
        <v>1</v>
      </c>
      <c r="B3" s="2" t="s">
        <v>2</v>
      </c>
      <c r="D3" s="30" t="s">
        <v>3</v>
      </c>
      <c r="E3" s="31"/>
      <c r="F3" s="27">
        <v>2026</v>
      </c>
      <c r="G3" s="27"/>
      <c r="H3" s="24"/>
      <c r="J3" s="30" t="s">
        <v>4</v>
      </c>
      <c r="K3" s="31"/>
      <c r="L3" s="3">
        <v>2</v>
      </c>
    </row>
    <row r="4" spans="1:14" x14ac:dyDescent="0.3">
      <c r="A4" s="1" t="s">
        <v>5</v>
      </c>
      <c r="B4" s="4">
        <v>0.33333333333333331</v>
      </c>
      <c r="D4" s="30" t="s">
        <v>6</v>
      </c>
      <c r="E4" s="31"/>
      <c r="F4" s="28">
        <v>25</v>
      </c>
      <c r="G4" s="29"/>
      <c r="J4" s="30" t="s">
        <v>7</v>
      </c>
      <c r="K4" s="31"/>
      <c r="L4" s="5">
        <v>1.25</v>
      </c>
    </row>
    <row r="5" spans="1:14" x14ac:dyDescent="0.3">
      <c r="G5" s="25"/>
    </row>
    <row r="6" spans="1:14" ht="22.05" customHeight="1" x14ac:dyDescent="0.3">
      <c r="A6" s="19" t="s">
        <v>8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</row>
    <row r="7" spans="1:14" ht="19.95" customHeight="1" x14ac:dyDescent="0.3">
      <c r="A7" s="6" t="s">
        <v>9</v>
      </c>
      <c r="B7" s="7">
        <f>SUM($H$11:$H$41)</f>
        <v>5.354166666666667</v>
      </c>
      <c r="C7" s="6" t="s">
        <v>10</v>
      </c>
      <c r="D7" s="7">
        <f>SUM($I$11:$I$41)</f>
        <v>5.3333333333333321</v>
      </c>
      <c r="E7" s="6" t="s">
        <v>11</v>
      </c>
      <c r="F7" s="15" t="str">
        <f>IF($M$7=0,"0:00",IF($M$7&lt;0,"-","")&amp;INT(ABS($M$7))+IF(ROUND(MOD(ABS($M$7),1)*60,0)=60,1,0)&amp;":"&amp;TEXT(IF(ROUND(MOD(ABS($M$7),1)*60,0)=60,0,ROUND(MOD(ABS($M$7),1)*60,0)),"00"))</f>
        <v>0:30</v>
      </c>
      <c r="G7" s="6" t="s">
        <v>12</v>
      </c>
      <c r="H7" s="7">
        <f>SUMIF($M$11:$M$41,"&gt;0",$M$11:$M$41)/24</f>
        <v>0.22916666666666685</v>
      </c>
      <c r="I7" s="6" t="s">
        <v>13</v>
      </c>
      <c r="J7" s="7">
        <f>-SUMIF($M$11:$M$41,"&lt;0",$M$11:$M$41)/24</f>
        <v>0.20833333333333315</v>
      </c>
      <c r="K7" s="6" t="s">
        <v>14</v>
      </c>
      <c r="L7" s="16">
        <f>IF($F$4="","",MAX(0,$M$7)*$F$4*$L$4)</f>
        <v>15.625000000000277</v>
      </c>
      <c r="M7" s="17">
        <f>SUM($M$11:$M$41)</f>
        <v>0.50000000000000888</v>
      </c>
    </row>
    <row r="10" spans="1:14" ht="28.8" x14ac:dyDescent="0.3">
      <c r="A10" s="8" t="s">
        <v>15</v>
      </c>
      <c r="B10" s="8" t="s">
        <v>16</v>
      </c>
      <c r="C10" s="8" t="s">
        <v>17</v>
      </c>
      <c r="D10" s="8" t="s">
        <v>18</v>
      </c>
      <c r="E10" s="8" t="s">
        <v>19</v>
      </c>
      <c r="F10" s="8" t="s">
        <v>20</v>
      </c>
      <c r="G10" s="8" t="s">
        <v>21</v>
      </c>
      <c r="H10" s="26" t="s">
        <v>40</v>
      </c>
      <c r="I10" s="8" t="s">
        <v>22</v>
      </c>
      <c r="J10" s="26" t="s">
        <v>38</v>
      </c>
      <c r="K10" s="26" t="s">
        <v>39</v>
      </c>
      <c r="L10" s="8" t="s">
        <v>23</v>
      </c>
      <c r="M10" t="s">
        <v>24</v>
      </c>
      <c r="N10" t="s">
        <v>25</v>
      </c>
    </row>
    <row r="11" spans="1:14" x14ac:dyDescent="0.3">
      <c r="A11" s="9">
        <v>1</v>
      </c>
      <c r="B11" s="10">
        <f>IF(A11&gt;DAY(EOMONTH(DATE($F$3,$L$3,1),0)),"",DATE($F$3,$L$3,A11))</f>
        <v>46054</v>
      </c>
      <c r="C11" s="9" t="str">
        <f t="shared" ref="C11:C41" si="0">IF(B11="","",CHOOSE(WEEKDAY(B11,2),"Mo","Di","Mi","Do","Fr","Sa","So"))</f>
        <v>So</v>
      </c>
      <c r="D11" s="11" t="s">
        <v>26</v>
      </c>
      <c r="E11" s="12"/>
      <c r="F11" s="12"/>
      <c r="G11" s="12"/>
      <c r="H11" s="13" t="str">
        <f t="shared" ref="H11:H41" si="1">IF(OR(B11="",D11&lt;&gt;"Arbeit",E11="",F11=""),"",MAX(0,(IF(F11&lt;E11,F11+1,F11)-E11)-IF(G11="",0,G11)))</f>
        <v/>
      </c>
      <c r="I11" s="13">
        <f t="shared" ref="I11:I41" si="2">IF(B11="","",IF(D11="Arbeit",$B$4,0))</f>
        <v>0</v>
      </c>
      <c r="J11" s="18" t="str">
        <f t="shared" ref="J11:J41" si="3">IF(B11="","",IF(D11&lt;&gt;"Arbeit","",IF($M11=0,"0:00",IF($M11&lt;0,"-","")&amp;INT(ABS($M11))+IF(ROUND(MOD(ABS($M11),1)*60,0)=60,1,0)&amp;":"&amp;TEXT(IF(ROUND(MOD(ABS($M11),1)*60,0)=60,0,ROUND(MOD(ABS($M11),1)*60,0)),"00"))))</f>
        <v/>
      </c>
      <c r="K11" s="18" t="str">
        <f t="shared" ref="K11:K41" si="4">IF(B11="","",IF($N11=0,"0:00",IF($N11&lt;0,"-","")&amp;INT(ABS($N11))+IF(ROUND(MOD(ABS($N11),1)*60,0)=60,1,0)&amp;":"&amp;TEXT(IF(ROUND(MOD(ABS($N11),1)*60,0)=60,0,ROUND(MOD(ABS($N11),1)*60,0)),"00")))</f>
        <v>0:00</v>
      </c>
      <c r="L11" s="14" t="s">
        <v>27</v>
      </c>
      <c r="M11">
        <f t="shared" ref="M11:M41" si="5">IF(B11="","",IF(D11&lt;&gt;"Arbeit",0,(H11-I11)*24))</f>
        <v>0</v>
      </c>
      <c r="N11">
        <f>IF(B11="","",SUM($M$11:M11))</f>
        <v>0</v>
      </c>
    </row>
    <row r="12" spans="1:14" x14ac:dyDescent="0.3">
      <c r="A12" s="9">
        <v>2</v>
      </c>
      <c r="B12" s="10">
        <f>IF(A12&gt;DAY(EOMONTH(DATE($F$3,$L$3,1),0)),"",DATE($F$3,$L$3,A12))</f>
        <v>46055</v>
      </c>
      <c r="C12" s="9" t="str">
        <f t="shared" si="0"/>
        <v>Mo</v>
      </c>
      <c r="D12" s="11" t="s">
        <v>28</v>
      </c>
      <c r="E12" s="12">
        <v>0.375</v>
      </c>
      <c r="F12" s="12">
        <v>0.77083333333333337</v>
      </c>
      <c r="G12" s="12">
        <v>2.0833333333333329E-2</v>
      </c>
      <c r="H12" s="13">
        <f t="shared" si="1"/>
        <v>0.37500000000000006</v>
      </c>
      <c r="I12" s="13">
        <f t="shared" si="2"/>
        <v>0.33333333333333331</v>
      </c>
      <c r="J12" s="18" t="str">
        <f t="shared" si="3"/>
        <v>1:00</v>
      </c>
      <c r="K12" s="18" t="str">
        <f t="shared" si="4"/>
        <v>1:00</v>
      </c>
      <c r="L12" s="14" t="s">
        <v>29</v>
      </c>
      <c r="M12">
        <f t="shared" si="5"/>
        <v>1.0000000000000018</v>
      </c>
      <c r="N12">
        <f>IF(B12="","",SUM($M$11:M12))</f>
        <v>1.0000000000000018</v>
      </c>
    </row>
    <row r="13" spans="1:14" x14ac:dyDescent="0.3">
      <c r="A13" s="9">
        <v>3</v>
      </c>
      <c r="B13" s="10">
        <f>IF(A13&gt;DAY(EOMONTH(DATE($F$3,$L$3,1),0)),"",DATE($F$3,$L$3,A13))</f>
        <v>46056</v>
      </c>
      <c r="C13" s="9" t="str">
        <f t="shared" si="0"/>
        <v>Di</v>
      </c>
      <c r="D13" s="11" t="s">
        <v>28</v>
      </c>
      <c r="E13" s="12">
        <v>0.375</v>
      </c>
      <c r="F13" s="12">
        <v>0.66666666666666663</v>
      </c>
      <c r="G13" s="12">
        <v>2.0833333333333329E-2</v>
      </c>
      <c r="H13" s="13">
        <f t="shared" si="1"/>
        <v>0.27083333333333331</v>
      </c>
      <c r="I13" s="13">
        <f t="shared" si="2"/>
        <v>0.33333333333333331</v>
      </c>
      <c r="J13" s="18" t="str">
        <f t="shared" si="3"/>
        <v>-1:30</v>
      </c>
      <c r="K13" s="18" t="str">
        <f t="shared" si="4"/>
        <v>-0:30</v>
      </c>
      <c r="L13" s="14"/>
      <c r="M13">
        <f t="shared" si="5"/>
        <v>-1.5</v>
      </c>
      <c r="N13">
        <f>IF(B13="","",SUM($M$11:M13))</f>
        <v>-0.49999999999999822</v>
      </c>
    </row>
    <row r="14" spans="1:14" x14ac:dyDescent="0.3">
      <c r="A14" s="9">
        <v>4</v>
      </c>
      <c r="B14" s="10">
        <f>IF(A14&gt;DAY(EOMONTH(DATE($F$3,$L$3,1),0)),"",DATE($F$3,$L$3,A14))</f>
        <v>46057</v>
      </c>
      <c r="C14" s="9" t="str">
        <f t="shared" si="0"/>
        <v>Mi</v>
      </c>
      <c r="D14" s="11" t="s">
        <v>28</v>
      </c>
      <c r="E14" s="12">
        <v>0.375</v>
      </c>
      <c r="F14" s="12">
        <v>0.79166666666666663</v>
      </c>
      <c r="G14" s="12">
        <v>3.125E-2</v>
      </c>
      <c r="H14" s="13">
        <f t="shared" si="1"/>
        <v>0.38541666666666663</v>
      </c>
      <c r="I14" s="13">
        <f t="shared" si="2"/>
        <v>0.33333333333333331</v>
      </c>
      <c r="J14" s="18" t="str">
        <f t="shared" si="3"/>
        <v>1:15</v>
      </c>
      <c r="K14" s="18" t="str">
        <f t="shared" si="4"/>
        <v>0:45</v>
      </c>
      <c r="L14" s="14" t="s">
        <v>30</v>
      </c>
      <c r="M14">
        <f t="shared" si="5"/>
        <v>1.2499999999999996</v>
      </c>
      <c r="N14">
        <f>IF(B14="","",SUM($M$11:M14))</f>
        <v>0.75000000000000133</v>
      </c>
    </row>
    <row r="15" spans="1:14" x14ac:dyDescent="0.3">
      <c r="A15" s="9">
        <v>5</v>
      </c>
      <c r="B15" s="10">
        <f>IF(A15&gt;DAY(EOMONTH(DATE($F$3,$L$3,1),0)),"",DATE($F$3,$L$3,A15))</f>
        <v>46058</v>
      </c>
      <c r="C15" s="9" t="str">
        <f t="shared" si="0"/>
        <v>Do</v>
      </c>
      <c r="D15" s="11" t="s">
        <v>28</v>
      </c>
      <c r="E15" s="12">
        <v>0.375</v>
      </c>
      <c r="F15" s="12">
        <v>0.79166666666666663</v>
      </c>
      <c r="G15" s="12">
        <v>3.125E-2</v>
      </c>
      <c r="H15" s="13">
        <f t="shared" si="1"/>
        <v>0.38541666666666663</v>
      </c>
      <c r="I15" s="13">
        <f t="shared" si="2"/>
        <v>0.33333333333333331</v>
      </c>
      <c r="J15" s="18" t="str">
        <f t="shared" si="3"/>
        <v>1:15</v>
      </c>
      <c r="K15" s="18" t="str">
        <f t="shared" si="4"/>
        <v>2:00</v>
      </c>
      <c r="L15" s="14" t="s">
        <v>30</v>
      </c>
      <c r="M15">
        <f t="shared" si="5"/>
        <v>1.2499999999999996</v>
      </c>
      <c r="N15">
        <f>IF(B15="","",SUM($M$11:M15))</f>
        <v>2.0000000000000009</v>
      </c>
    </row>
    <row r="16" spans="1:14" x14ac:dyDescent="0.3">
      <c r="A16" s="9">
        <v>6</v>
      </c>
      <c r="B16" s="10">
        <f>IF(A16&gt;DAY(EOMONTH(DATE($F$3,$L$3,1),0)),"",DATE($F$3,$L$3,A16))</f>
        <v>46059</v>
      </c>
      <c r="C16" s="9" t="str">
        <f t="shared" si="0"/>
        <v>Fr</v>
      </c>
      <c r="D16" s="11" t="s">
        <v>31</v>
      </c>
      <c r="E16" s="12"/>
      <c r="F16" s="12"/>
      <c r="G16" s="12"/>
      <c r="H16" s="13" t="str">
        <f t="shared" si="1"/>
        <v/>
      </c>
      <c r="I16" s="13">
        <f t="shared" si="2"/>
        <v>0</v>
      </c>
      <c r="J16" s="18" t="str">
        <f t="shared" si="3"/>
        <v/>
      </c>
      <c r="K16" s="18" t="str">
        <f t="shared" si="4"/>
        <v>2:00</v>
      </c>
      <c r="L16" s="14" t="s">
        <v>31</v>
      </c>
      <c r="M16">
        <f t="shared" si="5"/>
        <v>0</v>
      </c>
      <c r="N16">
        <f>IF(B16="","",SUM($M$11:M16))</f>
        <v>2.0000000000000009</v>
      </c>
    </row>
    <row r="17" spans="1:14" x14ac:dyDescent="0.3">
      <c r="A17" s="9">
        <v>7</v>
      </c>
      <c r="B17" s="10">
        <f>IF(A17&gt;DAY(EOMONTH(DATE($F$3,$L$3,1),0)),"",DATE($F$3,$L$3,A17))</f>
        <v>46060</v>
      </c>
      <c r="C17" s="9" t="str">
        <f t="shared" si="0"/>
        <v>Sa</v>
      </c>
      <c r="D17" s="11" t="s">
        <v>26</v>
      </c>
      <c r="E17" s="12"/>
      <c r="F17" s="12"/>
      <c r="G17" s="12"/>
      <c r="H17" s="13" t="str">
        <f t="shared" si="1"/>
        <v/>
      </c>
      <c r="I17" s="13">
        <f t="shared" si="2"/>
        <v>0</v>
      </c>
      <c r="J17" s="18" t="str">
        <f t="shared" si="3"/>
        <v/>
      </c>
      <c r="K17" s="18" t="str">
        <f t="shared" si="4"/>
        <v>2:00</v>
      </c>
      <c r="L17" s="14" t="s">
        <v>27</v>
      </c>
      <c r="M17">
        <f t="shared" si="5"/>
        <v>0</v>
      </c>
      <c r="N17">
        <f>IF(B17="","",SUM($M$11:M17))</f>
        <v>2.0000000000000009</v>
      </c>
    </row>
    <row r="18" spans="1:14" x14ac:dyDescent="0.3">
      <c r="A18" s="9">
        <v>8</v>
      </c>
      <c r="B18" s="10">
        <f>IF(A18&gt;DAY(EOMONTH(DATE($F$3,$L$3,1),0)),"",DATE($F$3,$L$3,A18))</f>
        <v>46061</v>
      </c>
      <c r="C18" s="9" t="str">
        <f t="shared" si="0"/>
        <v>So</v>
      </c>
      <c r="D18" s="11" t="s">
        <v>26</v>
      </c>
      <c r="E18" s="12"/>
      <c r="F18" s="12"/>
      <c r="G18" s="12"/>
      <c r="H18" s="13" t="str">
        <f t="shared" si="1"/>
        <v/>
      </c>
      <c r="I18" s="13">
        <f t="shared" si="2"/>
        <v>0</v>
      </c>
      <c r="J18" s="18" t="str">
        <f t="shared" si="3"/>
        <v/>
      </c>
      <c r="K18" s="18" t="str">
        <f t="shared" si="4"/>
        <v>2:00</v>
      </c>
      <c r="L18" s="14" t="s">
        <v>27</v>
      </c>
      <c r="M18">
        <f t="shared" si="5"/>
        <v>0</v>
      </c>
      <c r="N18">
        <f>IF(B18="","",SUM($M$11:M18))</f>
        <v>2.0000000000000009</v>
      </c>
    </row>
    <row r="19" spans="1:14" x14ac:dyDescent="0.3">
      <c r="A19" s="9">
        <v>9</v>
      </c>
      <c r="B19" s="10">
        <f>IF(A19&gt;DAY(EOMONTH(DATE($F$3,$L$3,1),0)),"",DATE($F$3,$L$3,A19))</f>
        <v>46062</v>
      </c>
      <c r="C19" s="9" t="str">
        <f t="shared" si="0"/>
        <v>Mo</v>
      </c>
      <c r="D19" s="11" t="s">
        <v>31</v>
      </c>
      <c r="E19" s="12"/>
      <c r="F19" s="12"/>
      <c r="G19" s="12"/>
      <c r="H19" s="13" t="str">
        <f t="shared" si="1"/>
        <v/>
      </c>
      <c r="I19" s="13">
        <f t="shared" si="2"/>
        <v>0</v>
      </c>
      <c r="J19" s="18" t="str">
        <f t="shared" si="3"/>
        <v/>
      </c>
      <c r="K19" s="18" t="str">
        <f t="shared" si="4"/>
        <v>2:00</v>
      </c>
      <c r="L19" s="14" t="s">
        <v>31</v>
      </c>
      <c r="M19">
        <f t="shared" si="5"/>
        <v>0</v>
      </c>
      <c r="N19">
        <f>IF(B19="","",SUM($M$11:M19))</f>
        <v>2.0000000000000009</v>
      </c>
    </row>
    <row r="20" spans="1:14" x14ac:dyDescent="0.3">
      <c r="A20" s="9">
        <v>10</v>
      </c>
      <c r="B20" s="10">
        <f>IF(A20&gt;DAY(EOMONTH(DATE($F$3,$L$3,1),0)),"",DATE($F$3,$L$3,A20))</f>
        <v>46063</v>
      </c>
      <c r="C20" s="9" t="str">
        <f t="shared" si="0"/>
        <v>Di</v>
      </c>
      <c r="D20" s="11" t="s">
        <v>28</v>
      </c>
      <c r="E20" s="12">
        <v>0.375</v>
      </c>
      <c r="F20" s="12">
        <v>0.70833333333333337</v>
      </c>
      <c r="G20" s="12">
        <v>2.0833333333333329E-2</v>
      </c>
      <c r="H20" s="13">
        <f t="shared" si="1"/>
        <v>0.31250000000000006</v>
      </c>
      <c r="I20" s="13">
        <f t="shared" si="2"/>
        <v>0.33333333333333331</v>
      </c>
      <c r="J20" s="18" t="str">
        <f t="shared" si="3"/>
        <v>-0:30</v>
      </c>
      <c r="K20" s="18" t="str">
        <f t="shared" si="4"/>
        <v>1:30</v>
      </c>
      <c r="L20" s="14" t="s">
        <v>31</v>
      </c>
      <c r="M20">
        <f t="shared" si="5"/>
        <v>-0.49999999999999822</v>
      </c>
      <c r="N20">
        <f>IF(B20="","",SUM($M$11:M20))</f>
        <v>1.5000000000000027</v>
      </c>
    </row>
    <row r="21" spans="1:14" x14ac:dyDescent="0.3">
      <c r="A21" s="9">
        <v>11</v>
      </c>
      <c r="B21" s="10">
        <f>IF(A21&gt;DAY(EOMONTH(DATE($F$3,$L$3,1),0)),"",DATE($F$3,$L$3,A21))</f>
        <v>46064</v>
      </c>
      <c r="C21" s="9" t="str">
        <f t="shared" si="0"/>
        <v>Mi</v>
      </c>
      <c r="D21" s="11" t="s">
        <v>28</v>
      </c>
      <c r="E21" s="12">
        <v>0.375</v>
      </c>
      <c r="F21" s="12">
        <v>0.72916666666666663</v>
      </c>
      <c r="G21" s="12">
        <v>2.0833333333333329E-2</v>
      </c>
      <c r="H21" s="13">
        <f t="shared" si="1"/>
        <v>0.33333333333333331</v>
      </c>
      <c r="I21" s="13">
        <f t="shared" si="2"/>
        <v>0.33333333333333331</v>
      </c>
      <c r="J21" s="18" t="str">
        <f t="shared" si="3"/>
        <v>0:00</v>
      </c>
      <c r="K21" s="18" t="str">
        <f t="shared" si="4"/>
        <v>1:30</v>
      </c>
      <c r="L21" s="14"/>
      <c r="M21">
        <f t="shared" si="5"/>
        <v>0</v>
      </c>
      <c r="N21">
        <f>IF(B21="","",SUM($M$11:M21))</f>
        <v>1.5000000000000027</v>
      </c>
    </row>
    <row r="22" spans="1:14" x14ac:dyDescent="0.3">
      <c r="A22" s="9">
        <v>12</v>
      </c>
      <c r="B22" s="10">
        <f>IF(A22&gt;DAY(EOMONTH(DATE($F$3,$L$3,1),0)),"",DATE($F$3,$L$3,A22))</f>
        <v>46065</v>
      </c>
      <c r="C22" s="9" t="str">
        <f t="shared" si="0"/>
        <v>Do</v>
      </c>
      <c r="D22" s="11" t="s">
        <v>28</v>
      </c>
      <c r="E22" s="12">
        <v>0.91666666666666663</v>
      </c>
      <c r="F22" s="12">
        <v>0.27083333333333331</v>
      </c>
      <c r="G22" s="12">
        <v>2.0833333333333329E-2</v>
      </c>
      <c r="H22" s="13">
        <f t="shared" si="1"/>
        <v>0.33333333333333331</v>
      </c>
      <c r="I22" s="13">
        <f t="shared" si="2"/>
        <v>0.33333333333333331</v>
      </c>
      <c r="J22" s="18" t="str">
        <f t="shared" si="3"/>
        <v>0:00</v>
      </c>
      <c r="K22" s="18" t="str">
        <f t="shared" si="4"/>
        <v>1:30</v>
      </c>
      <c r="L22" s="14" t="s">
        <v>32</v>
      </c>
      <c r="M22">
        <f t="shared" si="5"/>
        <v>0</v>
      </c>
      <c r="N22">
        <f>IF(B22="","",SUM($M$11:M22))</f>
        <v>1.5000000000000027</v>
      </c>
    </row>
    <row r="23" spans="1:14" x14ac:dyDescent="0.3">
      <c r="A23" s="9">
        <v>13</v>
      </c>
      <c r="B23" s="10">
        <f>IF(A23&gt;DAY(EOMONTH(DATE($F$3,$L$3,1),0)),"",DATE($F$3,$L$3,A23))</f>
        <v>46066</v>
      </c>
      <c r="C23" s="9" t="str">
        <f t="shared" si="0"/>
        <v>Fr</v>
      </c>
      <c r="D23" s="11" t="s">
        <v>28</v>
      </c>
      <c r="E23" s="12">
        <v>0.375</v>
      </c>
      <c r="F23" s="12">
        <v>0.6875</v>
      </c>
      <c r="G23" s="12">
        <v>2.0833333333333329E-2</v>
      </c>
      <c r="H23" s="13">
        <f t="shared" si="1"/>
        <v>0.29166666666666669</v>
      </c>
      <c r="I23" s="13">
        <f t="shared" si="2"/>
        <v>0.33333333333333331</v>
      </c>
      <c r="J23" s="18" t="str">
        <f t="shared" si="3"/>
        <v>-1:00</v>
      </c>
      <c r="K23" s="18" t="str">
        <f t="shared" si="4"/>
        <v>0:30</v>
      </c>
      <c r="L23" s="14" t="s">
        <v>33</v>
      </c>
      <c r="M23">
        <f t="shared" si="5"/>
        <v>-0.99999999999999911</v>
      </c>
      <c r="N23">
        <f>IF(B23="","",SUM($M$11:M23))</f>
        <v>0.50000000000000355</v>
      </c>
    </row>
    <row r="24" spans="1:14" x14ac:dyDescent="0.3">
      <c r="A24" s="9">
        <v>14</v>
      </c>
      <c r="B24" s="10">
        <f>IF(A24&gt;DAY(EOMONTH(DATE($F$3,$L$3,1),0)),"",DATE($F$3,$L$3,A24))</f>
        <v>46067</v>
      </c>
      <c r="C24" s="9" t="str">
        <f t="shared" si="0"/>
        <v>Sa</v>
      </c>
      <c r="D24" s="11" t="s">
        <v>26</v>
      </c>
      <c r="E24" s="12"/>
      <c r="F24" s="12"/>
      <c r="G24" s="12"/>
      <c r="H24" s="13" t="str">
        <f t="shared" si="1"/>
        <v/>
      </c>
      <c r="I24" s="13">
        <f t="shared" si="2"/>
        <v>0</v>
      </c>
      <c r="J24" s="18" t="str">
        <f t="shared" si="3"/>
        <v/>
      </c>
      <c r="K24" s="18" t="str">
        <f t="shared" si="4"/>
        <v>0:30</v>
      </c>
      <c r="L24" s="14" t="s">
        <v>27</v>
      </c>
      <c r="M24">
        <f t="shared" si="5"/>
        <v>0</v>
      </c>
      <c r="N24">
        <f>IF(B24="","",SUM($M$11:M24))</f>
        <v>0.50000000000000355</v>
      </c>
    </row>
    <row r="25" spans="1:14" x14ac:dyDescent="0.3">
      <c r="A25" s="9">
        <v>15</v>
      </c>
      <c r="B25" s="10">
        <f>IF(A25&gt;DAY(EOMONTH(DATE($F$3,$L$3,1),0)),"",DATE($F$3,$L$3,A25))</f>
        <v>46068</v>
      </c>
      <c r="C25" s="9" t="str">
        <f t="shared" si="0"/>
        <v>So</v>
      </c>
      <c r="D25" s="11" t="s">
        <v>26</v>
      </c>
      <c r="E25" s="12"/>
      <c r="F25" s="12"/>
      <c r="G25" s="12"/>
      <c r="H25" s="13" t="str">
        <f t="shared" si="1"/>
        <v/>
      </c>
      <c r="I25" s="13">
        <f t="shared" si="2"/>
        <v>0</v>
      </c>
      <c r="J25" s="18" t="str">
        <f t="shared" si="3"/>
        <v/>
      </c>
      <c r="K25" s="18" t="str">
        <f t="shared" si="4"/>
        <v>0:30</v>
      </c>
      <c r="L25" s="14" t="s">
        <v>27</v>
      </c>
      <c r="M25">
        <f t="shared" si="5"/>
        <v>0</v>
      </c>
      <c r="N25">
        <f>IF(B25="","",SUM($M$11:M25))</f>
        <v>0.50000000000000355</v>
      </c>
    </row>
    <row r="26" spans="1:14" x14ac:dyDescent="0.3">
      <c r="A26" s="9">
        <v>16</v>
      </c>
      <c r="B26" s="10">
        <f>IF(A26&gt;DAY(EOMONTH(DATE($F$3,$L$3,1),0)),"",DATE($F$3,$L$3,A26))</f>
        <v>46069</v>
      </c>
      <c r="C26" s="9" t="str">
        <f t="shared" si="0"/>
        <v>Mo</v>
      </c>
      <c r="D26" s="11" t="s">
        <v>28</v>
      </c>
      <c r="E26" s="12">
        <v>0.375</v>
      </c>
      <c r="F26" s="12">
        <v>0.77083333333333337</v>
      </c>
      <c r="G26" s="12">
        <v>2.0833333333333329E-2</v>
      </c>
      <c r="H26" s="13">
        <f t="shared" si="1"/>
        <v>0.37500000000000006</v>
      </c>
      <c r="I26" s="13">
        <f t="shared" si="2"/>
        <v>0.33333333333333331</v>
      </c>
      <c r="J26" s="18" t="str">
        <f t="shared" si="3"/>
        <v>1:00</v>
      </c>
      <c r="K26" s="18" t="str">
        <f t="shared" si="4"/>
        <v>1:30</v>
      </c>
      <c r="L26" s="14" t="s">
        <v>29</v>
      </c>
      <c r="M26">
        <f t="shared" si="5"/>
        <v>1.0000000000000018</v>
      </c>
      <c r="N26">
        <f>IF(B26="","",SUM($M$11:M26))</f>
        <v>1.5000000000000053</v>
      </c>
    </row>
    <row r="27" spans="1:14" x14ac:dyDescent="0.3">
      <c r="A27" s="9">
        <v>17</v>
      </c>
      <c r="B27" s="10">
        <f>IF(A27&gt;DAY(EOMONTH(DATE($F$3,$L$3,1),0)),"",DATE($F$3,$L$3,A27))</f>
        <v>46070</v>
      </c>
      <c r="C27" s="9" t="str">
        <f t="shared" si="0"/>
        <v>Di</v>
      </c>
      <c r="D27" s="11" t="s">
        <v>34</v>
      </c>
      <c r="E27" s="12"/>
      <c r="F27" s="12"/>
      <c r="G27" s="12"/>
      <c r="H27" s="13" t="str">
        <f t="shared" si="1"/>
        <v/>
      </c>
      <c r="I27" s="13">
        <f t="shared" si="2"/>
        <v>0</v>
      </c>
      <c r="J27" s="18" t="str">
        <f t="shared" si="3"/>
        <v/>
      </c>
      <c r="K27" s="18" t="str">
        <f t="shared" si="4"/>
        <v>1:30</v>
      </c>
      <c r="L27" s="14" t="s">
        <v>35</v>
      </c>
      <c r="M27">
        <f t="shared" si="5"/>
        <v>0</v>
      </c>
      <c r="N27">
        <f>IF(B27="","",SUM($M$11:M27))</f>
        <v>1.5000000000000053</v>
      </c>
    </row>
    <row r="28" spans="1:14" x14ac:dyDescent="0.3">
      <c r="A28" s="9">
        <v>18</v>
      </c>
      <c r="B28" s="10">
        <f>IF(A28&gt;DAY(EOMONTH(DATE($F$3,$L$3,1),0)),"",DATE($F$3,$L$3,A28))</f>
        <v>46071</v>
      </c>
      <c r="C28" s="9" t="str">
        <f t="shared" si="0"/>
        <v>Mi</v>
      </c>
      <c r="D28" s="11" t="s">
        <v>28</v>
      </c>
      <c r="E28" s="12">
        <v>0.91666666666666663</v>
      </c>
      <c r="F28" s="12">
        <v>0.27083333333333331</v>
      </c>
      <c r="G28" s="12">
        <v>2.0833333333333329E-2</v>
      </c>
      <c r="H28" s="13">
        <f t="shared" si="1"/>
        <v>0.33333333333333331</v>
      </c>
      <c r="I28" s="13">
        <f t="shared" si="2"/>
        <v>0.33333333333333331</v>
      </c>
      <c r="J28" s="18" t="str">
        <f t="shared" si="3"/>
        <v>0:00</v>
      </c>
      <c r="K28" s="18" t="str">
        <f t="shared" si="4"/>
        <v>1:30</v>
      </c>
      <c r="L28" s="14" t="s">
        <v>35</v>
      </c>
      <c r="M28">
        <f t="shared" si="5"/>
        <v>0</v>
      </c>
      <c r="N28">
        <f>IF(B28="","",SUM($M$11:M28))</f>
        <v>1.5000000000000053</v>
      </c>
    </row>
    <row r="29" spans="1:14" x14ac:dyDescent="0.3">
      <c r="A29" s="9">
        <v>19</v>
      </c>
      <c r="B29" s="10">
        <f>IF(A29&gt;DAY(EOMONTH(DATE($F$3,$L$3,1),0)),"",DATE($F$3,$L$3,A29))</f>
        <v>46072</v>
      </c>
      <c r="C29" s="9" t="str">
        <f t="shared" si="0"/>
        <v>Do</v>
      </c>
      <c r="D29" s="11" t="s">
        <v>28</v>
      </c>
      <c r="E29" s="12">
        <v>0.375</v>
      </c>
      <c r="F29" s="12">
        <v>0.72916666666666663</v>
      </c>
      <c r="G29" s="12">
        <v>2.0833333333333329E-2</v>
      </c>
      <c r="H29" s="13">
        <f t="shared" si="1"/>
        <v>0.33333333333333331</v>
      </c>
      <c r="I29" s="13">
        <f t="shared" si="2"/>
        <v>0.33333333333333331</v>
      </c>
      <c r="J29" s="18" t="str">
        <f t="shared" si="3"/>
        <v>0:00</v>
      </c>
      <c r="K29" s="18" t="str">
        <f t="shared" si="4"/>
        <v>1:30</v>
      </c>
      <c r="L29" s="14"/>
      <c r="M29">
        <f t="shared" si="5"/>
        <v>0</v>
      </c>
      <c r="N29">
        <f>IF(B29="","",SUM($M$11:M29))</f>
        <v>1.5000000000000053</v>
      </c>
    </row>
    <row r="30" spans="1:14" x14ac:dyDescent="0.3">
      <c r="A30" s="9">
        <v>20</v>
      </c>
      <c r="B30" s="10">
        <f>IF(A30&gt;DAY(EOMONTH(DATE($F$3,$L$3,1),0)),"",DATE($F$3,$L$3,A30))</f>
        <v>46073</v>
      </c>
      <c r="C30" s="9" t="str">
        <f t="shared" si="0"/>
        <v>Fr</v>
      </c>
      <c r="D30" s="11" t="s">
        <v>28</v>
      </c>
      <c r="E30" s="12">
        <v>0.375</v>
      </c>
      <c r="F30" s="12">
        <v>0.6875</v>
      </c>
      <c r="G30" s="12">
        <v>2.0833333333333329E-2</v>
      </c>
      <c r="H30" s="13">
        <f t="shared" si="1"/>
        <v>0.29166666666666669</v>
      </c>
      <c r="I30" s="13">
        <f t="shared" si="2"/>
        <v>0.33333333333333331</v>
      </c>
      <c r="J30" s="18" t="str">
        <f t="shared" si="3"/>
        <v>-1:00</v>
      </c>
      <c r="K30" s="18" t="str">
        <f t="shared" si="4"/>
        <v>0:30</v>
      </c>
      <c r="L30" s="14" t="s">
        <v>33</v>
      </c>
      <c r="M30">
        <f t="shared" si="5"/>
        <v>-0.99999999999999911</v>
      </c>
      <c r="N30">
        <f>IF(B30="","",SUM($M$11:M30))</f>
        <v>0.50000000000000622</v>
      </c>
    </row>
    <row r="31" spans="1:14" x14ac:dyDescent="0.3">
      <c r="A31" s="9">
        <v>21</v>
      </c>
      <c r="B31" s="10">
        <f>IF(A31&gt;DAY(EOMONTH(DATE($F$3,$L$3,1),0)),"",DATE($F$3,$L$3,A31))</f>
        <v>46074</v>
      </c>
      <c r="C31" s="9" t="str">
        <f t="shared" si="0"/>
        <v>Sa</v>
      </c>
      <c r="D31" s="11" t="s">
        <v>26</v>
      </c>
      <c r="E31" s="12"/>
      <c r="F31" s="12"/>
      <c r="G31" s="12"/>
      <c r="H31" s="13" t="str">
        <f t="shared" si="1"/>
        <v/>
      </c>
      <c r="I31" s="13">
        <f t="shared" si="2"/>
        <v>0</v>
      </c>
      <c r="J31" s="18" t="str">
        <f t="shared" si="3"/>
        <v/>
      </c>
      <c r="K31" s="18" t="str">
        <f t="shared" si="4"/>
        <v>0:30</v>
      </c>
      <c r="L31" s="14" t="s">
        <v>27</v>
      </c>
      <c r="M31">
        <f t="shared" si="5"/>
        <v>0</v>
      </c>
      <c r="N31">
        <f>IF(B31="","",SUM($M$11:M31))</f>
        <v>0.50000000000000622</v>
      </c>
    </row>
    <row r="32" spans="1:14" x14ac:dyDescent="0.3">
      <c r="A32" s="9">
        <v>22</v>
      </c>
      <c r="B32" s="10">
        <f>IF(A32&gt;DAY(EOMONTH(DATE($F$3,$L$3,1),0)),"",DATE($F$3,$L$3,A32))</f>
        <v>46075</v>
      </c>
      <c r="C32" s="9" t="str">
        <f t="shared" si="0"/>
        <v>So</v>
      </c>
      <c r="D32" s="11" t="s">
        <v>26</v>
      </c>
      <c r="E32" s="12"/>
      <c r="F32" s="12"/>
      <c r="G32" s="12"/>
      <c r="H32" s="13" t="str">
        <f t="shared" si="1"/>
        <v/>
      </c>
      <c r="I32" s="13">
        <f t="shared" si="2"/>
        <v>0</v>
      </c>
      <c r="J32" s="18" t="str">
        <f t="shared" si="3"/>
        <v/>
      </c>
      <c r="K32" s="18" t="str">
        <f t="shared" si="4"/>
        <v>0:30</v>
      </c>
      <c r="L32" s="14" t="s">
        <v>27</v>
      </c>
      <c r="M32">
        <f t="shared" si="5"/>
        <v>0</v>
      </c>
      <c r="N32">
        <f>IF(B32="","",SUM($M$11:M32))</f>
        <v>0.50000000000000622</v>
      </c>
    </row>
    <row r="33" spans="1:14" x14ac:dyDescent="0.3">
      <c r="A33" s="9">
        <v>23</v>
      </c>
      <c r="B33" s="10">
        <f>IF(A33&gt;DAY(EOMONTH(DATE($F$3,$L$3,1),0)),"",DATE($F$3,$L$3,A33))</f>
        <v>46076</v>
      </c>
      <c r="C33" s="9" t="str">
        <f t="shared" si="0"/>
        <v>Mo</v>
      </c>
      <c r="D33" s="11" t="s">
        <v>28</v>
      </c>
      <c r="E33" s="12">
        <v>0.375</v>
      </c>
      <c r="F33" s="12">
        <v>0.77083333333333337</v>
      </c>
      <c r="G33" s="12">
        <v>2.0833333333333329E-2</v>
      </c>
      <c r="H33" s="13">
        <f t="shared" si="1"/>
        <v>0.37500000000000006</v>
      </c>
      <c r="I33" s="13">
        <f t="shared" si="2"/>
        <v>0.33333333333333331</v>
      </c>
      <c r="J33" s="18" t="str">
        <f t="shared" si="3"/>
        <v>1:00</v>
      </c>
      <c r="K33" s="18" t="str">
        <f t="shared" si="4"/>
        <v>1:30</v>
      </c>
      <c r="L33" s="14" t="s">
        <v>29</v>
      </c>
      <c r="M33">
        <f t="shared" si="5"/>
        <v>1.0000000000000018</v>
      </c>
      <c r="N33">
        <f>IF(B33="","",SUM($M$11:M33))</f>
        <v>1.500000000000008</v>
      </c>
    </row>
    <row r="34" spans="1:14" x14ac:dyDescent="0.3">
      <c r="A34" s="9">
        <v>24</v>
      </c>
      <c r="B34" s="10">
        <f>IF(A34&gt;DAY(EOMONTH(DATE($F$3,$L$3,1),0)),"",DATE($F$3,$L$3,A34))</f>
        <v>46077</v>
      </c>
      <c r="C34" s="9" t="str">
        <f t="shared" si="0"/>
        <v>Di</v>
      </c>
      <c r="D34" s="11" t="s">
        <v>28</v>
      </c>
      <c r="E34" s="12">
        <v>0.375</v>
      </c>
      <c r="F34" s="12">
        <v>0.72916666666666663</v>
      </c>
      <c r="G34" s="12">
        <v>2.0833333333333329E-2</v>
      </c>
      <c r="H34" s="13">
        <f t="shared" si="1"/>
        <v>0.33333333333333331</v>
      </c>
      <c r="I34" s="13">
        <f t="shared" si="2"/>
        <v>0.33333333333333331</v>
      </c>
      <c r="J34" s="18" t="str">
        <f t="shared" si="3"/>
        <v>0:00</v>
      </c>
      <c r="K34" s="18" t="str">
        <f t="shared" si="4"/>
        <v>1:30</v>
      </c>
      <c r="L34" s="14"/>
      <c r="M34">
        <f t="shared" si="5"/>
        <v>0</v>
      </c>
      <c r="N34">
        <f>IF(B34="","",SUM($M$11:M34))</f>
        <v>1.500000000000008</v>
      </c>
    </row>
    <row r="35" spans="1:14" x14ac:dyDescent="0.3">
      <c r="A35" s="9">
        <v>25</v>
      </c>
      <c r="B35" s="10">
        <f>IF(A35&gt;DAY(EOMONTH(DATE($F$3,$L$3,1),0)),"",DATE($F$3,$L$3,A35))</f>
        <v>46078</v>
      </c>
      <c r="C35" s="9" t="str">
        <f t="shared" si="0"/>
        <v>Mi</v>
      </c>
      <c r="D35" s="11" t="s">
        <v>36</v>
      </c>
      <c r="E35" s="12"/>
      <c r="F35" s="12"/>
      <c r="G35" s="12"/>
      <c r="H35" s="13" t="str">
        <f t="shared" si="1"/>
        <v/>
      </c>
      <c r="I35" s="13">
        <f t="shared" si="2"/>
        <v>0</v>
      </c>
      <c r="J35" s="18" t="str">
        <f t="shared" si="3"/>
        <v/>
      </c>
      <c r="K35" s="18" t="str">
        <f t="shared" si="4"/>
        <v>1:30</v>
      </c>
      <c r="L35" s="14" t="s">
        <v>37</v>
      </c>
      <c r="M35">
        <f t="shared" si="5"/>
        <v>0</v>
      </c>
      <c r="N35">
        <f>IF(B35="","",SUM($M$11:M35))</f>
        <v>1.500000000000008</v>
      </c>
    </row>
    <row r="36" spans="1:14" x14ac:dyDescent="0.3">
      <c r="A36" s="9">
        <v>26</v>
      </c>
      <c r="B36" s="10">
        <f>IF(A36&gt;DAY(EOMONTH(DATE($F$3,$L$3,1),0)),"",DATE($F$3,$L$3,A36))</f>
        <v>46079</v>
      </c>
      <c r="C36" s="9" t="str">
        <f t="shared" si="0"/>
        <v>Do</v>
      </c>
      <c r="D36" s="11" t="s">
        <v>28</v>
      </c>
      <c r="E36" s="12">
        <v>0.375</v>
      </c>
      <c r="F36" s="12">
        <v>0.72916666666666663</v>
      </c>
      <c r="G36" s="12">
        <v>2.0833333333333329E-2</v>
      </c>
      <c r="H36" s="13">
        <f t="shared" si="1"/>
        <v>0.33333333333333331</v>
      </c>
      <c r="I36" s="13">
        <f t="shared" si="2"/>
        <v>0.33333333333333331</v>
      </c>
      <c r="J36" s="18" t="str">
        <f t="shared" si="3"/>
        <v>0:00</v>
      </c>
      <c r="K36" s="18" t="str">
        <f t="shared" si="4"/>
        <v>1:30</v>
      </c>
      <c r="L36" s="14"/>
      <c r="M36">
        <f t="shared" si="5"/>
        <v>0</v>
      </c>
      <c r="N36">
        <f>IF(B36="","",SUM($M$11:M36))</f>
        <v>1.500000000000008</v>
      </c>
    </row>
    <row r="37" spans="1:14" x14ac:dyDescent="0.3">
      <c r="A37" s="9">
        <v>27</v>
      </c>
      <c r="B37" s="10">
        <f>IF(A37&gt;DAY(EOMONTH(DATE($F$3,$L$3,1),0)),"",DATE($F$3,$L$3,A37))</f>
        <v>46080</v>
      </c>
      <c r="C37" s="9" t="str">
        <f t="shared" si="0"/>
        <v>Fr</v>
      </c>
      <c r="D37" s="11" t="s">
        <v>28</v>
      </c>
      <c r="E37" s="12">
        <v>0.375</v>
      </c>
      <c r="F37" s="12">
        <v>0.6875</v>
      </c>
      <c r="G37" s="12">
        <v>2.0833333333333329E-2</v>
      </c>
      <c r="H37" s="13">
        <f t="shared" si="1"/>
        <v>0.29166666666666669</v>
      </c>
      <c r="I37" s="13">
        <f t="shared" si="2"/>
        <v>0.33333333333333331</v>
      </c>
      <c r="J37" s="18" t="str">
        <f t="shared" si="3"/>
        <v>-1:00</v>
      </c>
      <c r="K37" s="18" t="str">
        <f t="shared" si="4"/>
        <v>0:30</v>
      </c>
      <c r="L37" s="14" t="s">
        <v>33</v>
      </c>
      <c r="M37">
        <f t="shared" si="5"/>
        <v>-0.99999999999999911</v>
      </c>
      <c r="N37">
        <f>IF(B37="","",SUM($M$11:M37))</f>
        <v>0.50000000000000888</v>
      </c>
    </row>
    <row r="38" spans="1:14" x14ac:dyDescent="0.3">
      <c r="A38" s="9">
        <v>28</v>
      </c>
      <c r="B38" s="10">
        <f>IF(A38&gt;DAY(EOMONTH(DATE($F$3,$L$3,1),0)),"",DATE($F$3,$L$3,A38))</f>
        <v>46081</v>
      </c>
      <c r="C38" s="9" t="str">
        <f t="shared" si="0"/>
        <v>Sa</v>
      </c>
      <c r="D38" s="11" t="s">
        <v>26</v>
      </c>
      <c r="E38" s="12"/>
      <c r="F38" s="12"/>
      <c r="G38" s="12"/>
      <c r="H38" s="13" t="str">
        <f t="shared" si="1"/>
        <v/>
      </c>
      <c r="I38" s="13">
        <f t="shared" si="2"/>
        <v>0</v>
      </c>
      <c r="J38" s="18" t="str">
        <f t="shared" si="3"/>
        <v/>
      </c>
      <c r="K38" s="18" t="str">
        <f t="shared" si="4"/>
        <v>0:30</v>
      </c>
      <c r="L38" s="14" t="s">
        <v>27</v>
      </c>
      <c r="M38">
        <f t="shared" si="5"/>
        <v>0</v>
      </c>
      <c r="N38">
        <f>IF(B38="","",SUM($M$11:M38))</f>
        <v>0.50000000000000888</v>
      </c>
    </row>
    <row r="39" spans="1:14" x14ac:dyDescent="0.3">
      <c r="A39" s="9">
        <v>29</v>
      </c>
      <c r="B39" s="10" t="str">
        <f>IF(A39&gt;DAY(EOMONTH(DATE($F$3,$L$3,1),0)),"",DATE($F$3,$L$3,A39))</f>
        <v/>
      </c>
      <c r="C39" s="9" t="str">
        <f t="shared" si="0"/>
        <v/>
      </c>
      <c r="D39" s="11"/>
      <c r="E39" s="12"/>
      <c r="F39" s="12"/>
      <c r="G39" s="12"/>
      <c r="H39" s="13" t="str">
        <f t="shared" si="1"/>
        <v/>
      </c>
      <c r="I39" s="13" t="str">
        <f t="shared" si="2"/>
        <v/>
      </c>
      <c r="J39" s="18" t="str">
        <f t="shared" si="3"/>
        <v/>
      </c>
      <c r="K39" s="18" t="str">
        <f t="shared" si="4"/>
        <v/>
      </c>
      <c r="L39" s="14"/>
      <c r="M39" t="str">
        <f t="shared" si="5"/>
        <v/>
      </c>
      <c r="N39" t="str">
        <f>IF(B39="","",SUM($M$11:M39))</f>
        <v/>
      </c>
    </row>
    <row r="40" spans="1:14" x14ac:dyDescent="0.3">
      <c r="A40" s="9">
        <v>30</v>
      </c>
      <c r="B40" s="10" t="str">
        <f>IF(A40&gt;DAY(EOMONTH(DATE($F$3,$L$3,1),0)),"",DATE($F$3,$L$3,A40))</f>
        <v/>
      </c>
      <c r="C40" s="9" t="str">
        <f t="shared" si="0"/>
        <v/>
      </c>
      <c r="D40" s="11"/>
      <c r="E40" s="12"/>
      <c r="F40" s="12"/>
      <c r="G40" s="12"/>
      <c r="H40" s="13" t="str">
        <f t="shared" si="1"/>
        <v/>
      </c>
      <c r="I40" s="13" t="str">
        <f t="shared" si="2"/>
        <v/>
      </c>
      <c r="J40" s="18" t="str">
        <f t="shared" si="3"/>
        <v/>
      </c>
      <c r="K40" s="18" t="str">
        <f t="shared" si="4"/>
        <v/>
      </c>
      <c r="L40" s="14"/>
      <c r="M40" t="str">
        <f t="shared" si="5"/>
        <v/>
      </c>
      <c r="N40" t="str">
        <f>IF(B40="","",SUM($M$11:M40))</f>
        <v/>
      </c>
    </row>
    <row r="41" spans="1:14" x14ac:dyDescent="0.3">
      <c r="A41" s="9">
        <v>31</v>
      </c>
      <c r="B41" s="10" t="str">
        <f>IF(A41&gt;DAY(EOMONTH(DATE($F$3,$L$3,1),0)),"",DATE($F$3,$L$3,A41))</f>
        <v/>
      </c>
      <c r="C41" s="9" t="str">
        <f t="shared" si="0"/>
        <v/>
      </c>
      <c r="D41" s="11"/>
      <c r="E41" s="12"/>
      <c r="F41" s="12"/>
      <c r="G41" s="12"/>
      <c r="H41" s="13" t="str">
        <f t="shared" si="1"/>
        <v/>
      </c>
      <c r="I41" s="13" t="str">
        <f t="shared" si="2"/>
        <v/>
      </c>
      <c r="J41" s="18" t="str">
        <f t="shared" si="3"/>
        <v/>
      </c>
      <c r="K41" s="18" t="str">
        <f t="shared" si="4"/>
        <v/>
      </c>
      <c r="L41" s="14"/>
      <c r="M41" t="str">
        <f t="shared" si="5"/>
        <v/>
      </c>
      <c r="N41" t="str">
        <f>IF(B41="","",SUM($M$11:M41))</f>
        <v/>
      </c>
    </row>
  </sheetData>
  <mergeCells count="8">
    <mergeCell ref="A6:L6"/>
    <mergeCell ref="A1:L1"/>
    <mergeCell ref="F4:G4"/>
    <mergeCell ref="F3:G3"/>
    <mergeCell ref="J3:K3"/>
    <mergeCell ref="J4:K4"/>
    <mergeCell ref="D3:E3"/>
    <mergeCell ref="D4:E4"/>
  </mergeCells>
  <conditionalFormatting sqref="A11:L41">
    <cfRule type="expression" dxfId="6" priority="3">
      <formula>$B11=""</formula>
    </cfRule>
  </conditionalFormatting>
  <conditionalFormatting sqref="F7">
    <cfRule type="expression" dxfId="5" priority="38">
      <formula>$M$7&gt;0</formula>
    </cfRule>
    <cfRule type="expression" dxfId="4" priority="39">
      <formula>$M$7&lt;0</formula>
    </cfRule>
  </conditionalFormatting>
  <conditionalFormatting sqref="J11:J41">
    <cfRule type="expression" dxfId="3" priority="34">
      <formula>$M11&gt;0</formula>
    </cfRule>
    <cfRule type="expression" dxfId="2" priority="35">
      <formula>$M11&lt;0</formula>
    </cfRule>
  </conditionalFormatting>
  <conditionalFormatting sqref="K11:K41">
    <cfRule type="expression" dxfId="1" priority="36">
      <formula>$N11&gt;0</formula>
    </cfRule>
    <cfRule type="expression" dxfId="0" priority="37">
      <formula>$N11&lt;0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Überstunden</vt:lpstr>
      <vt:lpstr>Überstunden!Área_de_impresión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2026-02-10T09:30:13Z</dcterms:modified>
</cp:coreProperties>
</file>