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firmenwagen zuhause laden abrechnung\"/>
    </mc:Choice>
  </mc:AlternateContent>
  <xr:revisionPtr revIDLastSave="0" documentId="13_ncr:1_{BC5475EC-33BC-4B96-AB06-16666570A6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adeprotokoll" sheetId="1" r:id="rId1"/>
  </sheets>
  <definedNames>
    <definedName name="_xlnm._FilterDatabase" localSheetId="0" hidden="1">Ladeprotokoll!$A$11:$L$18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7" i="1" l="1"/>
  <c r="F17" i="1"/>
  <c r="H17" i="1" s="1"/>
  <c r="J17" i="1" s="1"/>
  <c r="L16" i="1"/>
  <c r="O5" i="1" s="1"/>
  <c r="I16" i="1"/>
  <c r="F16" i="1"/>
  <c r="H16" i="1" s="1"/>
  <c r="L15" i="1"/>
  <c r="I15" i="1"/>
  <c r="F15" i="1"/>
  <c r="H15" i="1" s="1"/>
  <c r="J15" i="1" s="1"/>
  <c r="L14" i="1"/>
  <c r="F14" i="1"/>
  <c r="H14" i="1" s="1"/>
  <c r="J14" i="1" s="1"/>
  <c r="L13" i="1"/>
  <c r="P7" i="1" s="1"/>
  <c r="I13" i="1"/>
  <c r="F13" i="1"/>
  <c r="H13" i="1" s="1"/>
  <c r="L12" i="1"/>
  <c r="I12" i="1"/>
  <c r="J12" i="1" s="1"/>
  <c r="H12" i="1"/>
  <c r="F12" i="1"/>
  <c r="J16" i="1" l="1"/>
  <c r="P5" i="1"/>
  <c r="J13" i="1"/>
  <c r="Q5" i="1" s="1"/>
  <c r="Q7" i="1"/>
  <c r="P6" i="1"/>
  <c r="Q6" i="1"/>
  <c r="O6" i="1"/>
  <c r="O7" i="1"/>
</calcChain>
</file>

<file path=xl/sharedStrings.xml><?xml version="1.0" encoding="utf-8"?>
<sst xmlns="http://schemas.openxmlformats.org/spreadsheetml/2006/main" count="48" uniqueCount="38">
  <si>
    <t>Firmenwagen – Abrechnung Laden zuhause</t>
  </si>
  <si>
    <t>Mitarbeiter</t>
  </si>
  <si>
    <t>Max Mustermann</t>
  </si>
  <si>
    <t>Stromtarif zuhause (€/kWh)</t>
  </si>
  <si>
    <t>Monatsübersicht</t>
  </si>
  <si>
    <t>Unternehmen</t>
  </si>
  <si>
    <t>Beispiel GmbH</t>
  </si>
  <si>
    <t>Erstattungssatz (€/kWh – falls abweichend)</t>
  </si>
  <si>
    <t>Monat</t>
  </si>
  <si>
    <t>Gesamt kWh zuhause</t>
  </si>
  <si>
    <t>Geschäftliche kWh</t>
  </si>
  <si>
    <t>Erstattung (EUR)</t>
  </si>
  <si>
    <t>Fahrzeug / Modell</t>
  </si>
  <si>
    <t>VW ID.4</t>
  </si>
  <si>
    <t>Abrechnungsjahr</t>
  </si>
  <si>
    <t>Kennzeichen</t>
  </si>
  <si>
    <t>OL-AB 123E</t>
  </si>
  <si>
    <t>Ladevorgänge zuhause – Protokoll</t>
  </si>
  <si>
    <t>Datum</t>
  </si>
  <si>
    <t>Fahrzeug</t>
  </si>
  <si>
    <t>Ladepunkt</t>
  </si>
  <si>
    <t>Notizen</t>
  </si>
  <si>
    <t>Abrechnungsmonat</t>
  </si>
  <si>
    <t>Wallbox zuhause</t>
  </si>
  <si>
    <t>Nach Feierabend geladen</t>
  </si>
  <si>
    <t>Kundenbesuch + privat</t>
  </si>
  <si>
    <t>Steckdose zuhause</t>
  </si>
  <si>
    <t>Langsames Laden an Steckdose</t>
  </si>
  <si>
    <t>Überwiegend geschäftlich</t>
  </si>
  <si>
    <t>Gemischt genutzt</t>
  </si>
  <si>
    <t>Kurzstrecken im Ort</t>
  </si>
  <si>
    <t>Zählerstand Start
(kWh)</t>
  </si>
  <si>
    <t>Zählerstand Ende
(kWh)</t>
  </si>
  <si>
    <t>Geladene
kWh</t>
  </si>
  <si>
    <t>Anteil
geschäftlich (%)</t>
  </si>
  <si>
    <t>Geschäftliche
kWh</t>
  </si>
  <si>
    <t>Strompreis
(€/kWh)</t>
  </si>
  <si>
    <t>Erstattung
(EUR)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</si>
</sst>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5" formatCode="dd\.mm\.yyyy"/>
    <numFmt numFmtId="166" formatCode="0.0"/>
    <numFmt numFmtId="167" formatCode="0.000"/>
    <numFmt numFmtId="168" formatCode="#,##0.00\ &quot;€&quot;"/>
    <numFmt numFmtId="169" formatCode="mmm\ yyyy"/>
  </numFmts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</fills>
  <borders count="4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/>
      <top/>
      <bottom/>
      <diagonal/>
    </border>
    <border>
      <left/>
      <right style="thin">
        <color rgb="FFDDDDDD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165" fontId="0" fillId="0" borderId="1" xfId="0" applyNumberFormat="1" applyBorder="1"/>
    <xf numFmtId="166" fontId="0" fillId="0" borderId="1" xfId="0" applyNumberFormat="1" applyBorder="1"/>
    <xf numFmtId="2" fontId="0" fillId="0" borderId="1" xfId="0" applyNumberFormat="1" applyBorder="1"/>
    <xf numFmtId="168" fontId="0" fillId="0" borderId="1" xfId="0" applyNumberFormat="1" applyBorder="1"/>
    <xf numFmtId="9" fontId="0" fillId="0" borderId="1" xfId="0" applyNumberFormat="1" applyBorder="1"/>
    <xf numFmtId="167" fontId="0" fillId="0" borderId="1" xfId="0" applyNumberFormat="1" applyBorder="1"/>
    <xf numFmtId="169" fontId="0" fillId="0" borderId="1" xfId="0" applyNumberFormat="1" applyBorder="1"/>
    <xf numFmtId="0" fontId="0" fillId="0" borderId="0" xfId="0"/>
    <xf numFmtId="0" fontId="1" fillId="3" borderId="0" xfId="0" applyFont="1" applyFill="1" applyAlignment="1">
      <alignment horizontal="center" vertical="center"/>
    </xf>
    <xf numFmtId="0" fontId="1" fillId="3" borderId="2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workbookViewId="0">
      <pane ySplit="11" topLeftCell="A12" activePane="bottomLeft" state="frozen"/>
      <selection pane="bottomLeft" activeCell="K19" sqref="K19"/>
    </sheetView>
  </sheetViews>
  <sheetFormatPr baseColWidth="10" defaultColWidth="9.140625" defaultRowHeight="15" x14ac:dyDescent="0.25"/>
  <cols>
    <col min="1" max="1" width="11.140625" customWidth="1"/>
    <col min="2" max="2" width="10.140625" customWidth="1"/>
    <col min="3" max="3" width="18" customWidth="1"/>
    <col min="4" max="4" width="17.42578125" customWidth="1"/>
    <col min="5" max="5" width="17.140625" customWidth="1"/>
    <col min="6" max="6" width="11.140625" customWidth="1"/>
    <col min="7" max="7" width="16.42578125" customWidth="1"/>
    <col min="8" max="8" width="12.85546875" customWidth="1"/>
    <col min="9" max="9" width="11" customWidth="1"/>
    <col min="10" max="10" width="10" customWidth="1"/>
    <col min="11" max="11" width="24" customWidth="1"/>
    <col min="12" max="12" width="18" customWidth="1"/>
    <col min="13" max="13" width="2.7109375" customWidth="1"/>
    <col min="14" max="14" width="14" customWidth="1"/>
    <col min="15" max="16" width="20" customWidth="1"/>
    <col min="17" max="17" width="18" customWidth="1"/>
  </cols>
  <sheetData>
    <row r="1" spans="1:17" ht="59.25" customHeight="1" x14ac:dyDescent="0.4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3" spans="1:17" x14ac:dyDescent="0.25">
      <c r="A3" s="12" t="s">
        <v>1</v>
      </c>
      <c r="B3" s="13"/>
      <c r="C3" s="1" t="s">
        <v>2</v>
      </c>
      <c r="G3" s="12" t="s">
        <v>3</v>
      </c>
      <c r="H3" s="13"/>
      <c r="I3" s="1">
        <v>0.32</v>
      </c>
      <c r="N3" s="11" t="s">
        <v>4</v>
      </c>
      <c r="O3" s="10"/>
      <c r="P3" s="10"/>
      <c r="Q3" s="10"/>
    </row>
    <row r="4" spans="1:17" x14ac:dyDescent="0.25">
      <c r="A4" s="12" t="s">
        <v>5</v>
      </c>
      <c r="B4" s="13"/>
      <c r="C4" s="1" t="s">
        <v>6</v>
      </c>
      <c r="G4" s="12" t="s">
        <v>7</v>
      </c>
      <c r="H4" s="13"/>
      <c r="I4" s="1"/>
      <c r="N4" s="2" t="s">
        <v>8</v>
      </c>
      <c r="O4" s="2" t="s">
        <v>9</v>
      </c>
      <c r="P4" s="2" t="s">
        <v>10</v>
      </c>
      <c r="Q4" s="2" t="s">
        <v>11</v>
      </c>
    </row>
    <row r="5" spans="1:17" x14ac:dyDescent="0.25">
      <c r="A5" s="12" t="s">
        <v>12</v>
      </c>
      <c r="B5" s="13"/>
      <c r="C5" s="1" t="s">
        <v>13</v>
      </c>
      <c r="G5" s="12" t="s">
        <v>14</v>
      </c>
      <c r="H5" s="13"/>
      <c r="I5" s="1">
        <v>2025</v>
      </c>
      <c r="N5" s="3">
        <v>45658</v>
      </c>
      <c r="O5" s="4">
        <f>SUMIFS(F$12:F$100,L$12:L$100,N5)</f>
        <v>54.799999999999955</v>
      </c>
      <c r="P5" s="5">
        <f>SUMIFS(H$12:H$100,L$12:L$100,N5)</f>
        <v>42.689999999999969</v>
      </c>
      <c r="Q5" s="6">
        <f>SUMIFS(J$12:J$100,L$12:L$100,N5)</f>
        <v>13.54319999999999</v>
      </c>
    </row>
    <row r="6" spans="1:17" x14ac:dyDescent="0.25">
      <c r="A6" s="12" t="s">
        <v>15</v>
      </c>
      <c r="B6" s="13"/>
      <c r="C6" s="1" t="s">
        <v>16</v>
      </c>
      <c r="N6" s="3">
        <v>45689</v>
      </c>
      <c r="O6" s="4">
        <f>SUMIFS(F$12:F$100,L$12:L$100,N6)</f>
        <v>23.600000000000136</v>
      </c>
      <c r="P6" s="5">
        <f>SUMIFS(H$12:H$100,L$12:L$100,N6)</f>
        <v>14.880000000000086</v>
      </c>
      <c r="Q6" s="6">
        <f>SUMIFS(J$12:J$100,L$12:L$100,N6)</f>
        <v>4.6386000000000269</v>
      </c>
    </row>
    <row r="7" spans="1:17" x14ac:dyDescent="0.25">
      <c r="N7" s="3">
        <v>45717</v>
      </c>
      <c r="O7" s="4">
        <f>SUMIFS(F$12:F$100,L$12:L$100,N7)</f>
        <v>0</v>
      </c>
      <c r="P7" s="5">
        <f>SUMIFS(H$12:H$100,L$12:L$100,N7)</f>
        <v>0</v>
      </c>
      <c r="Q7" s="6">
        <f>SUMIFS(J$12:J$100,L$12:L$100,N7)</f>
        <v>0</v>
      </c>
    </row>
    <row r="10" spans="1:17" ht="21.95" customHeight="1" x14ac:dyDescent="0.25">
      <c r="A10" s="11" t="s">
        <v>17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pans="1:17" ht="35.25" customHeight="1" x14ac:dyDescent="0.25">
      <c r="A11" s="2" t="s">
        <v>18</v>
      </c>
      <c r="B11" s="2" t="s">
        <v>19</v>
      </c>
      <c r="C11" s="2" t="s">
        <v>20</v>
      </c>
      <c r="D11" s="14" t="s">
        <v>31</v>
      </c>
      <c r="E11" s="14" t="s">
        <v>32</v>
      </c>
      <c r="F11" s="14" t="s">
        <v>33</v>
      </c>
      <c r="G11" s="14" t="s">
        <v>34</v>
      </c>
      <c r="H11" s="14" t="s">
        <v>35</v>
      </c>
      <c r="I11" s="14" t="s">
        <v>36</v>
      </c>
      <c r="J11" s="14" t="s">
        <v>37</v>
      </c>
      <c r="K11" s="2" t="s">
        <v>21</v>
      </c>
      <c r="L11" s="2" t="s">
        <v>22</v>
      </c>
    </row>
    <row r="12" spans="1:17" x14ac:dyDescent="0.25">
      <c r="A12" s="3">
        <v>45659</v>
      </c>
      <c r="B12" s="1" t="s">
        <v>13</v>
      </c>
      <c r="C12" s="1" t="s">
        <v>23</v>
      </c>
      <c r="D12" s="4">
        <v>1200.5</v>
      </c>
      <c r="E12" s="4">
        <v>1215.8</v>
      </c>
      <c r="F12" s="4">
        <f t="shared" ref="F12:F17" si="0">E12-D12</f>
        <v>15.299999999999955</v>
      </c>
      <c r="G12" s="7">
        <v>0.8</v>
      </c>
      <c r="H12" s="5">
        <f t="shared" ref="H12:H17" si="1">F12*G12</f>
        <v>12.239999999999965</v>
      </c>
      <c r="I12" s="8">
        <f>$I$3</f>
        <v>0.32</v>
      </c>
      <c r="J12" s="6">
        <f t="shared" ref="J12:J17" si="2">H12*I12</f>
        <v>3.9167999999999887</v>
      </c>
      <c r="K12" s="1" t="s">
        <v>24</v>
      </c>
      <c r="L12" s="9">
        <f t="shared" ref="L12:L17" si="3">DATE(YEAR(A12),MONTH(A12),1)</f>
        <v>45658</v>
      </c>
    </row>
    <row r="13" spans="1:17" x14ac:dyDescent="0.25">
      <c r="A13" s="3">
        <v>45662</v>
      </c>
      <c r="B13" s="1" t="s">
        <v>13</v>
      </c>
      <c r="C13" s="1" t="s">
        <v>23</v>
      </c>
      <c r="D13" s="4">
        <v>1215.8</v>
      </c>
      <c r="E13" s="4">
        <v>1230.2</v>
      </c>
      <c r="F13" s="4">
        <f t="shared" si="0"/>
        <v>14.400000000000091</v>
      </c>
      <c r="G13" s="7">
        <v>0.75</v>
      </c>
      <c r="H13" s="5">
        <f t="shared" si="1"/>
        <v>10.800000000000068</v>
      </c>
      <c r="I13" s="8">
        <f>$I$3</f>
        <v>0.32</v>
      </c>
      <c r="J13" s="6">
        <f t="shared" si="2"/>
        <v>3.4560000000000217</v>
      </c>
      <c r="K13" s="1" t="s">
        <v>25</v>
      </c>
      <c r="L13" s="9">
        <f t="shared" si="3"/>
        <v>45658</v>
      </c>
    </row>
    <row r="14" spans="1:17" x14ac:dyDescent="0.25">
      <c r="A14" s="3">
        <v>45672</v>
      </c>
      <c r="B14" s="1" t="s">
        <v>13</v>
      </c>
      <c r="C14" s="1" t="s">
        <v>26</v>
      </c>
      <c r="D14" s="4">
        <v>1230.2</v>
      </c>
      <c r="E14" s="4">
        <v>1240</v>
      </c>
      <c r="F14" s="4">
        <f t="shared" si="0"/>
        <v>9.7999999999999545</v>
      </c>
      <c r="G14" s="7">
        <v>0.6</v>
      </c>
      <c r="H14" s="5">
        <f t="shared" si="1"/>
        <v>5.8799999999999724</v>
      </c>
      <c r="I14" s="8">
        <v>0.3</v>
      </c>
      <c r="J14" s="6">
        <f t="shared" si="2"/>
        <v>1.7639999999999916</v>
      </c>
      <c r="K14" s="1" t="s">
        <v>27</v>
      </c>
      <c r="L14" s="9">
        <f t="shared" si="3"/>
        <v>45658</v>
      </c>
    </row>
    <row r="15" spans="1:17" x14ac:dyDescent="0.25">
      <c r="A15" s="3">
        <v>45685</v>
      </c>
      <c r="B15" s="1" t="s">
        <v>13</v>
      </c>
      <c r="C15" s="1" t="s">
        <v>23</v>
      </c>
      <c r="D15" s="4">
        <v>1240</v>
      </c>
      <c r="E15" s="4">
        <v>1255.3</v>
      </c>
      <c r="F15" s="4">
        <f t="shared" si="0"/>
        <v>15.299999999999955</v>
      </c>
      <c r="G15" s="7">
        <v>0.9</v>
      </c>
      <c r="H15" s="5">
        <f t="shared" si="1"/>
        <v>13.769999999999959</v>
      </c>
      <c r="I15" s="8">
        <f>$I$3</f>
        <v>0.32</v>
      </c>
      <c r="J15" s="6">
        <f t="shared" si="2"/>
        <v>4.4063999999999872</v>
      </c>
      <c r="K15" s="1" t="s">
        <v>28</v>
      </c>
      <c r="L15" s="9">
        <f t="shared" si="3"/>
        <v>45658</v>
      </c>
    </row>
    <row r="16" spans="1:17" x14ac:dyDescent="0.25">
      <c r="A16" s="3">
        <v>45691</v>
      </c>
      <c r="B16" s="1" t="s">
        <v>13</v>
      </c>
      <c r="C16" s="1" t="s">
        <v>23</v>
      </c>
      <c r="D16" s="4">
        <v>1255.3</v>
      </c>
      <c r="E16" s="4">
        <v>1270.7</v>
      </c>
      <c r="F16" s="4">
        <f t="shared" si="0"/>
        <v>15.400000000000091</v>
      </c>
      <c r="G16" s="7">
        <v>0.7</v>
      </c>
      <c r="H16" s="5">
        <f t="shared" si="1"/>
        <v>10.780000000000063</v>
      </c>
      <c r="I16" s="8">
        <f>$I$3</f>
        <v>0.32</v>
      </c>
      <c r="J16" s="6">
        <f t="shared" si="2"/>
        <v>3.4496000000000202</v>
      </c>
      <c r="K16" s="1" t="s">
        <v>29</v>
      </c>
      <c r="L16" s="9">
        <f t="shared" si="3"/>
        <v>45689</v>
      </c>
    </row>
    <row r="17" spans="1:12" x14ac:dyDescent="0.25">
      <c r="A17" s="3">
        <v>45704</v>
      </c>
      <c r="B17" s="1" t="s">
        <v>13</v>
      </c>
      <c r="C17" s="1" t="s">
        <v>26</v>
      </c>
      <c r="D17" s="4">
        <v>1270.7</v>
      </c>
      <c r="E17" s="4">
        <v>1278.9000000000001</v>
      </c>
      <c r="F17" s="4">
        <f t="shared" si="0"/>
        <v>8.2000000000000455</v>
      </c>
      <c r="G17" s="7">
        <v>0.5</v>
      </c>
      <c r="H17" s="5">
        <f t="shared" si="1"/>
        <v>4.1000000000000227</v>
      </c>
      <c r="I17" s="8">
        <v>0.28999999999999998</v>
      </c>
      <c r="J17" s="6">
        <f t="shared" si="2"/>
        <v>1.1890000000000065</v>
      </c>
      <c r="K17" s="1" t="s">
        <v>30</v>
      </c>
      <c r="L17" s="9">
        <f t="shared" si="3"/>
        <v>45689</v>
      </c>
    </row>
  </sheetData>
  <autoFilter ref="A11:L18" xr:uid="{00000000-0009-0000-0000-000000000000}"/>
  <mergeCells count="10">
    <mergeCell ref="A1:L1"/>
    <mergeCell ref="A10:L10"/>
    <mergeCell ref="N3:Q3"/>
    <mergeCell ref="G3:H3"/>
    <mergeCell ref="G4:H4"/>
    <mergeCell ref="G5:H5"/>
    <mergeCell ref="A3:B3"/>
    <mergeCell ref="A4:B4"/>
    <mergeCell ref="A5:B5"/>
    <mergeCell ref="A6:B6"/>
  </mergeCells>
  <dataValidations count="1">
    <dataValidation type="list" allowBlank="1" showInputMessage="1" showErrorMessage="1" sqref="C12:C200" xr:uid="{00000000-0002-0000-0000-000000000000}">
      <formula1>"Wallbox zuhause,Steckdose zuhause,Sonstiger Ladepunkt"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Ladeprotokoll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2025-11-24T10:06:59Z</dcterms:created>
  <dcterms:modified xsi:type="dcterms:W3CDTF">2025-11-24T10:30:21Z</dcterms:modified>
</cp:coreProperties>
</file>