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sergi\Downloads\"/>
    </mc:Choice>
  </mc:AlternateContent>
  <xr:revisionPtr revIDLastSave="0" documentId="13_ncr:1_{F91776D8-A131-4157-B518-924A4C90FD4B}" xr6:coauthVersionLast="47" xr6:coauthVersionMax="47" xr10:uidLastSave="{00000000-0000-0000-0000-000000000000}"/>
  <bookViews>
    <workbookView xWindow="1005" yWindow="870" windowWidth="26145" windowHeight="12825" xr2:uid="{00000000-000D-0000-FFFF-FFFF00000000}"/>
  </bookViews>
  <sheets>
    <sheet name="Rezep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E25" i="1" s="1"/>
  <c r="G20" i="1"/>
  <c r="G19" i="1"/>
  <c r="G18" i="1"/>
  <c r="G17" i="1"/>
  <c r="G16" i="1"/>
  <c r="K15" i="1"/>
  <c r="G15" i="1"/>
  <c r="G14" i="1"/>
  <c r="G13" i="1"/>
  <c r="G12" i="1"/>
  <c r="G11" i="1"/>
  <c r="G10" i="1"/>
  <c r="G9" i="1"/>
  <c r="G8" i="1"/>
  <c r="G22" i="1" s="1"/>
  <c r="K13" i="1" l="1"/>
  <c r="K14" i="1"/>
  <c r="K16" i="1" s="1"/>
  <c r="G25" i="1"/>
  <c r="K17" i="1" l="1"/>
  <c r="K18" i="1"/>
  <c r="K19" i="1" s="1"/>
  <c r="K20" i="1" s="1"/>
  <c r="K22" i="1" l="1"/>
  <c r="K21" i="1"/>
</calcChain>
</file>

<file path=xl/sharedStrings.xml><?xml version="1.0" encoding="utf-8"?>
<sst xmlns="http://schemas.openxmlformats.org/spreadsheetml/2006/main" count="73" uniqueCount="55">
  <si>
    <t>Rezeptname</t>
  </si>
  <si>
    <t>Käsekuchen (Beispiel)</t>
  </si>
  <si>
    <t>Reduktionsfaktor</t>
  </si>
  <si>
    <t>Portionen (Stk.)</t>
  </si>
  <si>
    <t>Portionsgröße (g)</t>
  </si>
  <si>
    <t>MwSt. (als Dezimal)</t>
  </si>
  <si>
    <t>Kategorie</t>
  </si>
  <si>
    <t>Menge</t>
  </si>
  <si>
    <t>Einheit</t>
  </si>
  <si>
    <t>Zutat</t>
  </si>
  <si>
    <t>Notizen</t>
  </si>
  <si>
    <t>Gemeinkosten %</t>
  </si>
  <si>
    <t>Boden Mürbeteig</t>
  </si>
  <si>
    <t>g</t>
  </si>
  <si>
    <t>Mehl</t>
  </si>
  <si>
    <t>Personalkosten %</t>
  </si>
  <si>
    <t>Zucker</t>
  </si>
  <si>
    <t>Sonstige Kosten €</t>
  </si>
  <si>
    <t>Pck</t>
  </si>
  <si>
    <t>Vanillinzucker</t>
  </si>
  <si>
    <t>Zielmarge %</t>
  </si>
  <si>
    <t>Prise</t>
  </si>
  <si>
    <t>Salz</t>
  </si>
  <si>
    <t>Rundung auf Preis</t>
  </si>
  <si>
    <t>weiche Butter</t>
  </si>
  <si>
    <t>Füllung</t>
  </si>
  <si>
    <t>ml</t>
  </si>
  <si>
    <t>Milch</t>
  </si>
  <si>
    <t>Overhead €</t>
  </si>
  <si>
    <t>Vanillepuddingpulver</t>
  </si>
  <si>
    <t>Personal €</t>
  </si>
  <si>
    <t>kg</t>
  </si>
  <si>
    <t>Magerquark</t>
  </si>
  <si>
    <t>Verschiedenes €</t>
  </si>
  <si>
    <t>Gesamtkosten Rezept €</t>
  </si>
  <si>
    <t>Stk</t>
  </si>
  <si>
    <t>Eier (Gr. M)</t>
  </si>
  <si>
    <t>Kosten pro 100 g €</t>
  </si>
  <si>
    <t>TL</t>
  </si>
  <si>
    <t>Vanilleschote</t>
  </si>
  <si>
    <t>Kosten pro Portion €</t>
  </si>
  <si>
    <t>Zitronenabrieb</t>
  </si>
  <si>
    <t>Preis netto/Portion (Ziel) €</t>
  </si>
  <si>
    <t>neutrales Speiseöl</t>
  </si>
  <si>
    <t>Preis netto/Portion (gerundet) €</t>
  </si>
  <si>
    <t>Gewicht [g] – roh gesamt</t>
  </si>
  <si>
    <t>Wareneinsatz (Rohstoffe) €</t>
  </si>
  <si>
    <t>Preis brutto/Portion €</t>
  </si>
  <si>
    <t>Marge real %</t>
  </si>
  <si>
    <t>Gewicht [g] – zubereitet</t>
  </si>
  <si>
    <t>Wareneinsatz pro 100 g – zubereitet</t>
  </si>
  <si>
    <t>Preiskalkulation Gastronomie</t>
  </si>
  <si>
    <t>Gesamt
Rohstoffkosten €</t>
  </si>
  <si>
    <t>Rohstoffkosten
€/kg</t>
  </si>
  <si>
    <t>Gewicht [g]
roh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</si>
</sst>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€\ #,##0.00"/>
  </numFmts>
  <fonts count="4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1"/>
      <color rgb="FFFFFFFF"/>
      <name val="Calibri"/>
      <family val="2"/>
    </font>
    <font>
      <b/>
      <sz val="25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484E"/>
        <bgColor rgb="FF00484E"/>
      </patternFill>
    </fill>
    <fill>
      <patternFill patternType="solid">
        <fgColor rgb="FFF5F5F5"/>
        <bgColor rgb="FFF5F5F5"/>
      </patternFill>
    </fill>
    <fill>
      <patternFill patternType="solid">
        <fgColor rgb="FF00484E"/>
        <bgColor indexed="6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thin">
        <color rgb="FFDDDDDD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9" fontId="0" fillId="0" borderId="0" xfId="0" applyNumberFormat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9" fontId="0" fillId="0" borderId="1" xfId="0" applyNumberFormat="1" applyBorder="1"/>
    <xf numFmtId="0" fontId="0" fillId="0" borderId="1" xfId="0" applyBorder="1"/>
    <xf numFmtId="164" fontId="0" fillId="0" borderId="1" xfId="0" applyNumberFormat="1" applyBorder="1"/>
    <xf numFmtId="0" fontId="0" fillId="3" borderId="1" xfId="0" applyFill="1" applyBorder="1"/>
    <xf numFmtId="164" fontId="0" fillId="3" borderId="1" xfId="0" applyNumberFormat="1" applyFill="1" applyBorder="1"/>
    <xf numFmtId="0" fontId="2" fillId="2" borderId="2" xfId="0" applyFont="1" applyFill="1" applyBorder="1"/>
    <xf numFmtId="164" fontId="0" fillId="0" borderId="2" xfId="0" applyNumberFormat="1" applyBorder="1"/>
    <xf numFmtId="164" fontId="0" fillId="0" borderId="0" xfId="0" applyNumberFormat="1"/>
    <xf numFmtId="9" fontId="0" fillId="0" borderId="2" xfId="0" applyNumberFormat="1" applyBorder="1"/>
    <xf numFmtId="0" fontId="0" fillId="0" borderId="0" xfId="0" applyAlignment="1">
      <alignment horizontal="center"/>
    </xf>
    <xf numFmtId="0" fontId="3" fillId="4" borderId="0" xfId="0" applyFont="1" applyFill="1" applyAlignment="1">
      <alignment horizontal="center" vertical="center"/>
    </xf>
    <xf numFmtId="0" fontId="1" fillId="5" borderId="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484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5"/>
  <sheetViews>
    <sheetView tabSelected="1" workbookViewId="0">
      <pane ySplit="7" topLeftCell="A8" activePane="bottomLeft" state="frozen"/>
      <selection pane="bottomLeft" activeCell="O18" sqref="O18"/>
    </sheetView>
  </sheetViews>
  <sheetFormatPr baseColWidth="10" defaultColWidth="9.140625" defaultRowHeight="15" x14ac:dyDescent="0.25"/>
  <cols>
    <col min="1" max="1" width="16.5703125" bestFit="1" customWidth="1"/>
    <col min="2" max="2" width="15" bestFit="1" customWidth="1"/>
    <col min="3" max="3" width="7.28515625" bestFit="1" customWidth="1"/>
    <col min="4" max="4" width="20.42578125" bestFit="1" customWidth="1"/>
    <col min="5" max="5" width="11.28515625" bestFit="1" customWidth="1"/>
    <col min="6" max="6" width="18.7109375" bestFit="1" customWidth="1"/>
    <col min="7" max="7" width="16.140625" bestFit="1" customWidth="1"/>
    <col min="8" max="8" width="16.42578125" bestFit="1" customWidth="1"/>
    <col min="9" max="9" width="2.85546875" customWidth="1"/>
    <col min="10" max="10" width="30" customWidth="1"/>
    <col min="11" max="11" width="7" bestFit="1" customWidth="1"/>
  </cols>
  <sheetData>
    <row r="1" spans="1:11" x14ac:dyDescent="0.25">
      <c r="A1" s="15" t="s">
        <v>51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1" x14ac:dyDescent="0.25">
      <c r="B3" s="1" t="s">
        <v>0</v>
      </c>
      <c r="C3" s="14" t="s">
        <v>1</v>
      </c>
      <c r="D3" s="14"/>
      <c r="H3" s="1" t="s">
        <v>2</v>
      </c>
    </row>
    <row r="4" spans="1:11" x14ac:dyDescent="0.25">
      <c r="B4" s="1" t="s">
        <v>3</v>
      </c>
      <c r="C4">
        <v>12</v>
      </c>
      <c r="D4" s="1" t="s">
        <v>4</v>
      </c>
      <c r="E4">
        <v>120</v>
      </c>
      <c r="F4" s="1" t="s">
        <v>5</v>
      </c>
      <c r="G4" s="2">
        <v>7.0000000000000007E-2</v>
      </c>
      <c r="H4">
        <v>0.8</v>
      </c>
    </row>
    <row r="7" spans="1:11" ht="30" x14ac:dyDescent="0.25">
      <c r="A7" s="3" t="s">
        <v>6</v>
      </c>
      <c r="B7" s="3" t="s">
        <v>7</v>
      </c>
      <c r="C7" s="3" t="s">
        <v>8</v>
      </c>
      <c r="D7" s="3" t="s">
        <v>9</v>
      </c>
      <c r="E7" s="17" t="s">
        <v>54</v>
      </c>
      <c r="F7" s="17" t="s">
        <v>53</v>
      </c>
      <c r="G7" s="17" t="s">
        <v>52</v>
      </c>
      <c r="H7" s="3" t="s">
        <v>10</v>
      </c>
      <c r="J7" s="4" t="s">
        <v>11</v>
      </c>
      <c r="K7" s="5">
        <v>0.3</v>
      </c>
    </row>
    <row r="8" spans="1:11" x14ac:dyDescent="0.25">
      <c r="A8" s="6" t="s">
        <v>12</v>
      </c>
      <c r="B8" s="6">
        <v>150</v>
      </c>
      <c r="C8" s="6" t="s">
        <v>13</v>
      </c>
      <c r="D8" s="6" t="s">
        <v>14</v>
      </c>
      <c r="E8" s="6">
        <v>150</v>
      </c>
      <c r="F8" s="7">
        <v>0.7</v>
      </c>
      <c r="G8" s="7">
        <f t="shared" ref="G8:G20" si="0">IF(E8="", "", (E8/1000)*F8)</f>
        <v>0.105</v>
      </c>
      <c r="H8" s="6"/>
      <c r="J8" s="4" t="s">
        <v>15</v>
      </c>
      <c r="K8" s="5">
        <v>0.2</v>
      </c>
    </row>
    <row r="9" spans="1:11" x14ac:dyDescent="0.25">
      <c r="A9" s="8" t="s">
        <v>12</v>
      </c>
      <c r="B9" s="8">
        <v>60</v>
      </c>
      <c r="C9" s="8" t="s">
        <v>13</v>
      </c>
      <c r="D9" s="8" t="s">
        <v>16</v>
      </c>
      <c r="E9" s="8">
        <v>60</v>
      </c>
      <c r="F9" s="9">
        <v>1.91</v>
      </c>
      <c r="G9" s="9">
        <f t="shared" si="0"/>
        <v>0.11459999999999999</v>
      </c>
      <c r="H9" s="8"/>
      <c r="J9" s="4" t="s">
        <v>17</v>
      </c>
      <c r="K9" s="7">
        <v>1.5</v>
      </c>
    </row>
    <row r="10" spans="1:11" x14ac:dyDescent="0.25">
      <c r="A10" s="6" t="s">
        <v>12</v>
      </c>
      <c r="B10" s="6">
        <v>1</v>
      </c>
      <c r="C10" s="6" t="s">
        <v>18</v>
      </c>
      <c r="D10" s="6" t="s">
        <v>19</v>
      </c>
      <c r="E10" s="6">
        <v>20</v>
      </c>
      <c r="F10" s="7">
        <v>2.92</v>
      </c>
      <c r="G10" s="7">
        <f t="shared" si="0"/>
        <v>5.8400000000000001E-2</v>
      </c>
      <c r="H10" s="6"/>
      <c r="J10" s="4" t="s">
        <v>20</v>
      </c>
      <c r="K10" s="5">
        <v>0.7</v>
      </c>
    </row>
    <row r="11" spans="1:11" x14ac:dyDescent="0.25">
      <c r="A11" s="8" t="s">
        <v>12</v>
      </c>
      <c r="B11" s="8">
        <v>1</v>
      </c>
      <c r="C11" s="8" t="s">
        <v>21</v>
      </c>
      <c r="D11" s="8" t="s">
        <v>22</v>
      </c>
      <c r="E11" s="8">
        <v>2</v>
      </c>
      <c r="F11" s="9">
        <v>21</v>
      </c>
      <c r="G11" s="9">
        <f t="shared" si="0"/>
        <v>4.2000000000000003E-2</v>
      </c>
      <c r="H11" s="8"/>
      <c r="J11" s="4" t="s">
        <v>23</v>
      </c>
      <c r="K11" s="6">
        <v>0.1</v>
      </c>
    </row>
    <row r="12" spans="1:11" x14ac:dyDescent="0.25">
      <c r="A12" s="6" t="s">
        <v>12</v>
      </c>
      <c r="B12" s="6">
        <v>100</v>
      </c>
      <c r="C12" s="6" t="s">
        <v>13</v>
      </c>
      <c r="D12" s="6" t="s">
        <v>24</v>
      </c>
      <c r="E12" s="6">
        <v>100</v>
      </c>
      <c r="F12" s="7">
        <v>14.95</v>
      </c>
      <c r="G12" s="7">
        <f t="shared" si="0"/>
        <v>1.4950000000000001</v>
      </c>
      <c r="H12" s="6"/>
    </row>
    <row r="13" spans="1:11" x14ac:dyDescent="0.25">
      <c r="A13" s="8" t="s">
        <v>25</v>
      </c>
      <c r="B13" s="8">
        <v>600</v>
      </c>
      <c r="C13" s="8" t="s">
        <v>26</v>
      </c>
      <c r="D13" s="8" t="s">
        <v>27</v>
      </c>
      <c r="E13" s="8">
        <v>600</v>
      </c>
      <c r="F13" s="9">
        <v>2.39</v>
      </c>
      <c r="G13" s="9">
        <f t="shared" si="0"/>
        <v>1.4339999999999999</v>
      </c>
      <c r="H13" s="8"/>
      <c r="J13" s="4" t="s">
        <v>28</v>
      </c>
      <c r="K13" s="7">
        <f>G22*K7</f>
        <v>5.8070820000000003</v>
      </c>
    </row>
    <row r="14" spans="1:11" x14ac:dyDescent="0.25">
      <c r="A14" s="6" t="s">
        <v>25</v>
      </c>
      <c r="B14" s="6">
        <v>2</v>
      </c>
      <c r="C14" s="6" t="s">
        <v>18</v>
      </c>
      <c r="D14" s="6" t="s">
        <v>29</v>
      </c>
      <c r="E14" s="6">
        <v>24</v>
      </c>
      <c r="F14" s="7">
        <v>8.56</v>
      </c>
      <c r="G14" s="7">
        <f t="shared" si="0"/>
        <v>0.20544000000000001</v>
      </c>
      <c r="H14" s="6"/>
      <c r="J14" s="4" t="s">
        <v>30</v>
      </c>
      <c r="K14" s="7">
        <f>G22*K8</f>
        <v>3.8713880000000005</v>
      </c>
    </row>
    <row r="15" spans="1:11" x14ac:dyDescent="0.25">
      <c r="A15" s="8" t="s">
        <v>25</v>
      </c>
      <c r="B15" s="8">
        <v>1</v>
      </c>
      <c r="C15" s="8" t="s">
        <v>31</v>
      </c>
      <c r="D15" s="8" t="s">
        <v>32</v>
      </c>
      <c r="E15" s="8">
        <v>1000</v>
      </c>
      <c r="F15" s="9">
        <v>5.59</v>
      </c>
      <c r="G15" s="9">
        <f t="shared" si="0"/>
        <v>5.59</v>
      </c>
      <c r="H15" s="8"/>
      <c r="J15" s="4" t="s">
        <v>33</v>
      </c>
      <c r="K15" s="7">
        <f>K9</f>
        <v>1.5</v>
      </c>
    </row>
    <row r="16" spans="1:11" x14ac:dyDescent="0.25">
      <c r="A16" s="6" t="s">
        <v>25</v>
      </c>
      <c r="B16" s="6">
        <v>200</v>
      </c>
      <c r="C16" s="6" t="s">
        <v>13</v>
      </c>
      <c r="D16" s="6" t="s">
        <v>16</v>
      </c>
      <c r="E16" s="6">
        <v>200</v>
      </c>
      <c r="F16" s="7">
        <v>1.91</v>
      </c>
      <c r="G16" s="7">
        <f t="shared" si="0"/>
        <v>0.38200000000000001</v>
      </c>
      <c r="H16" s="6"/>
      <c r="J16" s="4" t="s">
        <v>34</v>
      </c>
      <c r="K16" s="7">
        <f>G22+K13+K14+K15</f>
        <v>30.535410000000002</v>
      </c>
    </row>
    <row r="17" spans="1:11" x14ac:dyDescent="0.25">
      <c r="A17" s="8" t="s">
        <v>25</v>
      </c>
      <c r="B17" s="8">
        <v>2</v>
      </c>
      <c r="C17" s="8" t="s">
        <v>35</v>
      </c>
      <c r="D17" s="8" t="s">
        <v>36</v>
      </c>
      <c r="E17" s="8">
        <v>120</v>
      </c>
      <c r="F17" s="9">
        <v>6.9</v>
      </c>
      <c r="G17" s="9">
        <f t="shared" si="0"/>
        <v>0.82799999999999996</v>
      </c>
      <c r="H17" s="8"/>
      <c r="J17" s="10" t="s">
        <v>37</v>
      </c>
      <c r="K17" s="11">
        <f>IF(E25=0, "", K16/(E25/100))</f>
        <v>1.5219004186602871</v>
      </c>
    </row>
    <row r="18" spans="1:11" x14ac:dyDescent="0.25">
      <c r="A18" s="6" t="s">
        <v>25</v>
      </c>
      <c r="B18" s="6">
        <v>1</v>
      </c>
      <c r="C18" s="6" t="s">
        <v>38</v>
      </c>
      <c r="D18" s="6" t="s">
        <v>39</v>
      </c>
      <c r="E18" s="6">
        <v>5</v>
      </c>
      <c r="F18" s="7">
        <v>19.899999999999999</v>
      </c>
      <c r="G18" s="7">
        <f t="shared" si="0"/>
        <v>9.9499999999999991E-2</v>
      </c>
      <c r="H18" s="6"/>
      <c r="J18" s="10" t="s">
        <v>40</v>
      </c>
      <c r="K18" s="11">
        <f>IF(C4=0, "", K16/C4)</f>
        <v>2.5446175000000002</v>
      </c>
    </row>
    <row r="19" spans="1:11" x14ac:dyDescent="0.25">
      <c r="A19" s="8" t="s">
        <v>25</v>
      </c>
      <c r="B19" s="8">
        <v>2</v>
      </c>
      <c r="C19" s="8" t="s">
        <v>38</v>
      </c>
      <c r="D19" s="8" t="s">
        <v>41</v>
      </c>
      <c r="E19" s="8">
        <v>5</v>
      </c>
      <c r="F19" s="9">
        <v>69</v>
      </c>
      <c r="G19" s="9">
        <f t="shared" si="0"/>
        <v>0.34500000000000003</v>
      </c>
      <c r="H19" s="8"/>
      <c r="J19" s="4" t="s">
        <v>42</v>
      </c>
      <c r="K19" s="7">
        <f>IF(K18="","",K18/(1-K10))</f>
        <v>8.4820583333333328</v>
      </c>
    </row>
    <row r="20" spans="1:11" x14ac:dyDescent="0.25">
      <c r="A20" s="6" t="s">
        <v>25</v>
      </c>
      <c r="B20" s="6">
        <v>200</v>
      </c>
      <c r="C20" s="6" t="s">
        <v>26</v>
      </c>
      <c r="D20" s="6" t="s">
        <v>43</v>
      </c>
      <c r="E20" s="6">
        <v>222</v>
      </c>
      <c r="F20" s="7">
        <v>39</v>
      </c>
      <c r="G20" s="7">
        <f t="shared" si="0"/>
        <v>8.6579999999999995</v>
      </c>
      <c r="H20" s="6"/>
      <c r="J20" s="10" t="s">
        <v>44</v>
      </c>
      <c r="K20" s="11">
        <f>IF(OR(K19="",K11=""),K19,MROUND(K19,K11))</f>
        <v>8.5</v>
      </c>
    </row>
    <row r="21" spans="1:11" x14ac:dyDescent="0.25">
      <c r="D21" s="16" t="s">
        <v>45</v>
      </c>
      <c r="E21" s="16"/>
      <c r="F21" s="16" t="s">
        <v>46</v>
      </c>
      <c r="G21" s="16"/>
      <c r="J21" s="10" t="s">
        <v>47</v>
      </c>
      <c r="K21" s="11">
        <f>IF(K20="","",K20*(1+G4))</f>
        <v>9.0950000000000006</v>
      </c>
    </row>
    <row r="22" spans="1:11" x14ac:dyDescent="0.25">
      <c r="E22">
        <f>SUM(E8:E20)</f>
        <v>2508</v>
      </c>
      <c r="G22" s="12">
        <f>SUM(G8:G20)</f>
        <v>19.356940000000002</v>
      </c>
      <c r="J22" s="10" t="s">
        <v>48</v>
      </c>
      <c r="K22" s="13">
        <f>IF(K20=0,"",1-(K18/K20))</f>
        <v>0.70063323529411758</v>
      </c>
    </row>
    <row r="24" spans="1:11" x14ac:dyDescent="0.25">
      <c r="D24" s="16" t="s">
        <v>49</v>
      </c>
      <c r="E24" s="16"/>
      <c r="F24" s="16" t="s">
        <v>50</v>
      </c>
      <c r="G24" s="16"/>
    </row>
    <row r="25" spans="1:11" x14ac:dyDescent="0.25">
      <c r="E25">
        <f>IF(H4=0,"", E22*H4)</f>
        <v>2006.4</v>
      </c>
      <c r="G25" s="12">
        <f>IF(E25=0,"", G22/(E25/100))</f>
        <v>0.964759768740032</v>
      </c>
    </row>
  </sheetData>
  <mergeCells count="6">
    <mergeCell ref="A1:K2"/>
    <mergeCell ref="C3:D3"/>
    <mergeCell ref="D21:E21"/>
    <mergeCell ref="F21:G21"/>
    <mergeCell ref="D24:E24"/>
    <mergeCell ref="F24:G24"/>
  </mergeCells>
  <dataValidations count="1">
    <dataValidation type="list" allowBlank="1" showInputMessage="1" showErrorMessage="1" sqref="C8:C40" xr:uid="{00000000-0002-0000-0000-000000000000}">
      <formula1>"g,kg,ml,l,Stk,TL,EL,Pck,Prise"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Rezept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2025-09-20T09:21:29Z</dcterms:created>
  <dcterms:modified xsi:type="dcterms:W3CDTF">2025-09-20T09:34:12Z</dcterms:modified>
</cp:coreProperties>
</file>