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sergi\Documents\SEO\SEO\AA_Webs\Excel Aleman\Abrechnung\"/>
    </mc:Choice>
  </mc:AlternateContent>
  <xr:revisionPtr revIDLastSave="0" documentId="13_ncr:1_{8F21B7AE-9FDF-4B99-82A8-FF19211079FF}" xr6:coauthVersionLast="47" xr6:coauthVersionMax="47" xr10:uidLastSave="{00000000-0000-0000-0000-000000000000}"/>
  <bookViews>
    <workbookView xWindow="2295" yWindow="2295" windowWidth="26145" windowHeight="12630" xr2:uid="{00000000-000D-0000-FFFF-FFFF00000000}"/>
  </bookViews>
  <sheets>
    <sheet name="Abrechnu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1" l="1"/>
  <c r="I18" i="1"/>
  <c r="J18" i="1" s="1"/>
  <c r="K18" i="1" s="1"/>
  <c r="M18" i="1" s="1"/>
  <c r="K17" i="1"/>
  <c r="I17" i="1"/>
  <c r="J17" i="1" s="1"/>
  <c r="L17" i="1" s="1"/>
  <c r="L16" i="1"/>
  <c r="I16" i="1"/>
  <c r="J16" i="1" s="1"/>
  <c r="K16" i="1" s="1"/>
  <c r="M16" i="1" s="1"/>
  <c r="K15" i="1"/>
  <c r="I15" i="1"/>
  <c r="J15" i="1" s="1"/>
  <c r="L15" i="1" s="1"/>
  <c r="L14" i="1"/>
  <c r="I14" i="1"/>
  <c r="J14" i="1" s="1"/>
  <c r="K14" i="1" s="1"/>
  <c r="M14" i="1" s="1"/>
  <c r="K13" i="1"/>
  <c r="I13" i="1"/>
  <c r="J13" i="1" s="1"/>
  <c r="L13" i="1" s="1"/>
  <c r="L12" i="1"/>
  <c r="I12" i="1"/>
  <c r="J12" i="1" s="1"/>
  <c r="K12" i="1" s="1"/>
  <c r="G6" i="1"/>
  <c r="G5" i="1"/>
  <c r="G7" i="1" l="1"/>
  <c r="C5" i="1"/>
  <c r="M12" i="1"/>
  <c r="C6" i="1"/>
  <c r="M13" i="1"/>
  <c r="M15" i="1"/>
  <c r="M17" i="1"/>
  <c r="C7" i="1" l="1"/>
</calcChain>
</file>

<file path=xl/sharedStrings.xml><?xml version="1.0" encoding="utf-8"?>
<sst xmlns="http://schemas.openxmlformats.org/spreadsheetml/2006/main" count="96" uniqueCount="61">
  <si>
    <t>__LISTEN__</t>
  </si>
  <si>
    <t>Gesamt-Einnahmen (Brutto)</t>
  </si>
  <si>
    <t>USt Ventas (Output VAT)</t>
  </si>
  <si>
    <t>Typ</t>
  </si>
  <si>
    <t>Gesamt-Ausgaben (Brutto)</t>
  </si>
  <si>
    <t>Vorsteuer Compras (Input VAT)</t>
  </si>
  <si>
    <t>Einnahme</t>
  </si>
  <si>
    <t>Gewinn/Verlust</t>
  </si>
  <si>
    <t>USt Zahllast (netto a pagar)</t>
  </si>
  <si>
    <t>Ausgabe</t>
  </si>
  <si>
    <t>USt_%</t>
  </si>
  <si>
    <t>0%</t>
  </si>
  <si>
    <t>Datum</t>
  </si>
  <si>
    <t>Beleg_Nr</t>
  </si>
  <si>
    <t>Beschreibung</t>
  </si>
  <si>
    <t>Kategorie</t>
  </si>
  <si>
    <t>Bezug</t>
  </si>
  <si>
    <t>Netto</t>
  </si>
  <si>
    <t>USt_Betrag</t>
  </si>
  <si>
    <t>Brutto</t>
  </si>
  <si>
    <t>Zahlart</t>
  </si>
  <si>
    <t>Status</t>
  </si>
  <si>
    <t>Faelligkeit</t>
  </si>
  <si>
    <t>7%</t>
  </si>
  <si>
    <t>RE-2025-001</t>
  </si>
  <si>
    <t>Webdesign-Projekt</t>
  </si>
  <si>
    <t>Dienstleistung</t>
  </si>
  <si>
    <t>Kunde: Müller GmbH</t>
  </si>
  <si>
    <t>19%</t>
  </si>
  <si>
    <t>Überweisung</t>
  </si>
  <si>
    <t>Bezahlt</t>
  </si>
  <si>
    <t>BE-2025-015</t>
  </si>
  <si>
    <t>Laptop-Anschaffung</t>
  </si>
  <si>
    <t>Hardware</t>
  </si>
  <si>
    <t>Lieferant: TechStore AG</t>
  </si>
  <si>
    <t>Karte</t>
  </si>
  <si>
    <t>RE-2025-002</t>
  </si>
  <si>
    <t>Hosting &amp; Wartung</t>
  </si>
  <si>
    <t>Service</t>
  </si>
  <si>
    <t>Kunde: Schmidt &amp; Co.</t>
  </si>
  <si>
    <t>Offen</t>
  </si>
  <si>
    <t>BE-2025-019</t>
  </si>
  <si>
    <t>Büromaterial</t>
  </si>
  <si>
    <t>Büro</t>
  </si>
  <si>
    <t>Lieferant: OfficePro</t>
  </si>
  <si>
    <t>Bar</t>
  </si>
  <si>
    <t>RE-2025-003</t>
  </si>
  <si>
    <t>Wartungsvertrag (ermäßigt)</t>
  </si>
  <si>
    <t>Kunde: Bauer KG</t>
  </si>
  <si>
    <t>BE-2025-021</t>
  </si>
  <si>
    <t>Fahrkosten</t>
  </si>
  <si>
    <t>Reise</t>
  </si>
  <si>
    <t>Lieferant: Taxi</t>
  </si>
  <si>
    <t>Storniert</t>
  </si>
  <si>
    <t>RE-2025-004</t>
  </si>
  <si>
    <t>Beratungstag</t>
  </si>
  <si>
    <t>Consulting</t>
  </si>
  <si>
    <t>Kunde: Alpha OHG</t>
  </si>
  <si>
    <t>Lastschrift</t>
  </si>
  <si>
    <t>Kontostand</t>
  </si>
  <si>
    <t>ABRECHNUNGSVORLAGE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</si>
</sst>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 x14ac:knownFonts="1">
    <font>
      <sz val="11"/>
      <color theme="1"/>
      <name val="Calibri"/>
      <family val="2"/>
      <scheme val="minor"/>
    </font>
    <font>
      <b/>
      <sz val="11"/>
      <color rgb="FFFFFFFF"/>
      <name val="Calibri"/>
    </font>
    <font>
      <b/>
      <sz val="11"/>
      <color rgb="FFFFFFFF"/>
      <name val="Calibri"/>
      <family val="2"/>
    </font>
    <font>
      <sz val="11"/>
      <name val="Calibri"/>
      <family val="2"/>
    </font>
    <font>
      <b/>
      <sz val="20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484E"/>
        <bgColor rgb="FF00484E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/>
      <top/>
      <bottom/>
      <diagonal/>
    </border>
    <border>
      <left/>
      <right style="thin">
        <color rgb="FFDDDDDD"/>
      </right>
      <top/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0" fillId="0" borderId="1" xfId="0" applyNumberFormat="1" applyBorder="1"/>
    <xf numFmtId="0" fontId="0" fillId="0" borderId="1" xfId="0" applyBorder="1"/>
    <xf numFmtId="4" fontId="0" fillId="0" borderId="1" xfId="0" applyNumberFormat="1" applyBorder="1"/>
    <xf numFmtId="9" fontId="0" fillId="0" borderId="1" xfId="0" applyNumberFormat="1" applyBorder="1"/>
    <xf numFmtId="0" fontId="2" fillId="2" borderId="1" xfId="0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left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5">
    <dxf>
      <font>
        <b/>
        <color rgb="FF9C0006"/>
      </font>
    </dxf>
    <dxf>
      <fill>
        <patternFill patternType="solid">
          <fgColor rgb="FFE7E7E7"/>
          <bgColor rgb="FFE7E7E7"/>
        </patternFill>
      </fill>
    </dxf>
    <dxf>
      <fill>
        <patternFill patternType="solid">
          <fgColor rgb="FFC6EFCE"/>
          <bgColor rgb="FFC6EFCE"/>
        </patternFill>
      </fill>
    </dxf>
    <dxf>
      <fill>
        <patternFill patternType="solid">
          <fgColor rgb="FFFFF5B1"/>
          <bgColor rgb="FFFFF5B1"/>
        </patternFill>
      </fill>
    </dxf>
    <dxf>
      <font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Buchungen" displayName="tblBuchungen" ref="A11:P28">
  <autoFilter ref="A11:P28" xr:uid="{00000000-0009-0000-0100-000001000000}"/>
  <tableColumns count="16">
    <tableColumn id="1" xr3:uid="{00000000-0010-0000-0000-000001000000}" name="Datum"/>
    <tableColumn id="2" xr3:uid="{00000000-0010-0000-0000-000002000000}" name="Beleg_Nr"/>
    <tableColumn id="3" xr3:uid="{00000000-0010-0000-0000-000003000000}" name="Beschreibung"/>
    <tableColumn id="4" xr3:uid="{00000000-0010-0000-0000-000004000000}" name="Typ"/>
    <tableColumn id="5" xr3:uid="{00000000-0010-0000-0000-000005000000}" name="Kategorie"/>
    <tableColumn id="6" xr3:uid="{00000000-0010-0000-0000-000006000000}" name="Bezug"/>
    <tableColumn id="7" xr3:uid="{00000000-0010-0000-0000-000007000000}" name="Netto"/>
    <tableColumn id="8" xr3:uid="{00000000-0010-0000-0000-000008000000}" name="USt_%"/>
    <tableColumn id="9" xr3:uid="{00000000-0010-0000-0000-000009000000}" name="USt_Betrag"/>
    <tableColumn id="10" xr3:uid="{00000000-0010-0000-0000-00000A000000}" name="Brutto"/>
    <tableColumn id="11" xr3:uid="{00000000-0010-0000-0000-00000B000000}" name="Einnahme"/>
    <tableColumn id="12" xr3:uid="{00000000-0010-0000-0000-00000C000000}" name="Ausgabe"/>
    <tableColumn id="13" xr3:uid="{00000000-0010-0000-0000-00000D000000}" name="Kontostand"/>
    <tableColumn id="14" xr3:uid="{00000000-0010-0000-0000-00000E000000}" name="Zahlart"/>
    <tableColumn id="15" xr3:uid="{00000000-0010-0000-0000-00000F000000}" name="Status"/>
    <tableColumn id="16" xr3:uid="{00000000-0010-0000-0000-000010000000}" name="Faelligkei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8"/>
  <sheetViews>
    <sheetView tabSelected="1" workbookViewId="0">
      <pane ySplit="11" topLeftCell="A12" activePane="bottomLeft" state="frozen"/>
      <selection pane="bottomLeft" activeCell="B2" sqref="B2:G3"/>
    </sheetView>
  </sheetViews>
  <sheetFormatPr baseColWidth="10" defaultColWidth="9.140625" defaultRowHeight="15" x14ac:dyDescent="0.25"/>
  <cols>
    <col min="1" max="1" width="12" customWidth="1"/>
    <col min="2" max="2" width="13.7109375" bestFit="1" customWidth="1"/>
    <col min="3" max="3" width="28" customWidth="1"/>
    <col min="4" max="4" width="9.85546875" bestFit="1" customWidth="1"/>
    <col min="5" max="5" width="14.140625" bestFit="1" customWidth="1"/>
    <col min="6" max="6" width="22.140625" bestFit="1" customWidth="1"/>
    <col min="7" max="7" width="12" customWidth="1"/>
    <col min="8" max="8" width="11.28515625" bestFit="1" customWidth="1"/>
    <col min="9" max="9" width="15.42578125" bestFit="1" customWidth="1"/>
    <col min="10" max="10" width="11.140625" bestFit="1" customWidth="1"/>
    <col min="11" max="11" width="14.42578125" bestFit="1" customWidth="1"/>
    <col min="12" max="12" width="13.140625" bestFit="1" customWidth="1"/>
    <col min="13" max="13" width="12" customWidth="1"/>
    <col min="14" max="14" width="13" customWidth="1"/>
    <col min="15" max="15" width="12" customWidth="1"/>
    <col min="16" max="16" width="13" customWidth="1"/>
  </cols>
  <sheetData>
    <row r="1" spans="1:26" x14ac:dyDescent="0.25">
      <c r="Z1" t="s">
        <v>0</v>
      </c>
    </row>
    <row r="2" spans="1:26" x14ac:dyDescent="0.25">
      <c r="B2" s="13" t="s">
        <v>60</v>
      </c>
      <c r="C2" s="14"/>
      <c r="D2" s="14"/>
      <c r="E2" s="14"/>
      <c r="F2" s="14"/>
      <c r="G2" s="15"/>
    </row>
    <row r="3" spans="1:26" x14ac:dyDescent="0.25">
      <c r="B3" s="13"/>
      <c r="C3" s="14"/>
      <c r="D3" s="14"/>
      <c r="E3" s="14"/>
      <c r="F3" s="14"/>
      <c r="G3" s="15"/>
    </row>
    <row r="5" spans="1:26" x14ac:dyDescent="0.25">
      <c r="A5" s="8" t="s">
        <v>1</v>
      </c>
      <c r="B5" s="9"/>
      <c r="C5" s="7">
        <f>SUM(K:K)</f>
        <v>4938</v>
      </c>
      <c r="D5" s="10" t="s">
        <v>2</v>
      </c>
      <c r="E5" s="11"/>
      <c r="F5" s="12"/>
      <c r="G5" s="7">
        <f>SUMIF(D:D,"Einnahme",I:I)</f>
        <v>738</v>
      </c>
      <c r="Z5" t="s">
        <v>3</v>
      </c>
    </row>
    <row r="6" spans="1:26" x14ac:dyDescent="0.25">
      <c r="A6" s="8" t="s">
        <v>4</v>
      </c>
      <c r="B6" s="9"/>
      <c r="C6" s="7">
        <f>SUM(L:L)</f>
        <v>1569.15</v>
      </c>
      <c r="D6" s="10" t="s">
        <v>5</v>
      </c>
      <c r="E6" s="11"/>
      <c r="F6" s="12"/>
      <c r="G6" s="7">
        <f>SUMIF(D:D,"Ausgabe",I:I)</f>
        <v>244.15</v>
      </c>
      <c r="Z6" t="s">
        <v>6</v>
      </c>
    </row>
    <row r="7" spans="1:26" x14ac:dyDescent="0.25">
      <c r="A7" s="8" t="s">
        <v>7</v>
      </c>
      <c r="B7" s="9"/>
      <c r="C7" s="7">
        <f>C5-C6</f>
        <v>3368.85</v>
      </c>
      <c r="D7" s="10" t="s">
        <v>8</v>
      </c>
      <c r="E7" s="11"/>
      <c r="F7" s="12"/>
      <c r="G7" s="7">
        <f>G5-G6</f>
        <v>493.85</v>
      </c>
      <c r="Z7" t="s">
        <v>9</v>
      </c>
    </row>
    <row r="9" spans="1:26" x14ac:dyDescent="0.25">
      <c r="Z9" t="s">
        <v>10</v>
      </c>
    </row>
    <row r="10" spans="1:26" x14ac:dyDescent="0.25">
      <c r="Z10" t="s">
        <v>11</v>
      </c>
    </row>
    <row r="11" spans="1:26" x14ac:dyDescent="0.25">
      <c r="A11" s="1" t="s">
        <v>12</v>
      </c>
      <c r="B11" s="1" t="s">
        <v>13</v>
      </c>
      <c r="C11" s="1" t="s">
        <v>14</v>
      </c>
      <c r="D11" s="1" t="s">
        <v>3</v>
      </c>
      <c r="E11" s="1" t="s">
        <v>15</v>
      </c>
      <c r="F11" s="1" t="s">
        <v>16</v>
      </c>
      <c r="G11" s="1" t="s">
        <v>17</v>
      </c>
      <c r="H11" s="1" t="s">
        <v>10</v>
      </c>
      <c r="I11" s="1" t="s">
        <v>18</v>
      </c>
      <c r="J11" s="1" t="s">
        <v>19</v>
      </c>
      <c r="K11" s="1" t="s">
        <v>6</v>
      </c>
      <c r="L11" s="1" t="s">
        <v>9</v>
      </c>
      <c r="M11" s="6" t="s">
        <v>59</v>
      </c>
      <c r="N11" s="1" t="s">
        <v>20</v>
      </c>
      <c r="O11" s="1" t="s">
        <v>21</v>
      </c>
      <c r="P11" s="1" t="s">
        <v>22</v>
      </c>
      <c r="Z11" t="s">
        <v>23</v>
      </c>
    </row>
    <row r="12" spans="1:26" x14ac:dyDescent="0.25">
      <c r="A12" s="2">
        <v>45891</v>
      </c>
      <c r="B12" s="3" t="s">
        <v>24</v>
      </c>
      <c r="C12" s="3" t="s">
        <v>25</v>
      </c>
      <c r="D12" s="3" t="s">
        <v>6</v>
      </c>
      <c r="E12" s="3" t="s">
        <v>26</v>
      </c>
      <c r="F12" s="3" t="s">
        <v>27</v>
      </c>
      <c r="G12" s="4">
        <v>2500</v>
      </c>
      <c r="H12" s="5" t="s">
        <v>28</v>
      </c>
      <c r="I12" s="4">
        <f t="shared" ref="I12:I18" si="0">G12*H12</f>
        <v>475</v>
      </c>
      <c r="J12" s="4">
        <f t="shared" ref="J12:J18" si="1">G12+I12</f>
        <v>2975</v>
      </c>
      <c r="K12" s="4">
        <f t="shared" ref="K12:K18" si="2">IF(D12="Einnahme",J12,0)</f>
        <v>2975</v>
      </c>
      <c r="L12" s="4">
        <f t="shared" ref="L12:L18" si="3">IF(D12="Ausgabe",J12,0)</f>
        <v>0</v>
      </c>
      <c r="M12" s="4">
        <f t="shared" ref="M12:M18" si="4">K12-L12</f>
        <v>2975</v>
      </c>
      <c r="N12" s="3" t="s">
        <v>29</v>
      </c>
      <c r="O12" s="3" t="s">
        <v>30</v>
      </c>
      <c r="P12" s="2">
        <v>45906</v>
      </c>
      <c r="Z12" t="s">
        <v>28</v>
      </c>
    </row>
    <row r="13" spans="1:26" x14ac:dyDescent="0.25">
      <c r="A13" s="2">
        <v>45896</v>
      </c>
      <c r="B13" s="3" t="s">
        <v>31</v>
      </c>
      <c r="C13" s="3" t="s">
        <v>32</v>
      </c>
      <c r="D13" s="3" t="s">
        <v>9</v>
      </c>
      <c r="E13" s="3" t="s">
        <v>33</v>
      </c>
      <c r="F13" s="3" t="s">
        <v>34</v>
      </c>
      <c r="G13" s="4">
        <v>1200</v>
      </c>
      <c r="H13" s="5" t="s">
        <v>28</v>
      </c>
      <c r="I13" s="4">
        <f t="shared" si="0"/>
        <v>228</v>
      </c>
      <c r="J13" s="4">
        <f t="shared" si="1"/>
        <v>1428</v>
      </c>
      <c r="K13" s="4">
        <f t="shared" si="2"/>
        <v>0</v>
      </c>
      <c r="L13" s="4">
        <f t="shared" si="3"/>
        <v>1428</v>
      </c>
      <c r="M13" s="4">
        <f t="shared" si="4"/>
        <v>-1428</v>
      </c>
      <c r="N13" s="3" t="s">
        <v>35</v>
      </c>
      <c r="O13" s="3" t="s">
        <v>30</v>
      </c>
      <c r="P13" s="2">
        <v>45901</v>
      </c>
    </row>
    <row r="14" spans="1:26" x14ac:dyDescent="0.25">
      <c r="A14" s="2">
        <v>45902</v>
      </c>
      <c r="B14" s="3" t="s">
        <v>36</v>
      </c>
      <c r="C14" s="3" t="s">
        <v>37</v>
      </c>
      <c r="D14" s="3" t="s">
        <v>6</v>
      </c>
      <c r="E14" s="3" t="s">
        <v>38</v>
      </c>
      <c r="F14" s="3" t="s">
        <v>39</v>
      </c>
      <c r="G14" s="4">
        <v>300</v>
      </c>
      <c r="H14" s="5" t="s">
        <v>28</v>
      </c>
      <c r="I14" s="4">
        <f t="shared" si="0"/>
        <v>57</v>
      </c>
      <c r="J14" s="4">
        <f t="shared" si="1"/>
        <v>357</v>
      </c>
      <c r="K14" s="4">
        <f t="shared" si="2"/>
        <v>357</v>
      </c>
      <c r="L14" s="4">
        <f t="shared" si="3"/>
        <v>0</v>
      </c>
      <c r="M14" s="4">
        <f t="shared" si="4"/>
        <v>357</v>
      </c>
      <c r="N14" s="3" t="s">
        <v>29</v>
      </c>
      <c r="O14" s="3" t="s">
        <v>40</v>
      </c>
      <c r="P14" s="2">
        <v>45914</v>
      </c>
      <c r="Z14" t="s">
        <v>21</v>
      </c>
    </row>
    <row r="15" spans="1:26" x14ac:dyDescent="0.25">
      <c r="A15" s="2">
        <v>45909</v>
      </c>
      <c r="B15" s="3" t="s">
        <v>41</v>
      </c>
      <c r="C15" s="3" t="s">
        <v>42</v>
      </c>
      <c r="D15" s="3" t="s">
        <v>9</v>
      </c>
      <c r="E15" s="3" t="s">
        <v>43</v>
      </c>
      <c r="F15" s="3" t="s">
        <v>44</v>
      </c>
      <c r="G15" s="4">
        <v>85</v>
      </c>
      <c r="H15" s="5" t="s">
        <v>28</v>
      </c>
      <c r="I15" s="4">
        <f t="shared" si="0"/>
        <v>16.149999999999999</v>
      </c>
      <c r="J15" s="4">
        <f t="shared" si="1"/>
        <v>101.15</v>
      </c>
      <c r="K15" s="4">
        <f t="shared" si="2"/>
        <v>0</v>
      </c>
      <c r="L15" s="4">
        <f t="shared" si="3"/>
        <v>101.15</v>
      </c>
      <c r="M15" s="4">
        <f t="shared" si="4"/>
        <v>-101.15</v>
      </c>
      <c r="N15" s="3" t="s">
        <v>45</v>
      </c>
      <c r="O15" s="3" t="s">
        <v>30</v>
      </c>
      <c r="P15" s="2">
        <v>45911</v>
      </c>
      <c r="Z15" t="s">
        <v>40</v>
      </c>
    </row>
    <row r="16" spans="1:26" x14ac:dyDescent="0.25">
      <c r="A16" s="2">
        <v>45911</v>
      </c>
      <c r="B16" s="3" t="s">
        <v>46</v>
      </c>
      <c r="C16" s="3" t="s">
        <v>47</v>
      </c>
      <c r="D16" s="3" t="s">
        <v>6</v>
      </c>
      <c r="E16" s="3" t="s">
        <v>38</v>
      </c>
      <c r="F16" s="3" t="s">
        <v>48</v>
      </c>
      <c r="G16" s="4">
        <v>500</v>
      </c>
      <c r="H16" s="5" t="s">
        <v>23</v>
      </c>
      <c r="I16" s="4">
        <f t="shared" si="0"/>
        <v>35</v>
      </c>
      <c r="J16" s="4">
        <f t="shared" si="1"/>
        <v>535</v>
      </c>
      <c r="K16" s="4">
        <f t="shared" si="2"/>
        <v>535</v>
      </c>
      <c r="L16" s="4">
        <f t="shared" si="3"/>
        <v>0</v>
      </c>
      <c r="M16" s="4">
        <f t="shared" si="4"/>
        <v>535</v>
      </c>
      <c r="N16" s="3" t="s">
        <v>29</v>
      </c>
      <c r="O16" s="3" t="s">
        <v>40</v>
      </c>
      <c r="P16" s="2">
        <v>45926</v>
      </c>
      <c r="Z16" t="s">
        <v>30</v>
      </c>
    </row>
    <row r="17" spans="1:26" x14ac:dyDescent="0.25">
      <c r="A17" s="2">
        <v>45913</v>
      </c>
      <c r="B17" s="3" t="s">
        <v>49</v>
      </c>
      <c r="C17" s="3" t="s">
        <v>50</v>
      </c>
      <c r="D17" s="3" t="s">
        <v>9</v>
      </c>
      <c r="E17" s="3" t="s">
        <v>51</v>
      </c>
      <c r="F17" s="3" t="s">
        <v>52</v>
      </c>
      <c r="G17" s="4">
        <v>40</v>
      </c>
      <c r="H17" s="5" t="s">
        <v>11</v>
      </c>
      <c r="I17" s="4">
        <f t="shared" si="0"/>
        <v>0</v>
      </c>
      <c r="J17" s="4">
        <f t="shared" si="1"/>
        <v>40</v>
      </c>
      <c r="K17" s="4">
        <f t="shared" si="2"/>
        <v>0</v>
      </c>
      <c r="L17" s="4">
        <f t="shared" si="3"/>
        <v>40</v>
      </c>
      <c r="M17" s="4">
        <f t="shared" si="4"/>
        <v>-40</v>
      </c>
      <c r="N17" s="3" t="s">
        <v>45</v>
      </c>
      <c r="O17" s="3" t="s">
        <v>30</v>
      </c>
      <c r="P17" s="2">
        <v>45915</v>
      </c>
      <c r="Z17" t="s">
        <v>53</v>
      </c>
    </row>
    <row r="18" spans="1:26" x14ac:dyDescent="0.25">
      <c r="A18" s="2">
        <v>45914</v>
      </c>
      <c r="B18" s="3" t="s">
        <v>54</v>
      </c>
      <c r="C18" s="3" t="s">
        <v>55</v>
      </c>
      <c r="D18" s="3" t="s">
        <v>6</v>
      </c>
      <c r="E18" s="3" t="s">
        <v>56</v>
      </c>
      <c r="F18" s="3" t="s">
        <v>57</v>
      </c>
      <c r="G18" s="4">
        <v>900</v>
      </c>
      <c r="H18" s="5" t="s">
        <v>28</v>
      </c>
      <c r="I18" s="4">
        <f t="shared" si="0"/>
        <v>171</v>
      </c>
      <c r="J18" s="4">
        <f t="shared" si="1"/>
        <v>1071</v>
      </c>
      <c r="K18" s="4">
        <f t="shared" si="2"/>
        <v>1071</v>
      </c>
      <c r="L18" s="4">
        <f t="shared" si="3"/>
        <v>0</v>
      </c>
      <c r="M18" s="4">
        <f t="shared" si="4"/>
        <v>1071</v>
      </c>
      <c r="N18" s="3" t="s">
        <v>29</v>
      </c>
      <c r="O18" s="3" t="s">
        <v>40</v>
      </c>
      <c r="P18" s="2">
        <v>45930</v>
      </c>
    </row>
    <row r="19" spans="1:26" x14ac:dyDescent="0.25">
      <c r="A19" s="2"/>
      <c r="B19" s="3"/>
      <c r="C19" s="3"/>
      <c r="D19" s="3"/>
      <c r="E19" s="3"/>
      <c r="F19" s="3"/>
      <c r="G19" s="4"/>
      <c r="H19" s="5"/>
      <c r="I19" s="4"/>
      <c r="J19" s="4"/>
      <c r="K19" s="4"/>
      <c r="L19" s="4"/>
      <c r="M19" s="4"/>
      <c r="N19" s="3"/>
      <c r="O19" s="3"/>
      <c r="P19" s="2"/>
      <c r="Z19" t="s">
        <v>20</v>
      </c>
    </row>
    <row r="20" spans="1:26" x14ac:dyDescent="0.25">
      <c r="A20" s="2"/>
      <c r="B20" s="3"/>
      <c r="C20" s="3"/>
      <c r="D20" s="3"/>
      <c r="E20" s="3"/>
      <c r="F20" s="3"/>
      <c r="G20" s="4"/>
      <c r="H20" s="5"/>
      <c r="I20" s="4"/>
      <c r="J20" s="4"/>
      <c r="K20" s="4"/>
      <c r="L20" s="4"/>
      <c r="M20" s="4"/>
      <c r="N20" s="3"/>
      <c r="O20" s="3"/>
      <c r="P20" s="2"/>
      <c r="Z20" t="s">
        <v>29</v>
      </c>
    </row>
    <row r="21" spans="1:26" x14ac:dyDescent="0.25">
      <c r="A21" s="2"/>
      <c r="B21" s="3"/>
      <c r="C21" s="3"/>
      <c r="D21" s="3"/>
      <c r="E21" s="3"/>
      <c r="F21" s="3"/>
      <c r="G21" s="4"/>
      <c r="H21" s="5"/>
      <c r="I21" s="4"/>
      <c r="J21" s="4"/>
      <c r="K21" s="4"/>
      <c r="L21" s="4"/>
      <c r="M21" s="4"/>
      <c r="N21" s="3"/>
      <c r="O21" s="3"/>
      <c r="P21" s="2"/>
      <c r="Z21" t="s">
        <v>35</v>
      </c>
    </row>
    <row r="22" spans="1:26" x14ac:dyDescent="0.25">
      <c r="A22" s="2"/>
      <c r="B22" s="3"/>
      <c r="C22" s="3"/>
      <c r="D22" s="3"/>
      <c r="E22" s="3"/>
      <c r="F22" s="3"/>
      <c r="G22" s="4"/>
      <c r="H22" s="5"/>
      <c r="I22" s="4"/>
      <c r="J22" s="4"/>
      <c r="K22" s="4"/>
      <c r="L22" s="4"/>
      <c r="M22" s="4"/>
      <c r="N22" s="3"/>
      <c r="O22" s="3"/>
      <c r="P22" s="2"/>
      <c r="Z22" t="s">
        <v>45</v>
      </c>
    </row>
    <row r="23" spans="1:26" x14ac:dyDescent="0.25">
      <c r="A23" s="2"/>
      <c r="B23" s="3"/>
      <c r="C23" s="3"/>
      <c r="D23" s="3"/>
      <c r="E23" s="3"/>
      <c r="F23" s="3"/>
      <c r="G23" s="4"/>
      <c r="H23" s="5"/>
      <c r="I23" s="4"/>
      <c r="J23" s="4"/>
      <c r="K23" s="4"/>
      <c r="L23" s="4"/>
      <c r="M23" s="4"/>
      <c r="N23" s="3"/>
      <c r="O23" s="3"/>
      <c r="P23" s="2"/>
      <c r="Z23" t="s">
        <v>58</v>
      </c>
    </row>
    <row r="24" spans="1:26" x14ac:dyDescent="0.25">
      <c r="A24" s="2"/>
      <c r="B24" s="3"/>
      <c r="C24" s="3"/>
      <c r="D24" s="3"/>
      <c r="E24" s="3"/>
      <c r="F24" s="3"/>
      <c r="G24" s="4"/>
      <c r="H24" s="5"/>
      <c r="I24" s="4"/>
      <c r="J24" s="4"/>
      <c r="K24" s="4"/>
      <c r="L24" s="4"/>
      <c r="M24" s="4"/>
      <c r="N24" s="3"/>
      <c r="O24" s="3"/>
      <c r="P24" s="2"/>
    </row>
    <row r="25" spans="1:26" x14ac:dyDescent="0.25">
      <c r="A25" s="2"/>
      <c r="B25" s="3"/>
      <c r="C25" s="3"/>
      <c r="D25" s="3"/>
      <c r="E25" s="3"/>
      <c r="F25" s="3"/>
      <c r="G25" s="4"/>
      <c r="H25" s="5"/>
      <c r="I25" s="4"/>
      <c r="J25" s="4"/>
      <c r="K25" s="4"/>
      <c r="L25" s="4"/>
      <c r="M25" s="4"/>
      <c r="N25" s="3"/>
      <c r="O25" s="3"/>
      <c r="P25" s="2"/>
    </row>
    <row r="26" spans="1:26" x14ac:dyDescent="0.25">
      <c r="A26" s="2"/>
      <c r="B26" s="3"/>
      <c r="C26" s="3"/>
      <c r="D26" s="3"/>
      <c r="E26" s="3"/>
      <c r="F26" s="3"/>
      <c r="G26" s="4"/>
      <c r="H26" s="5"/>
      <c r="I26" s="4"/>
      <c r="J26" s="4"/>
      <c r="K26" s="4"/>
      <c r="L26" s="4"/>
      <c r="M26" s="4"/>
      <c r="N26" s="3"/>
      <c r="O26" s="3"/>
      <c r="P26" s="2"/>
    </row>
    <row r="27" spans="1:26" x14ac:dyDescent="0.25">
      <c r="A27" s="2"/>
      <c r="B27" s="3"/>
      <c r="C27" s="3"/>
      <c r="D27" s="3"/>
      <c r="E27" s="3"/>
      <c r="F27" s="3"/>
      <c r="G27" s="4"/>
      <c r="H27" s="5"/>
      <c r="I27" s="4"/>
      <c r="J27" s="4"/>
      <c r="K27" s="4"/>
      <c r="L27" s="4"/>
      <c r="M27" s="4"/>
      <c r="N27" s="3"/>
      <c r="O27" s="3"/>
      <c r="P27" s="2"/>
    </row>
    <row r="28" spans="1:26" x14ac:dyDescent="0.25">
      <c r="A28" s="2"/>
      <c r="B28" s="3"/>
      <c r="C28" s="3"/>
      <c r="D28" s="3"/>
      <c r="E28" s="3"/>
      <c r="F28" s="3"/>
      <c r="G28" s="4"/>
      <c r="H28" s="5"/>
      <c r="I28" s="4"/>
      <c r="J28" s="4"/>
      <c r="K28" s="4"/>
      <c r="L28" s="4"/>
      <c r="M28" s="4"/>
      <c r="N28" s="3"/>
      <c r="O28" s="3"/>
      <c r="P28" s="2"/>
    </row>
  </sheetData>
  <mergeCells count="7">
    <mergeCell ref="B2:G3"/>
    <mergeCell ref="A5:B5"/>
    <mergeCell ref="A6:B6"/>
    <mergeCell ref="A7:B7"/>
    <mergeCell ref="D5:F5"/>
    <mergeCell ref="D6:F6"/>
    <mergeCell ref="D7:F7"/>
  </mergeCells>
  <conditionalFormatting sqref="M12:M28">
    <cfRule type="expression" dxfId="4" priority="21">
      <formula>M12&lt;0</formula>
    </cfRule>
  </conditionalFormatting>
  <conditionalFormatting sqref="N12:N28">
    <cfRule type="expression" dxfId="3" priority="1">
      <formula>EXACT($N12,"Offen")</formula>
    </cfRule>
    <cfRule type="expression" dxfId="2" priority="2">
      <formula>EXACT($N12,"Bezahlt")</formula>
    </cfRule>
    <cfRule type="expression" dxfId="1" priority="3">
      <formula>EXACT($N12,"Storniert")</formula>
    </cfRule>
  </conditionalFormatting>
  <conditionalFormatting sqref="O12:O28">
    <cfRule type="expression" dxfId="0" priority="4">
      <formula>AND(TODAY()&gt;$O12,$N12="Offen")</formula>
    </cfRule>
  </conditionalFormatting>
  <dataValidations count="4">
    <dataValidation type="list" allowBlank="1" showDropDown="1" showInputMessage="1" showErrorMessage="1" sqref="D12:D28" xr:uid="{00000000-0002-0000-0000-000000000000}">
      <formula1>$Z$6:$Z$7</formula1>
    </dataValidation>
    <dataValidation type="list" allowBlank="1" showDropDown="1" showInputMessage="1" showErrorMessage="1" sqref="H12:H28" xr:uid="{00000000-0002-0000-0000-000001000000}">
      <formula1>$Z$10:$Z$12</formula1>
    </dataValidation>
    <dataValidation type="list" allowBlank="1" showDropDown="1" showInputMessage="1" showErrorMessage="1" sqref="N12:N28" xr:uid="{00000000-0002-0000-0000-000002000000}">
      <formula1>$Z$15:$Z$17</formula1>
    </dataValidation>
    <dataValidation type="list" allowBlank="1" showDropDown="1" showInputMessage="1" showErrorMessage="1" sqref="M12:M28" xr:uid="{00000000-0002-0000-0000-000003000000}">
      <formula1>$Z$20:$Z$23</formula1>
    </dataValidation>
  </dataValidations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Abrechnung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Sergio Jiménez Canales</cp:lastModifiedBy>
  <dcterms:created xsi:type="dcterms:W3CDTF">2025-09-16T20:15:25Z</dcterms:created>
  <dcterms:modified xsi:type="dcterms:W3CDTF">2025-09-16T20:24:54Z</dcterms:modified>
</cp:coreProperties>
</file>