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kulation ferienwohnung excel\"/>
    </mc:Choice>
  </mc:AlternateContent>
  <xr:revisionPtr revIDLastSave="0" documentId="8_{95FB2260-9CE9-498A-8BC8-49CFB4E519AC}" xr6:coauthVersionLast="47" xr6:coauthVersionMax="47" xr10:uidLastSave="{00000000-0000-0000-0000-000000000000}"/>
  <bookViews>
    <workbookView xWindow="4620" yWindow="3450" windowWidth="22155" windowHeight="11835" firstSheet="2" activeTab="4" xr2:uid="{00000000-000D-0000-FFFF-FFFF00000000}"/>
  </bookViews>
  <sheets>
    <sheet name="Jahresübersicht" sheetId="1" r:id="rId1"/>
    <sheet name="Monatliche Einnahmen" sheetId="2" r:id="rId2"/>
    <sheet name="Monatliche Ausgaben" sheetId="3" r:id="rId3"/>
    <sheet name="Inventar &amp; Renovierungen" sheetId="4" r:id="rId4"/>
    <sheet name="Diagramme &amp; Kennzahlen" sheetId="5" r:id="rId5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2" l="1"/>
  <c r="E4" i="4"/>
  <c r="E3" i="4"/>
  <c r="F2" i="4"/>
  <c r="F3" i="4" s="1"/>
  <c r="F4" i="4" s="1"/>
  <c r="E2" i="4"/>
  <c r="D7" i="3"/>
  <c r="E7" i="2"/>
  <c r="C7" i="2"/>
  <c r="B6" i="5" s="1"/>
  <c r="E6" i="2"/>
  <c r="G5" i="2"/>
  <c r="F5" i="2"/>
  <c r="E5" i="2"/>
  <c r="E4" i="2"/>
  <c r="F4" i="2" s="1"/>
  <c r="E3" i="2"/>
  <c r="F2" i="2"/>
  <c r="G2" i="2" s="1"/>
  <c r="E2" i="2"/>
  <c r="C15" i="1"/>
  <c r="B15" i="1"/>
  <c r="E15" i="1" s="1"/>
  <c r="D14" i="1"/>
  <c r="B3" i="5" s="1"/>
  <c r="C14" i="1"/>
  <c r="B14" i="1"/>
  <c r="E14" i="1" s="1"/>
  <c r="E13" i="1"/>
  <c r="D13" i="1"/>
  <c r="D12" i="1"/>
  <c r="E12" i="1" s="1"/>
  <c r="E11" i="1"/>
  <c r="D11" i="1"/>
  <c r="D10" i="1"/>
  <c r="E10" i="1" s="1"/>
  <c r="E9" i="1"/>
  <c r="D9" i="1"/>
  <c r="E8" i="1"/>
  <c r="D8" i="1"/>
  <c r="D7" i="1"/>
  <c r="E7" i="1" s="1"/>
  <c r="D6" i="1"/>
  <c r="E6" i="1" s="1"/>
  <c r="D5" i="1"/>
  <c r="E5" i="1" s="1"/>
  <c r="D4" i="1"/>
  <c r="D15" i="1" s="1"/>
  <c r="E3" i="1"/>
  <c r="D3" i="1"/>
  <c r="D2" i="1"/>
  <c r="E2" i="1" s="1"/>
  <c r="G4" i="2" l="1"/>
  <c r="E4" i="1"/>
  <c r="F6" i="2"/>
  <c r="G6" i="2" s="1"/>
  <c r="F3" i="2"/>
  <c r="F7" i="2" s="1"/>
  <c r="G3" i="2" l="1"/>
  <c r="G7" i="2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<sst xmlns="http://schemas.openxmlformats.org/spreadsheetml/2006/main" count="67" uniqueCount="60">
  <si>
    <t>Monat</t>
  </si>
  <si>
    <t>Gesamteinnahmen</t>
  </si>
  <si>
    <t>Gesamtausgaben</t>
  </si>
  <si>
    <t>Nettobilanz</t>
  </si>
  <si>
    <t>% Nettomarge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</si>
  <si>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</si>
  <si>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</si>
  <si>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</si>
  <si>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</si>
  <si>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</si>
  <si>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</si>
  <si>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</si>
  <si>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</si>
  <si>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</si>
  <si>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</si>
  <si>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</si>
  <si>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</si>
  <si>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Gesamt</t>
  </si>
  <si>
    <t>Durchschnitt</t>
  </si>
  <si>
    <t>Datum</t>
  </si>
  <si>
    <t>Gast/Buchung</t>
  </si>
  <si>
    <t>Übernachtungen</t>
  </si>
  <si>
    <t>Preis pro Nacht</t>
  </si>
  <si>
    <t>Provisionen</t>
  </si>
  <si>
    <t>Nettoeinnahmen</t>
  </si>
  <si>
    <t>Familie Müller</t>
  </si>
  <si>
    <t>Herr Schmidt</t>
  </si>
  <si>
    <t>Frau Weber</t>
  </si>
  <si>
    <t>Paar Klein</t>
  </si>
  <si>
    <t>Firma ABC</t>
  </si>
  <si>
    <t>Summe</t>
  </si>
  <si>
    <t>Kategorie</t>
  </si>
  <si>
    <t>Beschreibung</t>
  </si>
  <si>
    <t>Betrag</t>
  </si>
  <si>
    <t>Pflicht/Wdh.</t>
  </si>
  <si>
    <t>Reinigung</t>
  </si>
  <si>
    <t>Endreinigung Januar</t>
  </si>
  <si>
    <t>Ja</t>
  </si>
  <si>
    <t>Werbung</t>
  </si>
  <si>
    <t>Facebook Ads</t>
  </si>
  <si>
    <t>Nein</t>
  </si>
  <si>
    <t>Wartung</t>
  </si>
  <si>
    <t>Wartung Heizung</t>
  </si>
  <si>
    <t>Verbrauchsmaterial</t>
  </si>
  <si>
    <t>Toilettenpapier</t>
  </si>
  <si>
    <t>Steuern</t>
  </si>
  <si>
    <t>Tourismusabgabe</t>
  </si>
  <si>
    <t>Gegenstand</t>
  </si>
  <si>
    <t>Anschaffungskosten</t>
  </si>
  <si>
    <t>Sofa</t>
  </si>
  <si>
    <t>Kühlschrank</t>
  </si>
  <si>
    <t>Renovierung Bad</t>
  </si>
  <si>
    <t>Kennzahlen</t>
  </si>
  <si>
    <t>Gesamtjahresnetto (€):</t>
  </si>
  <si>
    <t>Größte Ausgabenkategorie:</t>
  </si>
  <si>
    <t>Verfügbare Nächte:</t>
  </si>
  <si>
    <t>Geschätzte Auslastungsrate:</t>
  </si>
  <si>
    <t>Nutzungsdauer
(Monate)</t>
  </si>
  <si>
    <t>Kumulierte
Abschreibung</t>
  </si>
  <si>
    <t>Monatliche
Abschreibung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</si>
</sst>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\€"/>
    <numFmt numFmtId="165" formatCode="dd\.mm\.yyyy"/>
  </numFmts>
  <fonts count="4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164" fontId="2" fillId="0" borderId="1" xfId="0" applyNumberFormat="1" applyFont="1" applyBorder="1"/>
    <xf numFmtId="164" fontId="3" fillId="0" borderId="1" xfId="0" applyNumberFormat="1" applyFont="1" applyBorder="1"/>
    <xf numFmtId="164" fontId="0" fillId="0" borderId="1" xfId="0" applyNumberFormat="1" applyBorder="1"/>
    <xf numFmtId="10" fontId="0" fillId="0" borderId="1" xfId="0" applyNumberFormat="1" applyBorder="1"/>
    <xf numFmtId="165" fontId="0" fillId="0" borderId="1" xfId="0" applyNumberFormat="1" applyBorder="1"/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4">
    <dxf>
      <fill>
        <patternFill>
          <bgColor rgb="FFF2F2F2"/>
        </patternFill>
      </fill>
    </dxf>
    <dxf>
      <fill>
        <patternFill>
          <bgColor rgb="FFF2F2F2"/>
        </patternFill>
      </fill>
    </dxf>
    <dxf>
      <fill>
        <patternFill>
          <bgColor rgb="FFF2F2F2"/>
        </patternFill>
      </fill>
    </dxf>
    <dxf>
      <fill>
        <patternFill>
          <bgColor rgb="FFF2F2F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Einnahmen vs. Ausgaben pro Monat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Gesamteinnahmen</c:v>
          </c:tx>
          <c:spPr>
            <a:solidFill>
              <a:srgbClr val="C6E0B4"/>
            </a:solidFill>
          </c:spPr>
          <c:invertIfNegative val="0"/>
          <c:cat>
            <c:strRef>
              <c:f>Jahresübersicht!$A$2:$A$13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Jahresübersicht!$B$2:$B$13</c:f>
              <c:numCache>
                <c:formatCode>#,##0.00\ \€</c:formatCode>
                <c:ptCount val="12"/>
                <c:pt idx="0">
                  <c:v>3200</c:v>
                </c:pt>
                <c:pt idx="1">
                  <c:v>2900</c:v>
                </c:pt>
                <c:pt idx="2">
                  <c:v>3500</c:v>
                </c:pt>
                <c:pt idx="3">
                  <c:v>4100</c:v>
                </c:pt>
                <c:pt idx="4">
                  <c:v>4300</c:v>
                </c:pt>
                <c:pt idx="5">
                  <c:v>3900</c:v>
                </c:pt>
                <c:pt idx="6">
                  <c:v>4500</c:v>
                </c:pt>
                <c:pt idx="7">
                  <c:v>4700</c:v>
                </c:pt>
                <c:pt idx="8">
                  <c:v>4200</c:v>
                </c:pt>
                <c:pt idx="9">
                  <c:v>4000</c:v>
                </c:pt>
                <c:pt idx="10">
                  <c:v>3800</c:v>
                </c:pt>
                <c:pt idx="11">
                  <c:v>3600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E10-4267-B02D-D7B384ABBA1D}"/>
            </c:ext>
          </c:extLst>
        </c:ser>
        <c:ser>
          <c:idx val="1"/>
          <c:order val="1"/>
          <c:tx>
            <c:v>Gesamtausgaben</c:v>
          </c:tx>
          <c:spPr>
            <a:solidFill>
              <a:srgbClr val="F4B084"/>
            </a:solidFill>
          </c:spPr>
          <c:invertIfNegative val="0"/>
          <c:cat>
            <c:strRef>
              <c:f>Jahresübersicht!$A$2:$A$13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Jahresübersicht!$C$2:$C$13</c:f>
              <c:numCache>
                <c:formatCode>#,##0.00\ \€</c:formatCode>
                <c:ptCount val="12"/>
                <c:pt idx="0">
                  <c:v>800</c:v>
                </c:pt>
                <c:pt idx="1">
                  <c:v>920</c:v>
                </c:pt>
                <c:pt idx="2">
                  <c:v>1100</c:v>
                </c:pt>
                <c:pt idx="3">
                  <c:v>900</c:v>
                </c:pt>
                <c:pt idx="4">
                  <c:v>950</c:v>
                </c:pt>
                <c:pt idx="5">
                  <c:v>870</c:v>
                </c:pt>
                <c:pt idx="6">
                  <c:v>1200</c:v>
                </c:pt>
                <c:pt idx="7">
                  <c:v>1050</c:v>
                </c:pt>
                <c:pt idx="8">
                  <c:v>990</c:v>
                </c:pt>
                <c:pt idx="9">
                  <c:v>930</c:v>
                </c:pt>
                <c:pt idx="10">
                  <c:v>880</c:v>
                </c:pt>
                <c:pt idx="11">
                  <c:v>860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E10-4267-B02D-D7B384ABBA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010001"/>
        <c:axId val="50010002"/>
      </c:barChart>
      <c:catAx>
        <c:axId val="5001000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Monat</a:t>
                </a:r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Betrag (€)</a:t>
                </a:r>
              </a:p>
            </c:rich>
          </c:tx>
          <c:overlay val="0"/>
        </c:title>
        <c:numFmt formatCode="#,##0.00\ \€" sourceLinked="1"/>
        <c:majorTickMark val="out"/>
        <c:minorTickMark val="none"/>
        <c:tickLblPos val="nextTo"/>
        <c:crossAx val="50010001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</xdr:row>
      <xdr:rowOff>66675</xdr:rowOff>
    </xdr:from>
    <xdr:to>
      <xdr:col>2</xdr:col>
      <xdr:colOff>0</xdr:colOff>
      <xdr:row>20</xdr:row>
      <xdr:rowOff>85725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"/>
  <sheetViews>
    <sheetView zoomScale="120" zoomScaleNormal="120" workbookViewId="0">
      <pane ySplit="1" topLeftCell="A2" activePane="bottomLeft" state="frozen"/>
      <selection pane="bottomLeft" activeCell="B2" sqref="B2"/>
    </sheetView>
  </sheetViews>
  <sheetFormatPr baseColWidth="10" defaultColWidth="9.140625" defaultRowHeight="15" x14ac:dyDescent="0.25"/>
  <cols>
    <col min="1" max="1" width="14.7109375" customWidth="1"/>
    <col min="2" max="4" width="18.7109375" customWidth="1"/>
    <col min="5" max="5" width="14.710937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 s="3">
        <v>3200</v>
      </c>
      <c r="C2" s="4">
        <v>800</v>
      </c>
      <c r="D2" s="5">
        <f t="shared" ref="D2:D13" si="0">B2-C2</f>
        <v>2400</v>
      </c>
      <c r="E2" s="6">
        <f t="shared" ref="E2:E15" si="1">IF(B2=0,0,D2/B2)</f>
        <v>0.75</v>
      </c>
    </row>
    <row r="3" spans="1:5" x14ac:dyDescent="0.25">
      <c r="A3" s="2" t="s">
        <v>6</v>
      </c>
      <c r="B3" s="3">
        <v>2900</v>
      </c>
      <c r="C3" s="4">
        <v>920</v>
      </c>
      <c r="D3" s="5">
        <f t="shared" si="0"/>
        <v>1980</v>
      </c>
      <c r="E3" s="6">
        <f t="shared" si="1"/>
        <v>0.6827586206896552</v>
      </c>
    </row>
    <row r="4" spans="1:5" x14ac:dyDescent="0.25">
      <c r="A4" s="2" t="s">
        <v>7</v>
      </c>
      <c r="B4" s="3">
        <v>3500</v>
      </c>
      <c r="C4" s="4">
        <v>1100</v>
      </c>
      <c r="D4" s="5">
        <f t="shared" si="0"/>
        <v>2400</v>
      </c>
      <c r="E4" s="6">
        <f t="shared" si="1"/>
        <v>0.68571428571428572</v>
      </c>
    </row>
    <row r="5" spans="1:5" x14ac:dyDescent="0.25">
      <c r="A5" s="2" t="s">
        <v>8</v>
      </c>
      <c r="B5" s="3">
        <v>4100</v>
      </c>
      <c r="C5" s="4">
        <v>900</v>
      </c>
      <c r="D5" s="5">
        <f t="shared" si="0"/>
        <v>3200</v>
      </c>
      <c r="E5" s="6">
        <f t="shared" si="1"/>
        <v>0.78048780487804881</v>
      </c>
    </row>
    <row r="6" spans="1:5" x14ac:dyDescent="0.25">
      <c r="A6" s="2" t="s">
        <v>9</v>
      </c>
      <c r="B6" s="3">
        <v>4300</v>
      </c>
      <c r="C6" s="4">
        <v>950</v>
      </c>
      <c r="D6" s="5">
        <f t="shared" si="0"/>
        <v>3350</v>
      </c>
      <c r="E6" s="6">
        <f t="shared" si="1"/>
        <v>0.77906976744186052</v>
      </c>
    </row>
    <row r="7" spans="1:5" x14ac:dyDescent="0.25">
      <c r="A7" s="2" t="s">
        <v>10</v>
      </c>
      <c r="B7" s="3">
        <v>3900</v>
      </c>
      <c r="C7" s="4">
        <v>870</v>
      </c>
      <c r="D7" s="5">
        <f t="shared" si="0"/>
        <v>3030</v>
      </c>
      <c r="E7" s="6">
        <f t="shared" si="1"/>
        <v>0.77692307692307694</v>
      </c>
    </row>
    <row r="8" spans="1:5" x14ac:dyDescent="0.25">
      <c r="A8" s="2" t="s">
        <v>11</v>
      </c>
      <c r="B8" s="3">
        <v>4500</v>
      </c>
      <c r="C8" s="4">
        <v>1200</v>
      </c>
      <c r="D8" s="5">
        <f t="shared" si="0"/>
        <v>3300</v>
      </c>
      <c r="E8" s="6">
        <f t="shared" si="1"/>
        <v>0.73333333333333328</v>
      </c>
    </row>
    <row r="9" spans="1:5" x14ac:dyDescent="0.25">
      <c r="A9" s="2" t="s">
        <v>12</v>
      </c>
      <c r="B9" s="3">
        <v>4700</v>
      </c>
      <c r="C9" s="4">
        <v>1050</v>
      </c>
      <c r="D9" s="5">
        <f t="shared" si="0"/>
        <v>3650</v>
      </c>
      <c r="E9" s="6">
        <f t="shared" si="1"/>
        <v>0.77659574468085102</v>
      </c>
    </row>
    <row r="10" spans="1:5" x14ac:dyDescent="0.25">
      <c r="A10" s="2" t="s">
        <v>13</v>
      </c>
      <c r="B10" s="3">
        <v>4200</v>
      </c>
      <c r="C10" s="4">
        <v>990</v>
      </c>
      <c r="D10" s="5">
        <f t="shared" si="0"/>
        <v>3210</v>
      </c>
      <c r="E10" s="6">
        <f t="shared" si="1"/>
        <v>0.76428571428571423</v>
      </c>
    </row>
    <row r="11" spans="1:5" x14ac:dyDescent="0.25">
      <c r="A11" s="2" t="s">
        <v>14</v>
      </c>
      <c r="B11" s="3">
        <v>4000</v>
      </c>
      <c r="C11" s="4">
        <v>930</v>
      </c>
      <c r="D11" s="5">
        <f t="shared" si="0"/>
        <v>3070</v>
      </c>
      <c r="E11" s="6">
        <f t="shared" si="1"/>
        <v>0.76749999999999996</v>
      </c>
    </row>
    <row r="12" spans="1:5" x14ac:dyDescent="0.25">
      <c r="A12" s="2" t="s">
        <v>15</v>
      </c>
      <c r="B12" s="3">
        <v>3800</v>
      </c>
      <c r="C12" s="4">
        <v>880</v>
      </c>
      <c r="D12" s="5">
        <f t="shared" si="0"/>
        <v>2920</v>
      </c>
      <c r="E12" s="6">
        <f t="shared" si="1"/>
        <v>0.76842105263157889</v>
      </c>
    </row>
    <row r="13" spans="1:5" x14ac:dyDescent="0.25">
      <c r="A13" s="2" t="s">
        <v>16</v>
      </c>
      <c r="B13" s="3">
        <v>3600</v>
      </c>
      <c r="C13" s="4">
        <v>860</v>
      </c>
      <c r="D13" s="5">
        <f t="shared" si="0"/>
        <v>2740</v>
      </c>
      <c r="E13" s="6">
        <f t="shared" si="1"/>
        <v>0.76111111111111107</v>
      </c>
    </row>
    <row r="14" spans="1:5" x14ac:dyDescent="0.25">
      <c r="A14" s="1" t="s">
        <v>17</v>
      </c>
      <c r="B14" s="3">
        <f>SUM(B2:B13)</f>
        <v>46700</v>
      </c>
      <c r="C14" s="4">
        <f>SUM(C2:C13)</f>
        <v>11450</v>
      </c>
      <c r="D14" s="5">
        <f>SUM(D2:D13)</f>
        <v>35250</v>
      </c>
      <c r="E14" s="6">
        <f t="shared" si="1"/>
        <v>0.7548179871520343</v>
      </c>
    </row>
    <row r="15" spans="1:5" x14ac:dyDescent="0.25">
      <c r="A15" s="1" t="s">
        <v>18</v>
      </c>
      <c r="B15" s="3">
        <f>AVERAGE(B2:B13)</f>
        <v>3891.6666666666665</v>
      </c>
      <c r="C15" s="4">
        <f>AVERAGE(C2:C13)</f>
        <v>954.16666666666663</v>
      </c>
      <c r="D15" s="5">
        <f>AVERAGE(D2:D13)</f>
        <v>2937.5</v>
      </c>
      <c r="E15" s="6">
        <f t="shared" si="1"/>
        <v>0.7548179871520343</v>
      </c>
    </row>
  </sheetData>
  <conditionalFormatting sqref="A2:E13">
    <cfRule type="expression" dxfId="3" priority="1">
      <formula>MOD(ROW(),2)=0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pane ySplit="1" topLeftCell="A2" activePane="bottomLeft" state="frozen"/>
      <selection pane="bottomLeft" activeCell="M16" sqref="M16"/>
    </sheetView>
  </sheetViews>
  <sheetFormatPr baseColWidth="10" defaultColWidth="9.140625" defaultRowHeight="15" x14ac:dyDescent="0.25"/>
  <cols>
    <col min="1" max="1" width="10.140625" bestFit="1" customWidth="1"/>
    <col min="2" max="2" width="13.85546875" bestFit="1" customWidth="1"/>
    <col min="3" max="3" width="15.85546875" bestFit="1" customWidth="1"/>
    <col min="4" max="4" width="14.42578125" bestFit="1" customWidth="1"/>
    <col min="5" max="5" width="18.140625" bestFit="1" customWidth="1"/>
    <col min="6" max="6" width="11.5703125" bestFit="1" customWidth="1"/>
    <col min="7" max="7" width="16.42578125" bestFit="1" customWidth="1"/>
  </cols>
  <sheetData>
    <row r="1" spans="1:7" x14ac:dyDescent="0.25">
      <c r="A1" s="1" t="s">
        <v>19</v>
      </c>
      <c r="B1" s="1" t="s">
        <v>20</v>
      </c>
      <c r="C1" s="1" t="s">
        <v>21</v>
      </c>
      <c r="D1" s="1" t="s">
        <v>22</v>
      </c>
      <c r="E1" s="1" t="s">
        <v>1</v>
      </c>
      <c r="F1" s="1" t="s">
        <v>23</v>
      </c>
      <c r="G1" s="1" t="s">
        <v>24</v>
      </c>
    </row>
    <row r="2" spans="1:7" x14ac:dyDescent="0.25">
      <c r="A2" s="7">
        <v>45296</v>
      </c>
      <c r="B2" s="2" t="s">
        <v>25</v>
      </c>
      <c r="C2" s="2">
        <v>3</v>
      </c>
      <c r="D2" s="3">
        <v>120</v>
      </c>
      <c r="E2" s="3">
        <f>C2*D2</f>
        <v>360</v>
      </c>
      <c r="F2" s="4">
        <f>E2*0.1</f>
        <v>36</v>
      </c>
      <c r="G2" s="3">
        <f>E2-F2</f>
        <v>324</v>
      </c>
    </row>
    <row r="3" spans="1:7" x14ac:dyDescent="0.25">
      <c r="A3" s="7">
        <v>45302</v>
      </c>
      <c r="B3" s="2" t="s">
        <v>26</v>
      </c>
      <c r="C3" s="2">
        <v>2</v>
      </c>
      <c r="D3" s="3">
        <v>130</v>
      </c>
      <c r="E3" s="3">
        <f>C3*D3</f>
        <v>260</v>
      </c>
      <c r="F3" s="4">
        <f>E3*0.1</f>
        <v>26</v>
      </c>
      <c r="G3" s="3">
        <f>E3-F3</f>
        <v>234</v>
      </c>
    </row>
    <row r="4" spans="1:7" x14ac:dyDescent="0.25">
      <c r="A4" s="7">
        <v>45311</v>
      </c>
      <c r="B4" s="2" t="s">
        <v>27</v>
      </c>
      <c r="C4" s="2">
        <v>5</v>
      </c>
      <c r="D4" s="3">
        <v>110</v>
      </c>
      <c r="E4" s="3">
        <f>C4*D4</f>
        <v>550</v>
      </c>
      <c r="F4" s="4">
        <f>E4*0.1</f>
        <v>55</v>
      </c>
      <c r="G4" s="3">
        <f>E4-F4</f>
        <v>495</v>
      </c>
    </row>
    <row r="5" spans="1:7" x14ac:dyDescent="0.25">
      <c r="A5" s="7">
        <v>45318</v>
      </c>
      <c r="B5" s="2" t="s">
        <v>28</v>
      </c>
      <c r="C5" s="2">
        <v>4</v>
      </c>
      <c r="D5" s="3">
        <v>125</v>
      </c>
      <c r="E5" s="3">
        <f>C5*D5</f>
        <v>500</v>
      </c>
      <c r="F5" s="4">
        <f>E5*0.1</f>
        <v>50</v>
      </c>
      <c r="G5" s="3">
        <f>E5-F5</f>
        <v>450</v>
      </c>
    </row>
    <row r="6" spans="1:7" x14ac:dyDescent="0.25">
      <c r="A6" s="7">
        <v>45321</v>
      </c>
      <c r="B6" s="2" t="s">
        <v>29</v>
      </c>
      <c r="C6" s="2">
        <v>6</v>
      </c>
      <c r="D6" s="3">
        <v>140</v>
      </c>
      <c r="E6" s="3">
        <f>C6*D6</f>
        <v>840</v>
      </c>
      <c r="F6" s="4">
        <f>E6*0.1</f>
        <v>84</v>
      </c>
      <c r="G6" s="3">
        <f>E6-F6</f>
        <v>756</v>
      </c>
    </row>
    <row r="7" spans="1:7" x14ac:dyDescent="0.25">
      <c r="A7" s="8" t="s">
        <v>30</v>
      </c>
      <c r="B7" s="9"/>
      <c r="C7" s="2">
        <f>SUM(C2:C6)</f>
        <v>20</v>
      </c>
      <c r="D7" s="3">
        <f>SUM(D2:D6)</f>
        <v>625</v>
      </c>
      <c r="E7" s="3">
        <f>SUM(E2:E6)</f>
        <v>2510</v>
      </c>
      <c r="F7" s="4">
        <f>SUM(F2:F6)</f>
        <v>251</v>
      </c>
      <c r="G7" s="3">
        <f>SUM(G2:G6)</f>
        <v>2259</v>
      </c>
    </row>
  </sheetData>
  <mergeCells count="1">
    <mergeCell ref="A7:B7"/>
  </mergeCells>
  <conditionalFormatting sqref="A2:G6">
    <cfRule type="expression" dxfId="2" priority="1">
      <formula>MOD(ROW(),2)=0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7"/>
  <sheetViews>
    <sheetView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cols>
    <col min="1" max="1" width="12.7109375" customWidth="1"/>
    <col min="2" max="2" width="20.7109375" customWidth="1"/>
    <col min="3" max="3" width="25.7109375" customWidth="1"/>
    <col min="4" max="4" width="15.7109375" customWidth="1"/>
    <col min="5" max="5" width="18.7109375" customWidth="1"/>
  </cols>
  <sheetData>
    <row r="1" spans="1:5" x14ac:dyDescent="0.25">
      <c r="A1" s="1" t="s">
        <v>19</v>
      </c>
      <c r="B1" s="1" t="s">
        <v>31</v>
      </c>
      <c r="C1" s="1" t="s">
        <v>32</v>
      </c>
      <c r="D1" s="1" t="s">
        <v>33</v>
      </c>
      <c r="E1" s="1" t="s">
        <v>34</v>
      </c>
    </row>
    <row r="2" spans="1:5" x14ac:dyDescent="0.25">
      <c r="A2" s="7">
        <v>45293</v>
      </c>
      <c r="B2" s="2" t="s">
        <v>35</v>
      </c>
      <c r="C2" s="2" t="s">
        <v>36</v>
      </c>
      <c r="D2" s="4">
        <v>120</v>
      </c>
      <c r="E2" s="2" t="s">
        <v>37</v>
      </c>
    </row>
    <row r="3" spans="1:5" x14ac:dyDescent="0.25">
      <c r="A3" s="7">
        <v>45301</v>
      </c>
      <c r="B3" s="2" t="s">
        <v>38</v>
      </c>
      <c r="C3" s="2" t="s">
        <v>39</v>
      </c>
      <c r="D3" s="4">
        <v>60</v>
      </c>
      <c r="E3" s="2" t="s">
        <v>40</v>
      </c>
    </row>
    <row r="4" spans="1:5" x14ac:dyDescent="0.25">
      <c r="A4" s="7">
        <v>45306</v>
      </c>
      <c r="B4" s="2" t="s">
        <v>41</v>
      </c>
      <c r="C4" s="2" t="s">
        <v>42</v>
      </c>
      <c r="D4" s="4">
        <v>150</v>
      </c>
      <c r="E4" s="2" t="s">
        <v>40</v>
      </c>
    </row>
    <row r="5" spans="1:5" x14ac:dyDescent="0.25">
      <c r="A5" s="7">
        <v>45309</v>
      </c>
      <c r="B5" s="2" t="s">
        <v>43</v>
      </c>
      <c r="C5" s="2" t="s">
        <v>44</v>
      </c>
      <c r="D5" s="4">
        <v>20</v>
      </c>
      <c r="E5" s="2" t="s">
        <v>37</v>
      </c>
    </row>
    <row r="6" spans="1:5" x14ac:dyDescent="0.25">
      <c r="A6" s="7">
        <v>45316</v>
      </c>
      <c r="B6" s="2" t="s">
        <v>45</v>
      </c>
      <c r="C6" s="2" t="s">
        <v>46</v>
      </c>
      <c r="D6" s="4">
        <v>80</v>
      </c>
      <c r="E6" s="2" t="s">
        <v>37</v>
      </c>
    </row>
    <row r="7" spans="1:5" x14ac:dyDescent="0.25">
      <c r="C7" s="1" t="s">
        <v>30</v>
      </c>
      <c r="D7" s="4">
        <f>SUM(D2:D6)</f>
        <v>430</v>
      </c>
    </row>
  </sheetData>
  <conditionalFormatting sqref="A2:E6">
    <cfRule type="expression" dxfId="1" priority="1">
      <formula>MOD(ROW(),2)=0</formula>
    </cfRule>
  </conditionalFormatting>
  <dataValidations count="2">
    <dataValidation type="list" allowBlank="1" showInputMessage="1" showErrorMessage="1" sqref="B2:B501" xr:uid="{00000000-0002-0000-0200-000000000000}">
      <formula1>"Reinigung,Wartung,Verbrauchsmaterial,Werbung,Steuern,Sonstiges"</formula1>
    </dataValidation>
    <dataValidation type="list" allowBlank="1" showInputMessage="1" showErrorMessage="1" sqref="E2:E501" xr:uid="{00000000-0002-0000-0200-000001000000}">
      <formula1>"Ja,Nein"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workbookViewId="0">
      <pane ySplit="1" topLeftCell="A2" activePane="bottomLeft" state="frozen"/>
      <selection pane="bottomLeft" activeCell="O15" sqref="O15"/>
    </sheetView>
  </sheetViews>
  <sheetFormatPr baseColWidth="10" defaultColWidth="9.140625" defaultRowHeight="15" x14ac:dyDescent="0.25"/>
  <cols>
    <col min="1" max="1" width="10.140625" bestFit="1" customWidth="1"/>
    <col min="2" max="2" width="18.5703125" customWidth="1"/>
    <col min="3" max="3" width="21" customWidth="1"/>
    <col min="4" max="4" width="17.42578125" customWidth="1"/>
    <col min="5" max="5" width="16.140625" customWidth="1"/>
    <col min="6" max="6" width="15.140625" customWidth="1"/>
  </cols>
  <sheetData>
    <row r="1" spans="1:6" ht="30" x14ac:dyDescent="0.25">
      <c r="A1" s="1" t="s">
        <v>19</v>
      </c>
      <c r="B1" s="1" t="s">
        <v>47</v>
      </c>
      <c r="C1" s="1" t="s">
        <v>48</v>
      </c>
      <c r="D1" s="10" t="s">
        <v>57</v>
      </c>
      <c r="E1" s="10" t="s">
        <v>59</v>
      </c>
      <c r="F1" s="10" t="s">
        <v>58</v>
      </c>
    </row>
    <row r="2" spans="1:6" x14ac:dyDescent="0.25">
      <c r="A2" s="7">
        <v>45292</v>
      </c>
      <c r="B2" s="2" t="s">
        <v>49</v>
      </c>
      <c r="C2" s="5">
        <v>1200</v>
      </c>
      <c r="D2" s="2">
        <v>60</v>
      </c>
      <c r="E2" s="5">
        <f>C2/D2</f>
        <v>20</v>
      </c>
      <c r="F2" s="5">
        <f>E2</f>
        <v>20</v>
      </c>
    </row>
    <row r="3" spans="1:6" x14ac:dyDescent="0.25">
      <c r="A3" s="7">
        <v>45323</v>
      </c>
      <c r="B3" s="2" t="s">
        <v>50</v>
      </c>
      <c r="C3" s="5">
        <v>800</v>
      </c>
      <c r="D3" s="2">
        <v>48</v>
      </c>
      <c r="E3" s="5">
        <f>C3/D3</f>
        <v>16.666666666666668</v>
      </c>
      <c r="F3" s="5">
        <f>F2+E3</f>
        <v>36.666666666666671</v>
      </c>
    </row>
    <row r="4" spans="1:6" x14ac:dyDescent="0.25">
      <c r="A4" s="7">
        <v>45352</v>
      </c>
      <c r="B4" s="2" t="s">
        <v>51</v>
      </c>
      <c r="C4" s="5">
        <v>5000</v>
      </c>
      <c r="D4" s="2">
        <v>120</v>
      </c>
      <c r="E4" s="5">
        <f>C4/D4</f>
        <v>41.666666666666664</v>
      </c>
      <c r="F4" s="5">
        <f>F3+E4</f>
        <v>78.333333333333343</v>
      </c>
    </row>
  </sheetData>
  <conditionalFormatting sqref="A2:F4">
    <cfRule type="expression" dxfId="0" priority="1">
      <formula>MOD(ROW(),2)=0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6"/>
  <sheetViews>
    <sheetView tabSelected="1" workbookViewId="0">
      <selection activeCell="H15" sqref="H15"/>
    </sheetView>
  </sheetViews>
  <sheetFormatPr baseColWidth="10" defaultColWidth="9.140625" defaultRowHeight="15" x14ac:dyDescent="0.25"/>
  <cols>
    <col min="1" max="2" width="35.7109375" customWidth="1"/>
    <col min="4" max="4" width="50.7109375" customWidth="1"/>
  </cols>
  <sheetData>
    <row r="1" spans="1:2" x14ac:dyDescent="0.25">
      <c r="A1" s="1" t="s">
        <v>52</v>
      </c>
    </row>
    <row r="3" spans="1:2" x14ac:dyDescent="0.25">
      <c r="A3" s="2" t="s">
        <v>53</v>
      </c>
      <c r="B3" s="5">
        <f>Jahresübersicht!$D$14</f>
        <v>35250</v>
      </c>
    </row>
    <row r="4" spans="1:2" x14ac:dyDescent="0.25">
      <c r="A4" s="2" t="s">
        <v>54</v>
      </c>
      <c r="B4" s="2" cm="1">
        <v>0</v>
      </c>
    </row>
    <row r="5" spans="1:2" x14ac:dyDescent="0.25">
      <c r="A5" s="2" t="s">
        <v>55</v>
      </c>
      <c r="B5" s="2">
        <v>365</v>
      </c>
    </row>
    <row r="6" spans="1:2" x14ac:dyDescent="0.25">
      <c r="A6" s="2" t="s">
        <v>56</v>
      </c>
      <c r="B6" s="6">
        <f>'Monatliche Einnahmen'!$C$7/B5</f>
        <v>5.4794520547945202E-2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Jahresübersicht</vt:lpstr>
      <vt:lpstr>Monatliche Einnahmen</vt:lpstr>
      <vt:lpstr>Monatliche Ausgaben</vt:lpstr>
      <vt:lpstr>Inventar &amp; Renovierungen</vt:lpstr>
      <vt:lpstr>Diagramme &amp; Kennzahlen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2025-08-12T06:45:21Z</dcterms:created>
  <dcterms:modified xsi:type="dcterms:W3CDTF">2025-08-12T07:27:52Z</dcterms:modified>
</cp:coreProperties>
</file>