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audit\"/>
    </mc:Choice>
  </mc:AlternateContent>
  <xr:revisionPtr revIDLastSave="0" documentId="13_ncr:1_{6309CDC2-51FA-481E-B0D0-22AC4D608691}" xr6:coauthVersionLast="47" xr6:coauthVersionMax="47" xr10:uidLastSave="{00000000-0000-0000-0000-000000000000}"/>
  <bookViews>
    <workbookView xWindow="2670" yWindow="1875" windowWidth="22155" windowHeight="12330" activeTab="1" xr2:uid="{00000000-000D-0000-FFFF-FFFF00000000}"/>
  </bookViews>
  <sheets>
    <sheet name="Auditplan" sheetId="1" r:id="rId1"/>
    <sheet name="Dashboard" sheetId="3" r:id="rId2"/>
    <sheet name="Listen" sheetId="2" r:id="rId3"/>
  </sheets>
  <definedNames>
    <definedName name="Auditoren">Listen!$G$2:$G$6</definedName>
    <definedName name="Bereiche">Listen!$A$2:$A$6</definedName>
    <definedName name="Frequenzen">Listen!$E$2:$E$6</definedName>
    <definedName name="Maßnahmenstatus">Listen!$H$2:$H$5</definedName>
    <definedName name="Normen">Listen!$D$2:$D$5</definedName>
    <definedName name="Prioritäten">Listen!$F$2:$F$4</definedName>
    <definedName name="Prozesse">Listen!$B$2:$B$8</definedName>
    <definedName name="Typen">Listen!$C$2:$C$7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3" l="1"/>
  <c r="E10" i="3"/>
  <c r="E9" i="3"/>
  <c r="E8" i="3"/>
  <c r="E7" i="3"/>
  <c r="G18" i="3"/>
  <c r="I18" i="3" s="1"/>
  <c r="G17" i="3"/>
  <c r="I17" i="3" s="1"/>
  <c r="G16" i="3"/>
  <c r="H16" i="3" s="1"/>
  <c r="G15" i="3"/>
  <c r="H15" i="3" s="1"/>
  <c r="G14" i="3"/>
  <c r="I14" i="3" s="1"/>
  <c r="G13" i="3"/>
  <c r="G12" i="3"/>
  <c r="I12" i="3" s="1"/>
  <c r="G11" i="3"/>
  <c r="I11" i="3" s="1"/>
  <c r="G10" i="3"/>
  <c r="I10" i="3" s="1"/>
  <c r="G9" i="3"/>
  <c r="I9" i="3" s="1"/>
  <c r="G8" i="3"/>
  <c r="G7" i="3"/>
  <c r="I7" i="3" s="1"/>
  <c r="B4" i="3"/>
  <c r="Z201" i="1"/>
  <c r="AA201" i="1" s="1"/>
  <c r="Y201" i="1"/>
  <c r="X201" i="1"/>
  <c r="A201" i="1"/>
  <c r="Y200" i="1"/>
  <c r="X200" i="1"/>
  <c r="A200" i="1"/>
  <c r="Y199" i="1"/>
  <c r="Z199" i="1" s="1"/>
  <c r="X199" i="1"/>
  <c r="A199" i="1"/>
  <c r="Y198" i="1"/>
  <c r="X198" i="1"/>
  <c r="A198" i="1"/>
  <c r="Y197" i="1"/>
  <c r="X197" i="1"/>
  <c r="A197" i="1"/>
  <c r="Y196" i="1"/>
  <c r="Z196" i="1" s="1"/>
  <c r="AA196" i="1" s="1"/>
  <c r="X196" i="1"/>
  <c r="A196" i="1"/>
  <c r="Y195" i="1"/>
  <c r="Z195" i="1" s="1"/>
  <c r="X195" i="1"/>
  <c r="A195" i="1"/>
  <c r="Y194" i="1"/>
  <c r="X194" i="1"/>
  <c r="A194" i="1"/>
  <c r="Z193" i="1"/>
  <c r="AA193" i="1" s="1"/>
  <c r="Y193" i="1"/>
  <c r="X193" i="1"/>
  <c r="A193" i="1"/>
  <c r="Y192" i="1"/>
  <c r="Z192" i="1" s="1"/>
  <c r="AA192" i="1" s="1"/>
  <c r="X192" i="1"/>
  <c r="A192" i="1"/>
  <c r="Y191" i="1"/>
  <c r="Z191" i="1" s="1"/>
  <c r="X191" i="1"/>
  <c r="A191" i="1"/>
  <c r="Y190" i="1"/>
  <c r="X190" i="1"/>
  <c r="A190" i="1"/>
  <c r="Y189" i="1"/>
  <c r="Z189" i="1" s="1"/>
  <c r="X189" i="1"/>
  <c r="A189" i="1"/>
  <c r="Y188" i="1"/>
  <c r="X188" i="1"/>
  <c r="A188" i="1"/>
  <c r="Y187" i="1"/>
  <c r="X187" i="1"/>
  <c r="A187" i="1"/>
  <c r="Y186" i="1"/>
  <c r="X186" i="1"/>
  <c r="A186" i="1"/>
  <c r="Y185" i="1"/>
  <c r="X185" i="1"/>
  <c r="A185" i="1"/>
  <c r="Y184" i="1"/>
  <c r="X184" i="1"/>
  <c r="A184" i="1"/>
  <c r="Z183" i="1"/>
  <c r="AA183" i="1" s="1"/>
  <c r="Y183" i="1"/>
  <c r="X183" i="1"/>
  <c r="A183" i="1"/>
  <c r="Y182" i="1"/>
  <c r="X182" i="1"/>
  <c r="A182" i="1"/>
  <c r="Y181" i="1"/>
  <c r="Z181" i="1" s="1"/>
  <c r="X181" i="1"/>
  <c r="A181" i="1"/>
  <c r="Z180" i="1"/>
  <c r="AA180" i="1" s="1"/>
  <c r="Y180" i="1"/>
  <c r="X180" i="1"/>
  <c r="A180" i="1"/>
  <c r="Z179" i="1"/>
  <c r="AA179" i="1" s="1"/>
  <c r="Y179" i="1"/>
  <c r="X179" i="1"/>
  <c r="A179" i="1"/>
  <c r="Y178" i="1"/>
  <c r="X178" i="1"/>
  <c r="A178" i="1"/>
  <c r="Y177" i="1"/>
  <c r="X177" i="1"/>
  <c r="A177" i="1"/>
  <c r="Y176" i="1"/>
  <c r="Z176" i="1" s="1"/>
  <c r="X176" i="1"/>
  <c r="A176" i="1"/>
  <c r="Y175" i="1"/>
  <c r="X175" i="1"/>
  <c r="A175" i="1"/>
  <c r="Y174" i="1"/>
  <c r="X174" i="1"/>
  <c r="A174" i="1"/>
  <c r="Y173" i="1"/>
  <c r="Z173" i="1" s="1"/>
  <c r="X173" i="1"/>
  <c r="A173" i="1"/>
  <c r="Y172" i="1"/>
  <c r="X172" i="1"/>
  <c r="A172" i="1"/>
  <c r="Z171" i="1"/>
  <c r="AA171" i="1" s="1"/>
  <c r="Y171" i="1"/>
  <c r="X171" i="1"/>
  <c r="A171" i="1"/>
  <c r="Y170" i="1"/>
  <c r="X170" i="1"/>
  <c r="A170" i="1"/>
  <c r="Y169" i="1"/>
  <c r="X169" i="1"/>
  <c r="A169" i="1"/>
  <c r="Y168" i="1"/>
  <c r="X168" i="1"/>
  <c r="A168" i="1"/>
  <c r="Y167" i="1"/>
  <c r="Z167" i="1" s="1"/>
  <c r="X167" i="1"/>
  <c r="A167" i="1"/>
  <c r="Y166" i="1"/>
  <c r="X166" i="1"/>
  <c r="A166" i="1"/>
  <c r="Z165" i="1"/>
  <c r="AA165" i="1" s="1"/>
  <c r="Y165" i="1"/>
  <c r="X165" i="1"/>
  <c r="A165" i="1"/>
  <c r="Y164" i="1"/>
  <c r="Z164" i="1" s="1"/>
  <c r="X164" i="1"/>
  <c r="A164" i="1"/>
  <c r="Y163" i="1"/>
  <c r="X163" i="1"/>
  <c r="A163" i="1"/>
  <c r="Y162" i="1"/>
  <c r="X162" i="1"/>
  <c r="A162" i="1"/>
  <c r="Z161" i="1"/>
  <c r="AA161" i="1" s="1"/>
  <c r="Y161" i="1"/>
  <c r="X161" i="1"/>
  <c r="A161" i="1"/>
  <c r="Y160" i="1"/>
  <c r="X160" i="1"/>
  <c r="A160" i="1"/>
  <c r="Y159" i="1"/>
  <c r="Z159" i="1" s="1"/>
  <c r="X159" i="1"/>
  <c r="A159" i="1"/>
  <c r="Y158" i="1"/>
  <c r="X158" i="1"/>
  <c r="A158" i="1"/>
  <c r="Y157" i="1"/>
  <c r="X157" i="1"/>
  <c r="A157" i="1"/>
  <c r="Y156" i="1"/>
  <c r="Z156" i="1" s="1"/>
  <c r="AA156" i="1" s="1"/>
  <c r="X156" i="1"/>
  <c r="A156" i="1"/>
  <c r="Y155" i="1"/>
  <c r="X155" i="1"/>
  <c r="A155" i="1"/>
  <c r="Y154" i="1"/>
  <c r="X154" i="1"/>
  <c r="A154" i="1"/>
  <c r="Z153" i="1"/>
  <c r="AA153" i="1" s="1"/>
  <c r="Y153" i="1"/>
  <c r="X153" i="1"/>
  <c r="A153" i="1"/>
  <c r="Y152" i="1"/>
  <c r="Z152" i="1" s="1"/>
  <c r="AA152" i="1" s="1"/>
  <c r="X152" i="1"/>
  <c r="A152" i="1"/>
  <c r="Y151" i="1"/>
  <c r="X151" i="1"/>
  <c r="A151" i="1"/>
  <c r="Y150" i="1"/>
  <c r="X150" i="1"/>
  <c r="A150" i="1"/>
  <c r="Y149" i="1"/>
  <c r="Z149" i="1" s="1"/>
  <c r="X149" i="1"/>
  <c r="A149" i="1"/>
  <c r="Y148" i="1"/>
  <c r="X148" i="1"/>
  <c r="A148" i="1"/>
  <c r="Y147" i="1"/>
  <c r="X147" i="1"/>
  <c r="A147" i="1"/>
  <c r="Y146" i="1"/>
  <c r="X146" i="1"/>
  <c r="A146" i="1"/>
  <c r="Y145" i="1"/>
  <c r="X145" i="1"/>
  <c r="A145" i="1"/>
  <c r="Y144" i="1"/>
  <c r="X144" i="1"/>
  <c r="A144" i="1"/>
  <c r="Z143" i="1"/>
  <c r="AA143" i="1" s="1"/>
  <c r="Y143" i="1"/>
  <c r="X143" i="1"/>
  <c r="A143" i="1"/>
  <c r="Y142" i="1"/>
  <c r="X142" i="1"/>
  <c r="A142" i="1"/>
  <c r="Y141" i="1"/>
  <c r="Z141" i="1" s="1"/>
  <c r="X141" i="1"/>
  <c r="A141" i="1"/>
  <c r="Z140" i="1"/>
  <c r="AA140" i="1" s="1"/>
  <c r="Y140" i="1"/>
  <c r="X140" i="1"/>
  <c r="A140" i="1"/>
  <c r="Z139" i="1"/>
  <c r="AA139" i="1" s="1"/>
  <c r="Y139" i="1"/>
  <c r="X139" i="1"/>
  <c r="A139" i="1"/>
  <c r="Y138" i="1"/>
  <c r="X138" i="1"/>
  <c r="A138" i="1"/>
  <c r="Y137" i="1"/>
  <c r="X137" i="1"/>
  <c r="A137" i="1"/>
  <c r="Y136" i="1"/>
  <c r="Z136" i="1" s="1"/>
  <c r="X136" i="1"/>
  <c r="A136" i="1"/>
  <c r="Y135" i="1"/>
  <c r="X135" i="1"/>
  <c r="A135" i="1"/>
  <c r="Y134" i="1"/>
  <c r="X134" i="1"/>
  <c r="A134" i="1"/>
  <c r="Y133" i="1"/>
  <c r="Z133" i="1" s="1"/>
  <c r="X133" i="1"/>
  <c r="A133" i="1"/>
  <c r="Y132" i="1"/>
  <c r="X132" i="1"/>
  <c r="A132" i="1"/>
  <c r="Z131" i="1"/>
  <c r="AA131" i="1" s="1"/>
  <c r="Y131" i="1"/>
  <c r="X131" i="1"/>
  <c r="A131" i="1"/>
  <c r="Y130" i="1"/>
  <c r="X130" i="1"/>
  <c r="A130" i="1"/>
  <c r="Y129" i="1"/>
  <c r="X129" i="1"/>
  <c r="A129" i="1"/>
  <c r="Y128" i="1"/>
  <c r="X128" i="1"/>
  <c r="A128" i="1"/>
  <c r="Y127" i="1"/>
  <c r="Z127" i="1" s="1"/>
  <c r="X127" i="1"/>
  <c r="A127" i="1"/>
  <c r="Y126" i="1"/>
  <c r="X126" i="1"/>
  <c r="A126" i="1"/>
  <c r="Z125" i="1"/>
  <c r="AA125" i="1" s="1"/>
  <c r="Y125" i="1"/>
  <c r="X125" i="1"/>
  <c r="A125" i="1"/>
  <c r="Y124" i="1"/>
  <c r="Z124" i="1" s="1"/>
  <c r="X124" i="1"/>
  <c r="A124" i="1"/>
  <c r="Y123" i="1"/>
  <c r="X123" i="1"/>
  <c r="A123" i="1"/>
  <c r="Y122" i="1"/>
  <c r="X122" i="1"/>
  <c r="A122" i="1"/>
  <c r="Z121" i="1"/>
  <c r="AA121" i="1" s="1"/>
  <c r="Y121" i="1"/>
  <c r="X121" i="1"/>
  <c r="A121" i="1"/>
  <c r="Y120" i="1"/>
  <c r="Z120" i="1" s="1"/>
  <c r="X120" i="1"/>
  <c r="A120" i="1"/>
  <c r="Y119" i="1"/>
  <c r="X119" i="1"/>
  <c r="A119" i="1"/>
  <c r="Y118" i="1"/>
  <c r="X118" i="1"/>
  <c r="A118" i="1"/>
  <c r="Y117" i="1"/>
  <c r="X117" i="1"/>
  <c r="A117" i="1"/>
  <c r="Y116" i="1"/>
  <c r="Z116" i="1" s="1"/>
  <c r="AA116" i="1" s="1"/>
  <c r="X116" i="1"/>
  <c r="A116" i="1"/>
  <c r="Y115" i="1"/>
  <c r="X115" i="1"/>
  <c r="A115" i="1"/>
  <c r="Y114" i="1"/>
  <c r="X114" i="1"/>
  <c r="A114" i="1"/>
  <c r="Z113" i="1"/>
  <c r="AA113" i="1" s="1"/>
  <c r="Y113" i="1"/>
  <c r="X113" i="1"/>
  <c r="A113" i="1"/>
  <c r="Y112" i="1"/>
  <c r="Z112" i="1" s="1"/>
  <c r="AA112" i="1" s="1"/>
  <c r="X112" i="1"/>
  <c r="A112" i="1"/>
  <c r="Y111" i="1"/>
  <c r="Z111" i="1" s="1"/>
  <c r="X111" i="1"/>
  <c r="A111" i="1"/>
  <c r="Y110" i="1"/>
  <c r="X110" i="1"/>
  <c r="A110" i="1"/>
  <c r="Y109" i="1"/>
  <c r="Z109" i="1" s="1"/>
  <c r="X109" i="1"/>
  <c r="A109" i="1"/>
  <c r="Y108" i="1"/>
  <c r="X108" i="1"/>
  <c r="A108" i="1"/>
  <c r="Y107" i="1"/>
  <c r="X107" i="1"/>
  <c r="A107" i="1"/>
  <c r="Y106" i="1"/>
  <c r="X106" i="1"/>
  <c r="A106" i="1"/>
  <c r="Y105" i="1"/>
  <c r="X105" i="1"/>
  <c r="A105" i="1"/>
  <c r="Y104" i="1"/>
  <c r="X104" i="1"/>
  <c r="A104" i="1"/>
  <c r="Z103" i="1"/>
  <c r="AA103" i="1" s="1"/>
  <c r="Y103" i="1"/>
  <c r="X103" i="1"/>
  <c r="A103" i="1"/>
  <c r="Y102" i="1"/>
  <c r="X102" i="1"/>
  <c r="A102" i="1"/>
  <c r="Y101" i="1"/>
  <c r="Z101" i="1" s="1"/>
  <c r="X101" i="1"/>
  <c r="A101" i="1"/>
  <c r="Z100" i="1"/>
  <c r="AA100" i="1" s="1"/>
  <c r="Y100" i="1"/>
  <c r="X100" i="1"/>
  <c r="A100" i="1"/>
  <c r="Z99" i="1"/>
  <c r="AA99" i="1" s="1"/>
  <c r="Y99" i="1"/>
  <c r="X99" i="1"/>
  <c r="A99" i="1"/>
  <c r="Y98" i="1"/>
  <c r="X98" i="1"/>
  <c r="A98" i="1"/>
  <c r="Y97" i="1"/>
  <c r="Z97" i="1" s="1"/>
  <c r="X97" i="1"/>
  <c r="A97" i="1"/>
  <c r="Y96" i="1"/>
  <c r="Z96" i="1" s="1"/>
  <c r="X96" i="1"/>
  <c r="A96" i="1"/>
  <c r="Y95" i="1"/>
  <c r="X95" i="1"/>
  <c r="A95" i="1"/>
  <c r="Y94" i="1"/>
  <c r="X94" i="1"/>
  <c r="A94" i="1"/>
  <c r="Y93" i="1"/>
  <c r="Z93" i="1" s="1"/>
  <c r="X93" i="1"/>
  <c r="A93" i="1"/>
  <c r="Y92" i="1"/>
  <c r="X92" i="1"/>
  <c r="A92" i="1"/>
  <c r="Z91" i="1"/>
  <c r="AA91" i="1" s="1"/>
  <c r="Y91" i="1"/>
  <c r="X91" i="1"/>
  <c r="A91" i="1"/>
  <c r="Y90" i="1"/>
  <c r="X90" i="1"/>
  <c r="A90" i="1"/>
  <c r="Y89" i="1"/>
  <c r="X89" i="1"/>
  <c r="A89" i="1"/>
  <c r="Y88" i="1"/>
  <c r="X88" i="1"/>
  <c r="A88" i="1"/>
  <c r="Y87" i="1"/>
  <c r="Z87" i="1" s="1"/>
  <c r="X87" i="1"/>
  <c r="A87" i="1"/>
  <c r="Y86" i="1"/>
  <c r="X86" i="1"/>
  <c r="A86" i="1"/>
  <c r="Z85" i="1"/>
  <c r="AA85" i="1" s="1"/>
  <c r="Y85" i="1"/>
  <c r="X85" i="1"/>
  <c r="A85" i="1"/>
  <c r="Y84" i="1"/>
  <c r="Z84" i="1" s="1"/>
  <c r="X84" i="1"/>
  <c r="A84" i="1"/>
  <c r="Y83" i="1"/>
  <c r="X83" i="1"/>
  <c r="A83" i="1"/>
  <c r="Y82" i="1"/>
  <c r="X82" i="1"/>
  <c r="A82" i="1"/>
  <c r="Z81" i="1"/>
  <c r="AA81" i="1" s="1"/>
  <c r="Y81" i="1"/>
  <c r="X81" i="1"/>
  <c r="A81" i="1"/>
  <c r="Y80" i="1"/>
  <c r="X80" i="1"/>
  <c r="A80" i="1"/>
  <c r="Y79" i="1"/>
  <c r="Z79" i="1" s="1"/>
  <c r="X79" i="1"/>
  <c r="A79" i="1"/>
  <c r="Y78" i="1"/>
  <c r="X78" i="1"/>
  <c r="A78" i="1"/>
  <c r="Y77" i="1"/>
  <c r="X77" i="1"/>
  <c r="A77" i="1"/>
  <c r="Y76" i="1"/>
  <c r="X76" i="1"/>
  <c r="A76" i="1"/>
  <c r="Y75" i="1"/>
  <c r="X75" i="1"/>
  <c r="A75" i="1"/>
  <c r="Y74" i="1"/>
  <c r="Z74" i="1" s="1"/>
  <c r="X74" i="1"/>
  <c r="A74" i="1"/>
  <c r="Y73" i="1"/>
  <c r="X73" i="1"/>
  <c r="A73" i="1"/>
  <c r="Y72" i="1"/>
  <c r="Z72" i="1" s="1"/>
  <c r="AA72" i="1" s="1"/>
  <c r="X72" i="1"/>
  <c r="A72" i="1"/>
  <c r="Y71" i="1"/>
  <c r="X71" i="1"/>
  <c r="A71" i="1"/>
  <c r="Y70" i="1"/>
  <c r="Z70" i="1" s="1"/>
  <c r="X70" i="1"/>
  <c r="A70" i="1"/>
  <c r="Y69" i="1"/>
  <c r="X69" i="1"/>
  <c r="A69" i="1"/>
  <c r="Z68" i="1"/>
  <c r="AA68" i="1" s="1"/>
  <c r="Y68" i="1"/>
  <c r="X68" i="1"/>
  <c r="A68" i="1"/>
  <c r="Y67" i="1"/>
  <c r="Z67" i="1" s="1"/>
  <c r="X67" i="1"/>
  <c r="A67" i="1"/>
  <c r="Y66" i="1"/>
  <c r="X66" i="1"/>
  <c r="A66" i="1"/>
  <c r="Z65" i="1"/>
  <c r="AA65" i="1" s="1"/>
  <c r="Y65" i="1"/>
  <c r="X65" i="1"/>
  <c r="A65" i="1"/>
  <c r="Y64" i="1"/>
  <c r="Z64" i="1" s="1"/>
  <c r="AA64" i="1" s="1"/>
  <c r="X64" i="1"/>
  <c r="A64" i="1"/>
  <c r="Y63" i="1"/>
  <c r="Z63" i="1" s="1"/>
  <c r="X63" i="1"/>
  <c r="A63" i="1"/>
  <c r="Y62" i="1"/>
  <c r="Z62" i="1" s="1"/>
  <c r="X62" i="1"/>
  <c r="A62" i="1"/>
  <c r="Z61" i="1"/>
  <c r="AA61" i="1" s="1"/>
  <c r="Y61" i="1"/>
  <c r="X61" i="1"/>
  <c r="A61" i="1"/>
  <c r="Z60" i="1"/>
  <c r="AA60" i="1" s="1"/>
  <c r="Y60" i="1"/>
  <c r="X60" i="1"/>
  <c r="A60" i="1"/>
  <c r="Y59" i="1"/>
  <c r="X59" i="1"/>
  <c r="A59" i="1"/>
  <c r="Y58" i="1"/>
  <c r="X58" i="1"/>
  <c r="A58" i="1"/>
  <c r="Y57" i="1"/>
  <c r="X57" i="1"/>
  <c r="A57" i="1"/>
  <c r="Y56" i="1"/>
  <c r="Z56" i="1" s="1"/>
  <c r="X56" i="1"/>
  <c r="A56" i="1"/>
  <c r="Y55" i="1"/>
  <c r="X55" i="1"/>
  <c r="A55" i="1"/>
  <c r="Y54" i="1"/>
  <c r="X54" i="1"/>
  <c r="A54" i="1"/>
  <c r="Y53" i="1"/>
  <c r="X53" i="1"/>
  <c r="A53" i="1"/>
  <c r="Y52" i="1"/>
  <c r="X52" i="1"/>
  <c r="A52" i="1"/>
  <c r="Y51" i="1"/>
  <c r="Z51" i="1" s="1"/>
  <c r="AA51" i="1" s="1"/>
  <c r="X51" i="1"/>
  <c r="A51" i="1"/>
  <c r="Y50" i="1"/>
  <c r="Z50" i="1" s="1"/>
  <c r="X50" i="1"/>
  <c r="A50" i="1"/>
  <c r="Y49" i="1"/>
  <c r="X49" i="1"/>
  <c r="A49" i="1"/>
  <c r="Y48" i="1"/>
  <c r="X48" i="1"/>
  <c r="A48" i="1"/>
  <c r="Z47" i="1"/>
  <c r="AA47" i="1" s="1"/>
  <c r="Y47" i="1"/>
  <c r="X47" i="1"/>
  <c r="A47" i="1"/>
  <c r="Y46" i="1"/>
  <c r="Z46" i="1" s="1"/>
  <c r="X46" i="1"/>
  <c r="A46" i="1"/>
  <c r="Y45" i="1"/>
  <c r="X45" i="1"/>
  <c r="A45" i="1"/>
  <c r="Z44" i="1"/>
  <c r="AA44" i="1" s="1"/>
  <c r="Y44" i="1"/>
  <c r="X44" i="1"/>
  <c r="A44" i="1"/>
  <c r="Y43" i="1"/>
  <c r="Z43" i="1" s="1"/>
  <c r="AA43" i="1" s="1"/>
  <c r="X43" i="1"/>
  <c r="A43" i="1"/>
  <c r="Y42" i="1"/>
  <c r="Z42" i="1" s="1"/>
  <c r="X42" i="1"/>
  <c r="A42" i="1"/>
  <c r="Y41" i="1"/>
  <c r="X41" i="1"/>
  <c r="A41" i="1"/>
  <c r="Z40" i="1"/>
  <c r="AA40" i="1" s="1"/>
  <c r="Y40" i="1"/>
  <c r="X40" i="1"/>
  <c r="A40" i="1"/>
  <c r="Z39" i="1"/>
  <c r="AA39" i="1" s="1"/>
  <c r="Y39" i="1"/>
  <c r="X39" i="1"/>
  <c r="A39" i="1"/>
  <c r="Y38" i="1"/>
  <c r="X38" i="1"/>
  <c r="A38" i="1"/>
  <c r="Y37" i="1"/>
  <c r="Z37" i="1" s="1"/>
  <c r="X37" i="1"/>
  <c r="A37" i="1"/>
  <c r="Y36" i="1"/>
  <c r="Z36" i="1" s="1"/>
  <c r="X36" i="1"/>
  <c r="A36" i="1"/>
  <c r="Y35" i="1"/>
  <c r="Z35" i="1" s="1"/>
  <c r="X35" i="1"/>
  <c r="A35" i="1"/>
  <c r="Y34" i="1"/>
  <c r="X34" i="1"/>
  <c r="A34" i="1"/>
  <c r="Y33" i="1"/>
  <c r="X33" i="1"/>
  <c r="A33" i="1"/>
  <c r="Y32" i="1"/>
  <c r="X32" i="1"/>
  <c r="A32" i="1"/>
  <c r="Y31" i="1"/>
  <c r="X31" i="1"/>
  <c r="A31" i="1"/>
  <c r="Z30" i="1"/>
  <c r="Y30" i="1"/>
  <c r="X30" i="1"/>
  <c r="A30" i="1"/>
  <c r="Y29" i="1"/>
  <c r="X29" i="1"/>
  <c r="A29" i="1"/>
  <c r="Y28" i="1"/>
  <c r="X28" i="1"/>
  <c r="A28" i="1"/>
  <c r="Y27" i="1"/>
  <c r="X27" i="1"/>
  <c r="A27" i="1"/>
  <c r="Y26" i="1"/>
  <c r="X26" i="1"/>
  <c r="A26" i="1"/>
  <c r="Y25" i="1"/>
  <c r="X25" i="1"/>
  <c r="A25" i="1"/>
  <c r="Y24" i="1"/>
  <c r="Z24" i="1" s="1"/>
  <c r="X24" i="1"/>
  <c r="A24" i="1"/>
  <c r="Z23" i="1"/>
  <c r="AA23" i="1" s="1"/>
  <c r="Y23" i="1"/>
  <c r="X23" i="1"/>
  <c r="A23" i="1"/>
  <c r="Z22" i="1"/>
  <c r="Y22" i="1"/>
  <c r="X22" i="1"/>
  <c r="A22" i="1"/>
  <c r="Y21" i="1"/>
  <c r="Z21" i="1" s="1"/>
  <c r="X21" i="1"/>
  <c r="A21" i="1"/>
  <c r="Y20" i="1"/>
  <c r="Z20" i="1" s="1"/>
  <c r="X20" i="1"/>
  <c r="A20" i="1"/>
  <c r="Z19" i="1"/>
  <c r="AA19" i="1" s="1"/>
  <c r="Y19" i="1"/>
  <c r="X19" i="1"/>
  <c r="A19" i="1"/>
  <c r="Y18" i="1"/>
  <c r="Z18" i="1" s="1"/>
  <c r="X18" i="1"/>
  <c r="A18" i="1"/>
  <c r="Y17" i="1"/>
  <c r="X17" i="1"/>
  <c r="A17" i="1"/>
  <c r="Y16" i="1"/>
  <c r="Z16" i="1" s="1"/>
  <c r="X16" i="1"/>
  <c r="A16" i="1"/>
  <c r="Y15" i="1"/>
  <c r="X15" i="1"/>
  <c r="A15" i="1"/>
  <c r="Y14" i="1"/>
  <c r="X14" i="1"/>
  <c r="A14" i="1"/>
  <c r="Y13" i="1"/>
  <c r="Z13" i="1" s="1"/>
  <c r="AA13" i="1" s="1"/>
  <c r="X13" i="1"/>
  <c r="A13" i="1"/>
  <c r="Y12" i="1"/>
  <c r="X12" i="1"/>
  <c r="A12" i="1"/>
  <c r="Y11" i="1"/>
  <c r="X11" i="1"/>
  <c r="A11" i="1"/>
  <c r="Y10" i="1"/>
  <c r="X10" i="1"/>
  <c r="A10" i="1"/>
  <c r="Z9" i="1"/>
  <c r="AA9" i="1" s="1"/>
  <c r="Y9" i="1"/>
  <c r="X9" i="1"/>
  <c r="A9" i="1"/>
  <c r="Y8" i="1"/>
  <c r="Z8" i="1" s="1"/>
  <c r="X8" i="1"/>
  <c r="A8" i="1"/>
  <c r="Y7" i="1"/>
  <c r="AA7" i="1" s="1"/>
  <c r="X7" i="1"/>
  <c r="A7" i="1"/>
  <c r="Z6" i="1"/>
  <c r="Y6" i="1"/>
  <c r="X6" i="1"/>
  <c r="A6" i="1"/>
  <c r="Y5" i="1"/>
  <c r="Z5" i="1" s="1"/>
  <c r="AA5" i="1" s="1"/>
  <c r="X5" i="1"/>
  <c r="A5" i="1"/>
  <c r="Y4" i="1"/>
  <c r="Z4" i="1" s="1"/>
  <c r="X4" i="1"/>
  <c r="A4" i="1"/>
  <c r="Y3" i="1"/>
  <c r="B10" i="3" s="1"/>
  <c r="X3" i="1"/>
  <c r="A3" i="1"/>
  <c r="Z2" i="1"/>
  <c r="Y2" i="1"/>
  <c r="X2" i="1"/>
  <c r="A2" i="1"/>
  <c r="H18" i="3" l="1"/>
  <c r="H11" i="3"/>
  <c r="Z15" i="1"/>
  <c r="AA15" i="1" s="1"/>
  <c r="Z158" i="1"/>
  <c r="AA158" i="1" s="1"/>
  <c r="H7" i="3"/>
  <c r="AA36" i="1"/>
  <c r="Z53" i="1"/>
  <c r="AA53" i="1" s="1"/>
  <c r="AA87" i="1"/>
  <c r="AA109" i="1"/>
  <c r="AA149" i="1"/>
  <c r="Z7" i="1"/>
  <c r="Z28" i="1"/>
  <c r="AA28" i="1" s="1"/>
  <c r="Z49" i="1"/>
  <c r="AA49" i="1" s="1"/>
  <c r="AA96" i="1"/>
  <c r="Z105" i="1"/>
  <c r="AA105" i="1" s="1"/>
  <c r="Z114" i="1"/>
  <c r="AA114" i="1" s="1"/>
  <c r="Z123" i="1"/>
  <c r="AA123" i="1" s="1"/>
  <c r="AA136" i="1"/>
  <c r="Z145" i="1"/>
  <c r="AA145" i="1" s="1"/>
  <c r="Z163" i="1"/>
  <c r="AA163" i="1" s="1"/>
  <c r="AA176" i="1"/>
  <c r="Z185" i="1"/>
  <c r="AA185" i="1" s="1"/>
  <c r="AA20" i="1"/>
  <c r="AA79" i="1"/>
  <c r="AA101" i="1"/>
  <c r="AA141" i="1"/>
  <c r="AA16" i="1"/>
  <c r="Z25" i="1"/>
  <c r="AA25" i="1" s="1"/>
  <c r="Z102" i="1"/>
  <c r="AA102" i="1" s="1"/>
  <c r="Z151" i="1"/>
  <c r="AA151" i="1" s="1"/>
  <c r="I16" i="3"/>
  <c r="AA4" i="1"/>
  <c r="Z59" i="1"/>
  <c r="AA59" i="1" s="1"/>
  <c r="AA63" i="1"/>
  <c r="Z80" i="1"/>
  <c r="AA80" i="1" s="1"/>
  <c r="AA93" i="1"/>
  <c r="AA111" i="1"/>
  <c r="AA133" i="1"/>
  <c r="Z160" i="1"/>
  <c r="AA160" i="1" s="1"/>
  <c r="AA173" i="1"/>
  <c r="AA191" i="1"/>
  <c r="Z200" i="1"/>
  <c r="AA200" i="1" s="1"/>
  <c r="Z17" i="1"/>
  <c r="AA17" i="1" s="1"/>
  <c r="AA21" i="1"/>
  <c r="Z38" i="1"/>
  <c r="AA38" i="1" s="1"/>
  <c r="Z55" i="1"/>
  <c r="AA55" i="1" s="1"/>
  <c r="Z76" i="1"/>
  <c r="AA76" i="1" s="1"/>
  <c r="Z89" i="1"/>
  <c r="AA89" i="1" s="1"/>
  <c r="Z98" i="1"/>
  <c r="AA98" i="1" s="1"/>
  <c r="Z107" i="1"/>
  <c r="AA107" i="1" s="1"/>
  <c r="AA120" i="1"/>
  <c r="Z129" i="1"/>
  <c r="AA129" i="1" s="1"/>
  <c r="Z138" i="1"/>
  <c r="AA138" i="1" s="1"/>
  <c r="Z147" i="1"/>
  <c r="AA147" i="1" s="1"/>
  <c r="Z169" i="1"/>
  <c r="AA169" i="1" s="1"/>
  <c r="Z178" i="1"/>
  <c r="AA178" i="1" s="1"/>
  <c r="Z187" i="1"/>
  <c r="AA187" i="1" s="1"/>
  <c r="H10" i="3"/>
  <c r="H17" i="3"/>
  <c r="AA30" i="1"/>
  <c r="Z34" i="1"/>
  <c r="AA34" i="1" s="1"/>
  <c r="I13" i="3"/>
  <c r="H13" i="3"/>
  <c r="Z57" i="1"/>
  <c r="AA57" i="1" s="1"/>
  <c r="Z198" i="1"/>
  <c r="AA198" i="1" s="1"/>
  <c r="AA167" i="1"/>
  <c r="Z83" i="1"/>
  <c r="AA83" i="1" s="1"/>
  <c r="B8" i="3"/>
  <c r="Z92" i="1"/>
  <c r="AA92" i="1" s="1"/>
  <c r="Z132" i="1"/>
  <c r="AA132" i="1" s="1"/>
  <c r="Z172" i="1"/>
  <c r="AA172" i="1" s="1"/>
  <c r="I8" i="3"/>
  <c r="H8" i="3"/>
  <c r="AA24" i="1"/>
  <c r="Z150" i="1"/>
  <c r="AA150" i="1" s="1"/>
  <c r="B9" i="3"/>
  <c r="Z128" i="1"/>
  <c r="AA128" i="1" s="1"/>
  <c r="I15" i="3"/>
  <c r="AA37" i="1"/>
  <c r="Z71" i="1"/>
  <c r="AA71" i="1" s="1"/>
  <c r="Z115" i="1"/>
  <c r="AA115" i="1" s="1"/>
  <c r="Z155" i="1"/>
  <c r="AA155" i="1" s="1"/>
  <c r="H9" i="3"/>
  <c r="AA97" i="1"/>
  <c r="AA8" i="1"/>
  <c r="AA42" i="1"/>
  <c r="AA67" i="1"/>
  <c r="AA84" i="1"/>
  <c r="AA124" i="1"/>
  <c r="Z142" i="1"/>
  <c r="AA142" i="1" s="1"/>
  <c r="AA164" i="1"/>
  <c r="Z182" i="1"/>
  <c r="AA182" i="1" s="1"/>
  <c r="Z94" i="1"/>
  <c r="AA94" i="1" s="1"/>
  <c r="Z134" i="1"/>
  <c r="AA134" i="1" s="1"/>
  <c r="Z174" i="1"/>
  <c r="AA174" i="1" s="1"/>
  <c r="B11" i="3"/>
  <c r="AA22" i="1"/>
  <c r="Z26" i="1"/>
  <c r="AA26" i="1" s="1"/>
  <c r="Z45" i="1"/>
  <c r="AA45" i="1" s="1"/>
  <c r="Z12" i="1"/>
  <c r="AA12" i="1" s="1"/>
  <c r="AA74" i="1"/>
  <c r="AA70" i="1"/>
  <c r="H14" i="3"/>
  <c r="Z3" i="1"/>
  <c r="Z66" i="1"/>
  <c r="AA66" i="1" s="1"/>
  <c r="Z41" i="1"/>
  <c r="AA41" i="1" s="1"/>
  <c r="Z110" i="1"/>
  <c r="AA110" i="1" s="1"/>
  <c r="Z119" i="1"/>
  <c r="AA119" i="1" s="1"/>
  <c r="Z88" i="1"/>
  <c r="AA88" i="1" s="1"/>
  <c r="AA159" i="1"/>
  <c r="Z168" i="1"/>
  <c r="AA168" i="1" s="1"/>
  <c r="AA181" i="1"/>
  <c r="AA199" i="1"/>
  <c r="Z33" i="1"/>
  <c r="AA33" i="1" s="1"/>
  <c r="Z146" i="1"/>
  <c r="AA146" i="1" s="1"/>
  <c r="Z130" i="1"/>
  <c r="AA130" i="1" s="1"/>
  <c r="Z77" i="1"/>
  <c r="AA77" i="1" s="1"/>
  <c r="Z108" i="1"/>
  <c r="AA108" i="1" s="1"/>
  <c r="Z148" i="1"/>
  <c r="AA148" i="1" s="1"/>
  <c r="Z188" i="1"/>
  <c r="AA188" i="1" s="1"/>
  <c r="Z14" i="1"/>
  <c r="AA14" i="1" s="1"/>
  <c r="Z31" i="1"/>
  <c r="AA31" i="1" s="1"/>
  <c r="AA35" i="1"/>
  <c r="Z52" i="1"/>
  <c r="AA52" i="1" s="1"/>
  <c r="AA56" i="1"/>
  <c r="Z73" i="1"/>
  <c r="AA73" i="1" s="1"/>
  <c r="Z86" i="1"/>
  <c r="AA86" i="1" s="1"/>
  <c r="Z95" i="1"/>
  <c r="AA95" i="1" s="1"/>
  <c r="Z126" i="1"/>
  <c r="AA126" i="1" s="1"/>
  <c r="Z135" i="1"/>
  <c r="AA135" i="1" s="1"/>
  <c r="Z157" i="1"/>
  <c r="AA157" i="1" s="1"/>
  <c r="E4" i="3"/>
  <c r="H12" i="3"/>
  <c r="Z78" i="1"/>
  <c r="AA78" i="1" s="1"/>
  <c r="Z11" i="1"/>
  <c r="AA11" i="1" s="1"/>
  <c r="AA127" i="1"/>
  <c r="AA189" i="1"/>
  <c r="Z58" i="1"/>
  <c r="AA58" i="1" s="1"/>
  <c r="Z75" i="1"/>
  <c r="AA75" i="1" s="1"/>
  <c r="Z54" i="1"/>
  <c r="AA54" i="1" s="1"/>
  <c r="Z106" i="1"/>
  <c r="AA106" i="1" s="1"/>
  <c r="Z137" i="1"/>
  <c r="AA137" i="1" s="1"/>
  <c r="Z186" i="1"/>
  <c r="AA186" i="1" s="1"/>
  <c r="Z29" i="1"/>
  <c r="AA29" i="1" s="1"/>
  <c r="AA46" i="1"/>
  <c r="AA195" i="1"/>
  <c r="AA18" i="1"/>
  <c r="Z90" i="1"/>
  <c r="AA90" i="1" s="1"/>
  <c r="Z170" i="1"/>
  <c r="AA170" i="1" s="1"/>
  <c r="Z117" i="1"/>
  <c r="AA117" i="1" s="1"/>
  <c r="Z166" i="1"/>
  <c r="AA166" i="1" s="1"/>
  <c r="Z175" i="1"/>
  <c r="AA175" i="1" s="1"/>
  <c r="Z197" i="1"/>
  <c r="AA197" i="1" s="1"/>
  <c r="AA6" i="1"/>
  <c r="Z10" i="1"/>
  <c r="AA10" i="1" s="1"/>
  <c r="Z27" i="1"/>
  <c r="AA27" i="1" s="1"/>
  <c r="Z48" i="1"/>
  <c r="AA48" i="1" s="1"/>
  <c r="Z69" i="1"/>
  <c r="AA69" i="1" s="1"/>
  <c r="Z104" i="1"/>
  <c r="AA104" i="1" s="1"/>
  <c r="Z144" i="1"/>
  <c r="AA144" i="1" s="1"/>
  <c r="Z184" i="1"/>
  <c r="AA184" i="1" s="1"/>
  <c r="Z118" i="1"/>
  <c r="AA118" i="1" s="1"/>
  <c r="Z32" i="1"/>
  <c r="AA32" i="1" s="1"/>
  <c r="Z154" i="1"/>
  <c r="AA154" i="1" s="1"/>
  <c r="Z194" i="1"/>
  <c r="AA194" i="1" s="1"/>
  <c r="AA62" i="1"/>
  <c r="AA3" i="1"/>
  <c r="Z190" i="1"/>
  <c r="AA190" i="1" s="1"/>
  <c r="AA50" i="1"/>
  <c r="Z177" i="1"/>
  <c r="AA177" i="1" s="1"/>
  <c r="B12" i="3"/>
  <c r="B7" i="3"/>
  <c r="AA2" i="1"/>
  <c r="Z82" i="1"/>
  <c r="AA82" i="1" s="1"/>
  <c r="Z122" i="1"/>
  <c r="AA122" i="1" s="1"/>
  <c r="Z162" i="1"/>
  <c r="AA162" i="1" s="1"/>
  <c r="B13" i="3"/>
  <c r="D4" i="3" l="1"/>
  <c r="C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Assistent</author>
  </authors>
  <commentList>
    <comment ref="A1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Kurzanleitung: Fülle Bereich, Prozess, Aufgabe, Typ, Norm und Plan-Daten aus. Markiere die Schritte (0/1) – 1 wird als ✓ angezeigt. Status, Fortschritt und Verzug berechnen sich automatisch. Nutze Filter und das Dashboard zur Übersicht.</t>
        </r>
      </text>
    </comment>
  </commentList>
</comments>
</file>

<file path=xl/sharedStrings.xml><?xml version="1.0" encoding="utf-8"?>
<sst xmlns="http://schemas.openxmlformats.org/spreadsheetml/2006/main" count="255" uniqueCount="127">
  <si>
    <t>ID</t>
  </si>
  <si>
    <t>Bereich</t>
  </si>
  <si>
    <t>Prozess</t>
  </si>
  <si>
    <t>Aufgabe</t>
  </si>
  <si>
    <t>Typ</t>
  </si>
  <si>
    <t>Norm/Kriterium</t>
  </si>
  <si>
    <t>Frequenz</t>
  </si>
  <si>
    <t>Priorität</t>
  </si>
  <si>
    <t>Risiko (1–5)</t>
  </si>
  <si>
    <t>Leitender Auditor</t>
  </si>
  <si>
    <t>Auditteam</t>
  </si>
  <si>
    <t>Gepl. Startdatum</t>
  </si>
  <si>
    <t>Gepl. Enddatum</t>
  </si>
  <si>
    <t>Tatsächl. Startdatum</t>
  </si>
  <si>
    <t>Tatsächl. Enddatum</t>
  </si>
  <si>
    <t>Planung</t>
  </si>
  <si>
    <t>Vorbereitung</t>
  </si>
  <si>
    <t>Feldarbeit</t>
  </si>
  <si>
    <t>Prüfungen</t>
  </si>
  <si>
    <t>Berichtsentwurf</t>
  </si>
  <si>
    <t>Abschlussbericht</t>
  </si>
  <si>
    <t>Nachverfolgung</t>
  </si>
  <si>
    <t>Abschluss</t>
  </si>
  <si>
    <t>% Fortschritt</t>
  </si>
  <si>
    <t>Status</t>
  </si>
  <si>
    <t>Verzugstage</t>
  </si>
  <si>
    <t>Ampel</t>
  </si>
  <si>
    <t>Wichtigste Feststellungen</t>
  </si>
  <si>
    <t>Korrekturmaßnahmen</t>
  </si>
  <si>
    <t>Verantwortlich (Maßnahme)</t>
  </si>
  <si>
    <t>Frist (Maßnahme)</t>
  </si>
  <si>
    <t>Status (Maßnahme)</t>
  </si>
  <si>
    <t>Finanzen</t>
  </si>
  <si>
    <t>Zahlungsverkehr</t>
  </si>
  <si>
    <t>Überprüfung SEPA-Prozess</t>
  </si>
  <si>
    <t>Intern</t>
  </si>
  <si>
    <t>SOX</t>
  </si>
  <si>
    <t>Quartal</t>
  </si>
  <si>
    <t>Hoch</t>
  </si>
  <si>
    <t>Anna Schmidt</t>
  </si>
  <si>
    <t>König</t>
  </si>
  <si>
    <t>Fehlerquote &lt;1%</t>
  </si>
  <si>
    <t>Anpassung Genehmigungsworkflow</t>
  </si>
  <si>
    <t>Markus Weber</t>
  </si>
  <si>
    <t>Geschlossen</t>
  </si>
  <si>
    <t>Betrieb</t>
  </si>
  <si>
    <t>Beschaffung</t>
  </si>
  <si>
    <t>Lieferantenbewertung 2025Q1</t>
  </si>
  <si>
    <t>Extern</t>
  </si>
  <si>
    <t>ISO 9001</t>
  </si>
  <si>
    <t>Mittel</t>
  </si>
  <si>
    <t>Schmidt</t>
  </si>
  <si>
    <t>KPIs nicht vollständig</t>
  </si>
  <si>
    <t>Neue KPI-Liste definieren</t>
  </si>
  <si>
    <t>Laura König</t>
  </si>
  <si>
    <t>In Bearbeitung</t>
  </si>
  <si>
    <t>IT</t>
  </si>
  <si>
    <t>Datensicherung</t>
  </si>
  <si>
    <t>Backup-Strategie &amp; Restore-Test</t>
  </si>
  <si>
    <t>ISO 27001</t>
  </si>
  <si>
    <t>Halbjahr</t>
  </si>
  <si>
    <t>Weber</t>
  </si>
  <si>
    <t>Wiederherstellungszeit zu lang</t>
  </si>
  <si>
    <t>SLA aktualisieren</t>
  </si>
  <si>
    <t>Peter Hoffmann</t>
  </si>
  <si>
    <t>Offen</t>
  </si>
  <si>
    <t>Personal</t>
  </si>
  <si>
    <t>Onboarding</t>
  </si>
  <si>
    <t>Onboarding-Checklistenprüfung</t>
  </si>
  <si>
    <t>Jährlich</t>
  </si>
  <si>
    <t>Niedrig</t>
  </si>
  <si>
    <t>Braun</t>
  </si>
  <si>
    <t>Checkliste vereinheitlichen</t>
  </si>
  <si>
    <t>Qualität</t>
  </si>
  <si>
    <t>Produktion</t>
  </si>
  <si>
    <t>Prozessaudit Linie A</t>
  </si>
  <si>
    <t>Monatlich</t>
  </si>
  <si>
    <t>Sofia Braun</t>
  </si>
  <si>
    <t>Team A</t>
  </si>
  <si>
    <t>Abweichung Dokumentation</t>
  </si>
  <si>
    <t>Schulung durchführen</t>
  </si>
  <si>
    <t>Verifizierung</t>
  </si>
  <si>
    <t>Lager</t>
  </si>
  <si>
    <t>Inventurprozessprüfung</t>
  </si>
  <si>
    <t>Team B</t>
  </si>
  <si>
    <t>Keine kritischen Befunde</t>
  </si>
  <si>
    <t>-</t>
  </si>
  <si>
    <t>Wartung</t>
  </si>
  <si>
    <t>Patch-Management Audit</t>
  </si>
  <si>
    <t>Team IT</t>
  </si>
  <si>
    <t>Veraltete Systeme</t>
  </si>
  <si>
    <t>Rollout-Plan erstellen</t>
  </si>
  <si>
    <t>Berechtigungsprüfung SAP FI</t>
  </si>
  <si>
    <t>Team FI</t>
  </si>
  <si>
    <t>Segregation of Duties kritisch</t>
  </si>
  <si>
    <t>Rollenmodell anpassen</t>
  </si>
  <si>
    <t>Prozessaudit Linie B</t>
  </si>
  <si>
    <t>Prüfpunkte unklar</t>
  </si>
  <si>
    <t>Arbeitsanweisung ergänzen</t>
  </si>
  <si>
    <t>Einarbeitung Compliance</t>
  </si>
  <si>
    <t>Kommunikationsplan</t>
  </si>
  <si>
    <t>Restore-Test Q4</t>
  </si>
  <si>
    <t>Testfenster buchen</t>
  </si>
  <si>
    <t>Lieferantenbewertung 2025Q3</t>
  </si>
  <si>
    <t>Kriterien abstimmen</t>
  </si>
  <si>
    <t>Bereiche</t>
  </si>
  <si>
    <t>Prozesse</t>
  </si>
  <si>
    <t>Typen</t>
  </si>
  <si>
    <t>Normen</t>
  </si>
  <si>
    <t>Frequenzen</t>
  </si>
  <si>
    <t>Prioritäten</t>
  </si>
  <si>
    <t>Auditoren</t>
  </si>
  <si>
    <t>Maßnahmenstatus</t>
  </si>
  <si>
    <t>Lieferant</t>
  </si>
  <si>
    <t>ISO</t>
  </si>
  <si>
    <t>Ad-hoc</t>
  </si>
  <si>
    <t>KPIs</t>
  </si>
  <si>
    <t>Gesamt Audits</t>
  </si>
  <si>
    <t>In Arbeit</t>
  </si>
  <si>
    <t>Verspätet</t>
  </si>
  <si>
    <t>% Geschlossen</t>
  </si>
  <si>
    <t>Anzahl</t>
  </si>
  <si>
    <t>Monat</t>
  </si>
  <si>
    <t>Geplant (Ende)</t>
  </si>
  <si>
    <t>Geschlossen (Ende)</t>
  </si>
  <si>
    <t>Nicht gestartet</t>
  </si>
  <si>
    <t>Abgeschlossen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</si>
</sst>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=1]&quot;✓&quot;;[=0]&quot;&quot;;@"/>
    <numFmt numFmtId="165" formatCode="yyyy\-mm\-dd"/>
    <numFmt numFmtId="166" formatCode="mmm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E8F5F2"/>
      </patternFill>
    </fill>
    <fill>
      <patternFill patternType="solid">
        <fgColor rgb="FFFFF7CC"/>
      </patternFill>
    </fill>
    <fill>
      <patternFill patternType="solid">
        <fgColor rgb="FFF3E8FF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/>
    <xf numFmtId="164" fontId="0" fillId="3" borderId="0" xfId="0" applyNumberFormat="1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6" fontId="0" fillId="0" borderId="0" xfId="0" applyNumberFormat="1"/>
    <xf numFmtId="0" fontId="1" fillId="2" borderId="0" xfId="0" applyFont="1" applyFill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7">
    <dxf>
      <fill>
        <patternFill patternType="solid">
          <fgColor rgb="FFFDE2E2"/>
        </patternFill>
      </fill>
    </dxf>
    <dxf>
      <fill>
        <patternFill patternType="solid">
          <fgColor rgb="FFEEEEEE"/>
        </patternFill>
      </fill>
    </dxf>
    <dxf>
      <fill>
        <patternFill patternType="solid">
          <fgColor rgb="FFFFF3CD"/>
        </patternFill>
      </fill>
    </dxf>
    <dxf>
      <fill>
        <patternFill patternType="solid">
          <fgColor rgb="FFFFE0B2"/>
        </patternFill>
      </fill>
    </dxf>
    <dxf>
      <fill>
        <patternFill patternType="solid">
          <fgColor rgb="FFE6F4EA"/>
        </patternFill>
      </fill>
    </dxf>
    <dxf>
      <fill>
        <patternFill patternType="solid">
          <fgColor rgb="FFFFF8DC"/>
        </patternFill>
      </fill>
    </dxf>
    <dxf>
      <fill>
        <patternFill patternType="solid">
          <fgColor rgb="FFFDE2E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Verteilung nach Status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Dashboard!$B$6</c:f>
              <c:strCache>
                <c:ptCount val="1"/>
                <c:pt idx="0">
                  <c:v>Anzahl</c:v>
                </c:pt>
              </c:strCache>
            </c:strRef>
          </c:tx>
          <c:spPr>
            <a:ln>
              <a:prstDash val="solid"/>
            </a:ln>
          </c:spPr>
          <c:cat>
            <c:strRef>
              <c:f>Dashboard!$A$7:$A$13</c:f>
              <c:strCache>
                <c:ptCount val="7"/>
                <c:pt idx="0">
                  <c:v>Nicht gestartet</c:v>
                </c:pt>
                <c:pt idx="1">
                  <c:v>Planung</c:v>
                </c:pt>
                <c:pt idx="2">
                  <c:v>Feldarbeit</c:v>
                </c:pt>
                <c:pt idx="3">
                  <c:v>Berichtsentwurf</c:v>
                </c:pt>
                <c:pt idx="4">
                  <c:v>Abschlussbericht</c:v>
                </c:pt>
                <c:pt idx="5">
                  <c:v>Nachverfolgung</c:v>
                </c:pt>
                <c:pt idx="6">
                  <c:v>Abgeschlossen</c:v>
                </c:pt>
              </c:strCache>
            </c:strRef>
          </c:cat>
          <c:val>
            <c:numRef>
              <c:f>Dashboard!$B$7:$B$13</c:f>
              <c:numCache>
                <c:formatCode>General</c:formatCode>
                <c:ptCount val="7"/>
                <c:pt idx="0">
                  <c:v>188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DE-4347-BFFB-619218F1B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7425742574257421"/>
          <c:y val="0.24442604559325076"/>
          <c:w val="0.39933993399339934"/>
          <c:h val="0.68767905223478731"/>
        </c:manualLayout>
      </c:layout>
      <c:overlay val="0"/>
    </c:legend>
    <c:plotVisOnly val="1"/>
    <c:dispBlanksAs val="gap"/>
    <c:showDLblsOverMax val="0"/>
  </c:chart>
  <c:spPr>
    <a:solidFill>
      <a:schemeClr val="bg2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Audits je Bereich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Dashboard!$E$6</c:f>
              <c:strCache>
                <c:ptCount val="1"/>
                <c:pt idx="0">
                  <c:v>Anzahl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Dashboard!$D$7:$D$11</c:f>
              <c:strCache>
                <c:ptCount val="5"/>
                <c:pt idx="0">
                  <c:v>Finanzen</c:v>
                </c:pt>
                <c:pt idx="1">
                  <c:v>Betrieb</c:v>
                </c:pt>
                <c:pt idx="2">
                  <c:v>IT</c:v>
                </c:pt>
                <c:pt idx="3">
                  <c:v>Personal</c:v>
                </c:pt>
                <c:pt idx="4">
                  <c:v>Qualität</c:v>
                </c:pt>
              </c:strCache>
            </c:strRef>
          </c:cat>
          <c:val>
            <c:numRef>
              <c:f>Dashboard!$E$7:$E$11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46-4E53-8235-8905E1499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Bereich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Anzahl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bg2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Plan vs. Abschluss pro Monat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Dashboard!$H$6</c:f>
              <c:strCache>
                <c:ptCount val="1"/>
                <c:pt idx="0">
                  <c:v>Geplant (Ende)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Dashboard!$G$7:$G$18</c:f>
              <c:numCache>
                <c:formatCode>mmm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Dashboard!$H$7:$H$18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2D-4203-9D01-5A97DEBE1798}"/>
            </c:ext>
          </c:extLst>
        </c:ser>
        <c:ser>
          <c:idx val="1"/>
          <c:order val="1"/>
          <c:tx>
            <c:strRef>
              <c:f>Dashboard!$I$6</c:f>
              <c:strCache>
                <c:ptCount val="1"/>
                <c:pt idx="0">
                  <c:v>Geschlossen (Ende)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Dashboard!$G$7:$G$18</c:f>
              <c:numCache>
                <c:formatCode>mmm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Dashboard!$I$7:$I$18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2D-4203-9D01-5A97DEBE1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0"/>
        <c:axPos val="b"/>
        <c:numFmt formatCode="mmm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bg2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13</xdr:row>
      <xdr:rowOff>95249</xdr:rowOff>
    </xdr:from>
    <xdr:ext cx="2886075" cy="2867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457200</xdr:colOff>
      <xdr:row>18</xdr:row>
      <xdr:rowOff>28575</xdr:rowOff>
    </xdr:from>
    <xdr:ext cx="3571875" cy="19812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8</xdr:col>
      <xdr:colOff>495300</xdr:colOff>
      <xdr:row>18</xdr:row>
      <xdr:rowOff>38100</xdr:rowOff>
    </xdr:from>
    <xdr:ext cx="3705225" cy="196215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AuditPlan" displayName="tblAuditPlan" ref="A1:AF201">
  <autoFilter ref="A1:AF201" xr:uid="{00000000-0009-0000-0100-000001000000}"/>
  <tableColumns count="32">
    <tableColumn id="1" xr3:uid="{00000000-0010-0000-0000-000001000000}" name="ID"/>
    <tableColumn id="2" xr3:uid="{00000000-0010-0000-0000-000002000000}" name="Bereich"/>
    <tableColumn id="3" xr3:uid="{00000000-0010-0000-0000-000003000000}" name="Prozess"/>
    <tableColumn id="4" xr3:uid="{00000000-0010-0000-0000-000004000000}" name="Aufgabe"/>
    <tableColumn id="5" xr3:uid="{00000000-0010-0000-0000-000005000000}" name="Typ"/>
    <tableColumn id="6" xr3:uid="{00000000-0010-0000-0000-000006000000}" name="Norm/Kriterium"/>
    <tableColumn id="7" xr3:uid="{00000000-0010-0000-0000-000007000000}" name="Frequenz"/>
    <tableColumn id="8" xr3:uid="{00000000-0010-0000-0000-000008000000}" name="Priorität"/>
    <tableColumn id="9" xr3:uid="{00000000-0010-0000-0000-000009000000}" name="Risiko (1–5)"/>
    <tableColumn id="10" xr3:uid="{00000000-0010-0000-0000-00000A000000}" name="Leitender Auditor"/>
    <tableColumn id="11" xr3:uid="{00000000-0010-0000-0000-00000B000000}" name="Auditteam"/>
    <tableColumn id="12" xr3:uid="{00000000-0010-0000-0000-00000C000000}" name="Gepl. Startdatum"/>
    <tableColumn id="13" xr3:uid="{00000000-0010-0000-0000-00000D000000}" name="Gepl. Enddatum"/>
    <tableColumn id="14" xr3:uid="{00000000-0010-0000-0000-00000E000000}" name="Tatsächl. Startdatum"/>
    <tableColumn id="15" xr3:uid="{00000000-0010-0000-0000-00000F000000}" name="Tatsächl. Enddatum"/>
    <tableColumn id="16" xr3:uid="{00000000-0010-0000-0000-000010000000}" name="Planung"/>
    <tableColumn id="17" xr3:uid="{00000000-0010-0000-0000-000011000000}" name="Vorbereitung"/>
    <tableColumn id="18" xr3:uid="{00000000-0010-0000-0000-000012000000}" name="Feldarbeit"/>
    <tableColumn id="19" xr3:uid="{00000000-0010-0000-0000-000013000000}" name="Prüfungen"/>
    <tableColumn id="20" xr3:uid="{00000000-0010-0000-0000-000014000000}" name="Berichtsentwurf"/>
    <tableColumn id="21" xr3:uid="{00000000-0010-0000-0000-000015000000}" name="Abschlussbericht"/>
    <tableColumn id="22" xr3:uid="{00000000-0010-0000-0000-000016000000}" name="Nachverfolgung"/>
    <tableColumn id="23" xr3:uid="{00000000-0010-0000-0000-000017000000}" name="Abschluss"/>
    <tableColumn id="24" xr3:uid="{00000000-0010-0000-0000-000018000000}" name="% Fortschritt"/>
    <tableColumn id="25" xr3:uid="{00000000-0010-0000-0000-000019000000}" name="Status"/>
    <tableColumn id="26" xr3:uid="{00000000-0010-0000-0000-00001A000000}" name="Verzugstage"/>
    <tableColumn id="27" xr3:uid="{00000000-0010-0000-0000-00001B000000}" name="Ampel"/>
    <tableColumn id="28" xr3:uid="{00000000-0010-0000-0000-00001C000000}" name="Wichtigste Feststellungen"/>
    <tableColumn id="29" xr3:uid="{00000000-0010-0000-0000-00001D000000}" name="Korrekturmaßnahmen"/>
    <tableColumn id="30" xr3:uid="{00000000-0010-0000-0000-00001E000000}" name="Verantwortlich (Maßnahme)"/>
    <tableColumn id="31" xr3:uid="{00000000-0010-0000-0000-00001F000000}" name="Frist (Maßnahme)"/>
    <tableColumn id="32" xr3:uid="{00000000-0010-0000-0000-000020000000}" name="Status (Maßnahme)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1"/>
  <sheetViews>
    <sheetView workbookViewId="0">
      <pane xSplit="4" ySplit="1" topLeftCell="E2" activePane="bottomRight" state="frozen"/>
      <selection pane="topRight"/>
      <selection pane="bottomLeft"/>
      <selection pane="bottomRight" activeCell="K22" sqref="K22"/>
    </sheetView>
  </sheetViews>
  <sheetFormatPr baseColWidth="10" defaultColWidth="9.140625" defaultRowHeight="15" x14ac:dyDescent="0.25"/>
  <cols>
    <col min="1" max="1" width="12" customWidth="1"/>
    <col min="2" max="2" width="14" customWidth="1"/>
    <col min="3" max="3" width="18" customWidth="1"/>
    <col min="4" max="4" width="32" customWidth="1"/>
    <col min="5" max="5" width="12" customWidth="1"/>
    <col min="6" max="6" width="16" customWidth="1"/>
    <col min="7" max="8" width="12" customWidth="1"/>
    <col min="9" max="9" width="10" customWidth="1"/>
    <col min="10" max="10" width="18" customWidth="1"/>
    <col min="11" max="11" width="20" customWidth="1"/>
    <col min="12" max="15" width="14" customWidth="1"/>
    <col min="16" max="16" width="10" customWidth="1"/>
    <col min="17" max="17" width="12" customWidth="1"/>
    <col min="18" max="18" width="14" customWidth="1"/>
    <col min="19" max="19" width="12" customWidth="1"/>
    <col min="20" max="21" width="16" customWidth="1"/>
    <col min="22" max="22" width="14" customWidth="1"/>
    <col min="23" max="25" width="12" customWidth="1"/>
    <col min="26" max="26" width="10" customWidth="1"/>
    <col min="27" max="27" width="12" customWidth="1"/>
    <col min="28" max="29" width="26" customWidth="1"/>
    <col min="30" max="30" width="20" customWidth="1"/>
    <col min="31" max="32" width="16" customWidth="1"/>
  </cols>
  <sheetData>
    <row r="1" spans="1:3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</row>
    <row r="2" spans="1:32" x14ac:dyDescent="0.25">
      <c r="A2" s="2" t="str">
        <f t="shared" ref="A2:A33" ca="1" si="0">IF(D2="","","AUD-"&amp;TEXT(TODAY(),"yyyy")&amp;"-"&amp;TEXT(ROW()-1,"000"))</f>
        <v>AUD-yyyy-001</v>
      </c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>
        <v>4</v>
      </c>
      <c r="J2" t="s">
        <v>39</v>
      </c>
      <c r="K2" t="s">
        <v>40</v>
      </c>
      <c r="L2" s="3">
        <v>45667</v>
      </c>
      <c r="M2" s="3">
        <v>45677</v>
      </c>
      <c r="N2" s="3">
        <v>45668</v>
      </c>
      <c r="O2" s="3">
        <v>45676</v>
      </c>
      <c r="P2" s="4">
        <v>1</v>
      </c>
      <c r="Q2" s="4">
        <v>1</v>
      </c>
      <c r="R2" s="5">
        <v>1</v>
      </c>
      <c r="S2" s="5">
        <v>1</v>
      </c>
      <c r="T2" s="6">
        <v>1</v>
      </c>
      <c r="U2" s="6">
        <v>1</v>
      </c>
      <c r="V2" s="4">
        <v>1</v>
      </c>
      <c r="W2" s="4">
        <v>1</v>
      </c>
      <c r="X2" s="7">
        <f t="shared" ref="X2:X33" si="1">IF(D2="","",COUNTIF(P2:W2,1)/8)</f>
        <v>1</v>
      </c>
      <c r="Y2" s="2" t="str">
        <f t="shared" ref="Y2:Y33" si="2">IF(W2=1,"Abgeschlossen",IF(V2=1,"Nachverfolgung",IF(U2=1,"Abschlussbericht",IF(T2=1,"Berichtsentwurf",IF(R2=1,"Feldarbeit",IF(P2=1,"Planung","Nicht gestartet"))))))</f>
        <v>Abgeschlossen</v>
      </c>
      <c r="Z2" s="2">
        <f t="shared" ref="Z2:Z33" ca="1" si="3">IF(OR(D2="",Y2="Abgeschlossen",M2=""),0,MAX(0,TODAY()-M2))</f>
        <v>0</v>
      </c>
      <c r="AA2" s="2" t="str">
        <f t="shared" ref="AA2:AA33" si="4">IF(Y2="Abgeschlossen","OK",IF(Z2&gt;0,"Verspätet",IF(X2&gt;=0.01,"In Arbeit","Nicht gestartet")))</f>
        <v>OK</v>
      </c>
      <c r="AB2" t="s">
        <v>41</v>
      </c>
      <c r="AC2" t="s">
        <v>42</v>
      </c>
      <c r="AD2" t="s">
        <v>43</v>
      </c>
      <c r="AE2" s="3">
        <v>45703</v>
      </c>
      <c r="AF2" t="s">
        <v>44</v>
      </c>
    </row>
    <row r="3" spans="1:32" x14ac:dyDescent="0.25">
      <c r="A3" s="2" t="str">
        <f t="shared" ca="1" si="0"/>
        <v>AUD-yyyy-002</v>
      </c>
      <c r="B3" t="s">
        <v>45</v>
      </c>
      <c r="C3" t="s">
        <v>46</v>
      </c>
      <c r="D3" t="s">
        <v>47</v>
      </c>
      <c r="E3" t="s">
        <v>48</v>
      </c>
      <c r="F3" t="s">
        <v>49</v>
      </c>
      <c r="G3" t="s">
        <v>37</v>
      </c>
      <c r="H3" t="s">
        <v>50</v>
      </c>
      <c r="I3">
        <v>3</v>
      </c>
      <c r="J3" t="s">
        <v>43</v>
      </c>
      <c r="K3" t="s">
        <v>51</v>
      </c>
      <c r="L3" s="3">
        <v>45693</v>
      </c>
      <c r="M3" s="3">
        <v>45706</v>
      </c>
      <c r="N3" s="3">
        <v>45695</v>
      </c>
      <c r="O3" s="3">
        <v>45708</v>
      </c>
      <c r="P3" s="4">
        <v>1</v>
      </c>
      <c r="Q3" s="4">
        <v>1</v>
      </c>
      <c r="R3" s="5">
        <v>1</v>
      </c>
      <c r="S3" s="5">
        <v>1</v>
      </c>
      <c r="T3" s="6">
        <v>1</v>
      </c>
      <c r="U3" s="6">
        <v>1</v>
      </c>
      <c r="V3" s="4">
        <v>1</v>
      </c>
      <c r="W3" s="4">
        <v>0</v>
      </c>
      <c r="X3" s="7">
        <f t="shared" si="1"/>
        <v>0.875</v>
      </c>
      <c r="Y3" s="2" t="str">
        <f t="shared" si="2"/>
        <v>Nachverfolgung</v>
      </c>
      <c r="Z3" s="2">
        <f t="shared" ca="1" si="3"/>
        <v>188</v>
      </c>
      <c r="AA3" s="2" t="str">
        <f t="shared" ca="1" si="4"/>
        <v>Verspätet</v>
      </c>
      <c r="AB3" t="s">
        <v>52</v>
      </c>
      <c r="AC3" t="s">
        <v>53</v>
      </c>
      <c r="AD3" t="s">
        <v>54</v>
      </c>
      <c r="AE3" s="3">
        <v>45726</v>
      </c>
      <c r="AF3" t="s">
        <v>55</v>
      </c>
    </row>
    <row r="4" spans="1:32" x14ac:dyDescent="0.25">
      <c r="A4" s="2" t="str">
        <f t="shared" ca="1" si="0"/>
        <v>AUD-yyyy-003</v>
      </c>
      <c r="B4" t="s">
        <v>56</v>
      </c>
      <c r="C4" t="s">
        <v>57</v>
      </c>
      <c r="D4" t="s">
        <v>58</v>
      </c>
      <c r="E4" t="s">
        <v>35</v>
      </c>
      <c r="F4" t="s">
        <v>59</v>
      </c>
      <c r="G4" t="s">
        <v>60</v>
      </c>
      <c r="H4" t="s">
        <v>38</v>
      </c>
      <c r="I4">
        <v>5</v>
      </c>
      <c r="J4" t="s">
        <v>54</v>
      </c>
      <c r="K4" t="s">
        <v>61</v>
      </c>
      <c r="L4" s="3">
        <v>45717</v>
      </c>
      <c r="M4" s="3">
        <v>45730</v>
      </c>
      <c r="N4" s="3">
        <v>45719</v>
      </c>
      <c r="P4" s="4">
        <v>1</v>
      </c>
      <c r="Q4" s="4">
        <v>1</v>
      </c>
      <c r="R4" s="5">
        <v>1</v>
      </c>
      <c r="S4" s="5">
        <v>1</v>
      </c>
      <c r="T4" s="6">
        <v>1</v>
      </c>
      <c r="U4" s="6">
        <v>0</v>
      </c>
      <c r="V4" s="4">
        <v>0</v>
      </c>
      <c r="W4" s="4">
        <v>0</v>
      </c>
      <c r="X4" s="7">
        <f t="shared" si="1"/>
        <v>0.625</v>
      </c>
      <c r="Y4" s="2" t="str">
        <f t="shared" si="2"/>
        <v>Berichtsentwurf</v>
      </c>
      <c r="Z4" s="2">
        <f t="shared" ca="1" si="3"/>
        <v>164</v>
      </c>
      <c r="AA4" s="2" t="str">
        <f t="shared" ca="1" si="4"/>
        <v>Verspätet</v>
      </c>
      <c r="AB4" t="s">
        <v>62</v>
      </c>
      <c r="AC4" t="s">
        <v>63</v>
      </c>
      <c r="AD4" t="s">
        <v>64</v>
      </c>
      <c r="AE4" s="3">
        <v>45752</v>
      </c>
      <c r="AF4" t="s">
        <v>65</v>
      </c>
    </row>
    <row r="5" spans="1:32" x14ac:dyDescent="0.25">
      <c r="A5" s="2" t="str">
        <f t="shared" ca="1" si="0"/>
        <v>AUD-yyyy-004</v>
      </c>
      <c r="B5" t="s">
        <v>66</v>
      </c>
      <c r="C5" t="s">
        <v>67</v>
      </c>
      <c r="D5" t="s">
        <v>68</v>
      </c>
      <c r="E5" t="s">
        <v>35</v>
      </c>
      <c r="F5" t="s">
        <v>35</v>
      </c>
      <c r="G5" t="s">
        <v>69</v>
      </c>
      <c r="H5" t="s">
        <v>70</v>
      </c>
      <c r="I5">
        <v>2</v>
      </c>
      <c r="J5" t="s">
        <v>64</v>
      </c>
      <c r="K5" t="s">
        <v>71</v>
      </c>
      <c r="L5" s="3">
        <v>45757</v>
      </c>
      <c r="M5" s="3">
        <v>45767</v>
      </c>
      <c r="P5" s="4">
        <v>1</v>
      </c>
      <c r="Q5" s="4">
        <v>0</v>
      </c>
      <c r="R5" s="5">
        <v>0</v>
      </c>
      <c r="S5" s="5">
        <v>0</v>
      </c>
      <c r="T5" s="6">
        <v>0</v>
      </c>
      <c r="U5" s="6">
        <v>0</v>
      </c>
      <c r="V5" s="4">
        <v>0</v>
      </c>
      <c r="W5" s="4">
        <v>0</v>
      </c>
      <c r="X5" s="7">
        <f t="shared" si="1"/>
        <v>0.125</v>
      </c>
      <c r="Y5" s="2" t="str">
        <f t="shared" si="2"/>
        <v>Planung</v>
      </c>
      <c r="Z5" s="2">
        <f t="shared" ca="1" si="3"/>
        <v>127</v>
      </c>
      <c r="AA5" s="2" t="str">
        <f t="shared" ca="1" si="4"/>
        <v>Verspätet</v>
      </c>
      <c r="AC5" t="s">
        <v>72</v>
      </c>
      <c r="AD5" t="s">
        <v>39</v>
      </c>
      <c r="AE5" s="3">
        <v>45792</v>
      </c>
      <c r="AF5" t="s">
        <v>65</v>
      </c>
    </row>
    <row r="6" spans="1:32" x14ac:dyDescent="0.25">
      <c r="A6" s="2" t="str">
        <f t="shared" ca="1" si="0"/>
        <v>AUD-yyyy-005</v>
      </c>
      <c r="B6" t="s">
        <v>73</v>
      </c>
      <c r="C6" t="s">
        <v>74</v>
      </c>
      <c r="D6" t="s">
        <v>75</v>
      </c>
      <c r="E6" t="s">
        <v>35</v>
      </c>
      <c r="F6" t="s">
        <v>49</v>
      </c>
      <c r="G6" t="s">
        <v>76</v>
      </c>
      <c r="H6" t="s">
        <v>50</v>
      </c>
      <c r="I6">
        <v>3</v>
      </c>
      <c r="J6" t="s">
        <v>77</v>
      </c>
      <c r="K6" t="s">
        <v>78</v>
      </c>
      <c r="L6" s="3">
        <v>45682</v>
      </c>
      <c r="M6" s="3">
        <v>45693</v>
      </c>
      <c r="N6" s="3">
        <v>45683</v>
      </c>
      <c r="O6" s="3">
        <v>45691</v>
      </c>
      <c r="P6" s="4">
        <v>1</v>
      </c>
      <c r="Q6" s="4">
        <v>1</v>
      </c>
      <c r="R6" s="5">
        <v>1</v>
      </c>
      <c r="S6" s="5">
        <v>1</v>
      </c>
      <c r="T6" s="6">
        <v>1</v>
      </c>
      <c r="U6" s="6">
        <v>1</v>
      </c>
      <c r="V6" s="4">
        <v>0</v>
      </c>
      <c r="W6" s="4">
        <v>0</v>
      </c>
      <c r="X6" s="7">
        <f t="shared" si="1"/>
        <v>0.75</v>
      </c>
      <c r="Y6" s="2" t="str">
        <f t="shared" si="2"/>
        <v>Abschlussbericht</v>
      </c>
      <c r="Z6" s="2">
        <f t="shared" ca="1" si="3"/>
        <v>201</v>
      </c>
      <c r="AA6" s="2" t="str">
        <f t="shared" ca="1" si="4"/>
        <v>Verspätet</v>
      </c>
      <c r="AB6" t="s">
        <v>79</v>
      </c>
      <c r="AC6" t="s">
        <v>80</v>
      </c>
      <c r="AD6" t="s">
        <v>77</v>
      </c>
      <c r="AE6" s="3">
        <v>45716</v>
      </c>
      <c r="AF6" t="s">
        <v>81</v>
      </c>
    </row>
    <row r="7" spans="1:32" x14ac:dyDescent="0.25">
      <c r="A7" s="2" t="str">
        <f t="shared" ca="1" si="0"/>
        <v>AUD-yyyy-006</v>
      </c>
      <c r="B7" t="s">
        <v>45</v>
      </c>
      <c r="C7" t="s">
        <v>82</v>
      </c>
      <c r="D7" t="s">
        <v>83</v>
      </c>
      <c r="E7" t="s">
        <v>48</v>
      </c>
      <c r="F7" t="s">
        <v>49</v>
      </c>
      <c r="G7" t="s">
        <v>60</v>
      </c>
      <c r="H7" t="s">
        <v>50</v>
      </c>
      <c r="I7">
        <v>3</v>
      </c>
      <c r="J7" t="s">
        <v>43</v>
      </c>
      <c r="K7" t="s">
        <v>84</v>
      </c>
      <c r="L7" s="3">
        <v>45782</v>
      </c>
      <c r="M7" s="3">
        <v>45792</v>
      </c>
      <c r="N7" s="3">
        <v>45783</v>
      </c>
      <c r="O7" s="3">
        <v>45793</v>
      </c>
      <c r="P7" s="4">
        <v>1</v>
      </c>
      <c r="Q7" s="4">
        <v>1</v>
      </c>
      <c r="R7" s="5">
        <v>1</v>
      </c>
      <c r="S7" s="5">
        <v>1</v>
      </c>
      <c r="T7" s="6">
        <v>1</v>
      </c>
      <c r="U7" s="6">
        <v>1</v>
      </c>
      <c r="V7" s="4">
        <v>1</v>
      </c>
      <c r="W7" s="4">
        <v>1</v>
      </c>
      <c r="X7" s="7">
        <f t="shared" si="1"/>
        <v>1</v>
      </c>
      <c r="Y7" s="2" t="str">
        <f t="shared" si="2"/>
        <v>Abgeschlossen</v>
      </c>
      <c r="Z7" s="2">
        <f t="shared" ca="1" si="3"/>
        <v>0</v>
      </c>
      <c r="AA7" s="2" t="str">
        <f t="shared" si="4"/>
        <v>OK</v>
      </c>
      <c r="AB7" t="s">
        <v>85</v>
      </c>
      <c r="AC7" t="s">
        <v>86</v>
      </c>
      <c r="AD7" t="s">
        <v>86</v>
      </c>
      <c r="AF7" t="s">
        <v>44</v>
      </c>
    </row>
    <row r="8" spans="1:32" x14ac:dyDescent="0.25">
      <c r="A8" s="2" t="str">
        <f t="shared" ca="1" si="0"/>
        <v>AUD-yyyy-007</v>
      </c>
      <c r="B8" t="s">
        <v>56</v>
      </c>
      <c r="C8" t="s">
        <v>87</v>
      </c>
      <c r="D8" t="s">
        <v>88</v>
      </c>
      <c r="E8" t="s">
        <v>35</v>
      </c>
      <c r="F8" t="s">
        <v>59</v>
      </c>
      <c r="G8" t="s">
        <v>37</v>
      </c>
      <c r="H8" t="s">
        <v>38</v>
      </c>
      <c r="I8">
        <v>5</v>
      </c>
      <c r="J8" t="s">
        <v>54</v>
      </c>
      <c r="K8" t="s">
        <v>89</v>
      </c>
      <c r="L8" s="3">
        <v>45810</v>
      </c>
      <c r="M8" s="3">
        <v>45820</v>
      </c>
      <c r="N8" s="3">
        <v>45811</v>
      </c>
      <c r="P8" s="4">
        <v>1</v>
      </c>
      <c r="Q8" s="4">
        <v>1</v>
      </c>
      <c r="R8" s="5">
        <v>1</v>
      </c>
      <c r="S8" s="5">
        <v>1</v>
      </c>
      <c r="T8" s="6">
        <v>0</v>
      </c>
      <c r="U8" s="6">
        <v>0</v>
      </c>
      <c r="V8" s="4">
        <v>0</v>
      </c>
      <c r="W8" s="4">
        <v>0</v>
      </c>
      <c r="X8" s="7">
        <f t="shared" si="1"/>
        <v>0.5</v>
      </c>
      <c r="Y8" s="2" t="str">
        <f t="shared" si="2"/>
        <v>Feldarbeit</v>
      </c>
      <c r="Z8" s="2">
        <f t="shared" ca="1" si="3"/>
        <v>74</v>
      </c>
      <c r="AA8" s="2" t="str">
        <f t="shared" ca="1" si="4"/>
        <v>Verspätet</v>
      </c>
      <c r="AB8" t="s">
        <v>90</v>
      </c>
      <c r="AC8" t="s">
        <v>91</v>
      </c>
      <c r="AD8" t="s">
        <v>64</v>
      </c>
      <c r="AE8" s="3">
        <v>45839</v>
      </c>
      <c r="AF8" t="s">
        <v>65</v>
      </c>
    </row>
    <row r="9" spans="1:32" x14ac:dyDescent="0.25">
      <c r="A9" s="2" t="str">
        <f t="shared" ca="1" si="0"/>
        <v>AUD-yyyy-008</v>
      </c>
      <c r="B9" t="s">
        <v>32</v>
      </c>
      <c r="C9" t="s">
        <v>33</v>
      </c>
      <c r="D9" t="s">
        <v>92</v>
      </c>
      <c r="E9" t="s">
        <v>35</v>
      </c>
      <c r="F9" t="s">
        <v>36</v>
      </c>
      <c r="G9" t="s">
        <v>37</v>
      </c>
      <c r="H9" t="s">
        <v>38</v>
      </c>
      <c r="I9">
        <v>4</v>
      </c>
      <c r="J9" t="s">
        <v>39</v>
      </c>
      <c r="K9" t="s">
        <v>93</v>
      </c>
      <c r="L9" s="3">
        <v>45846</v>
      </c>
      <c r="M9" s="3">
        <v>45858</v>
      </c>
      <c r="N9" s="3">
        <v>45847</v>
      </c>
      <c r="O9" s="3">
        <v>45863</v>
      </c>
      <c r="P9" s="4">
        <v>1</v>
      </c>
      <c r="Q9" s="4">
        <v>1</v>
      </c>
      <c r="R9" s="5">
        <v>1</v>
      </c>
      <c r="S9" s="5">
        <v>1</v>
      </c>
      <c r="T9" s="6">
        <v>1</v>
      </c>
      <c r="U9" s="6">
        <v>1</v>
      </c>
      <c r="V9" s="4">
        <v>0</v>
      </c>
      <c r="W9" s="4">
        <v>0</v>
      </c>
      <c r="X9" s="7">
        <f t="shared" si="1"/>
        <v>0.75</v>
      </c>
      <c r="Y9" s="2" t="str">
        <f t="shared" si="2"/>
        <v>Abschlussbericht</v>
      </c>
      <c r="Z9" s="2">
        <f t="shared" ca="1" si="3"/>
        <v>36</v>
      </c>
      <c r="AA9" s="2" t="str">
        <f t="shared" ca="1" si="4"/>
        <v>Verspätet</v>
      </c>
      <c r="AB9" t="s">
        <v>94</v>
      </c>
      <c r="AC9" t="s">
        <v>95</v>
      </c>
      <c r="AD9" t="s">
        <v>43</v>
      </c>
      <c r="AE9" s="3">
        <v>45884</v>
      </c>
      <c r="AF9" t="s">
        <v>55</v>
      </c>
    </row>
    <row r="10" spans="1:32" x14ac:dyDescent="0.25">
      <c r="A10" s="2" t="str">
        <f t="shared" ca="1" si="0"/>
        <v>AUD-yyyy-009</v>
      </c>
      <c r="B10" t="s">
        <v>73</v>
      </c>
      <c r="C10" t="s">
        <v>74</v>
      </c>
      <c r="D10" t="s">
        <v>96</v>
      </c>
      <c r="E10" t="s">
        <v>35</v>
      </c>
      <c r="F10" t="s">
        <v>49</v>
      </c>
      <c r="G10" t="s">
        <v>76</v>
      </c>
      <c r="H10" t="s">
        <v>50</v>
      </c>
      <c r="I10">
        <v>3</v>
      </c>
      <c r="J10" t="s">
        <v>77</v>
      </c>
      <c r="K10" t="s">
        <v>78</v>
      </c>
      <c r="L10" s="3">
        <v>45870</v>
      </c>
      <c r="M10" s="3">
        <v>45879</v>
      </c>
      <c r="N10" s="3">
        <v>45871</v>
      </c>
      <c r="P10" s="4">
        <v>1</v>
      </c>
      <c r="Q10" s="4">
        <v>1</v>
      </c>
      <c r="R10" s="5">
        <v>1</v>
      </c>
      <c r="S10" s="5">
        <v>0</v>
      </c>
      <c r="T10" s="6">
        <v>0</v>
      </c>
      <c r="U10" s="6">
        <v>0</v>
      </c>
      <c r="V10" s="4">
        <v>0</v>
      </c>
      <c r="W10" s="4">
        <v>0</v>
      </c>
      <c r="X10" s="7">
        <f t="shared" si="1"/>
        <v>0.375</v>
      </c>
      <c r="Y10" s="2" t="str">
        <f t="shared" si="2"/>
        <v>Feldarbeit</v>
      </c>
      <c r="Z10" s="2">
        <f t="shared" ca="1" si="3"/>
        <v>15</v>
      </c>
      <c r="AA10" s="2" t="str">
        <f t="shared" ca="1" si="4"/>
        <v>Verspätet</v>
      </c>
      <c r="AB10" t="s">
        <v>97</v>
      </c>
      <c r="AC10" t="s">
        <v>98</v>
      </c>
      <c r="AD10" t="s">
        <v>77</v>
      </c>
      <c r="AE10" s="3">
        <v>45894</v>
      </c>
      <c r="AF10" t="s">
        <v>65</v>
      </c>
    </row>
    <row r="11" spans="1:32" x14ac:dyDescent="0.25">
      <c r="A11" s="2" t="str">
        <f t="shared" ca="1" si="0"/>
        <v>AUD-yyyy-010</v>
      </c>
      <c r="B11" t="s">
        <v>66</v>
      </c>
      <c r="C11" t="s">
        <v>67</v>
      </c>
      <c r="D11" t="s">
        <v>99</v>
      </c>
      <c r="E11" t="s">
        <v>35</v>
      </c>
      <c r="F11" t="s">
        <v>35</v>
      </c>
      <c r="G11" t="s">
        <v>69</v>
      </c>
      <c r="H11" t="s">
        <v>70</v>
      </c>
      <c r="I11">
        <v>1</v>
      </c>
      <c r="J11" t="s">
        <v>64</v>
      </c>
      <c r="K11" t="s">
        <v>71</v>
      </c>
      <c r="L11" s="3">
        <v>45905</v>
      </c>
      <c r="M11" s="3">
        <v>45915</v>
      </c>
      <c r="P11" s="4">
        <v>1</v>
      </c>
      <c r="Q11" s="4">
        <v>1</v>
      </c>
      <c r="R11" s="5">
        <v>0</v>
      </c>
      <c r="S11" s="5">
        <v>0</v>
      </c>
      <c r="T11" s="6">
        <v>0</v>
      </c>
      <c r="U11" s="6">
        <v>0</v>
      </c>
      <c r="V11" s="4">
        <v>0</v>
      </c>
      <c r="W11" s="4">
        <v>0</v>
      </c>
      <c r="X11" s="7">
        <f t="shared" si="1"/>
        <v>0.25</v>
      </c>
      <c r="Y11" s="2" t="str">
        <f t="shared" si="2"/>
        <v>Planung</v>
      </c>
      <c r="Z11" s="2">
        <f t="shared" ca="1" si="3"/>
        <v>0</v>
      </c>
      <c r="AA11" s="2" t="str">
        <f t="shared" ca="1" si="4"/>
        <v>In Arbeit</v>
      </c>
      <c r="AC11" t="s">
        <v>100</v>
      </c>
      <c r="AD11" t="s">
        <v>39</v>
      </c>
      <c r="AE11" s="3">
        <v>45931</v>
      </c>
      <c r="AF11" t="s">
        <v>65</v>
      </c>
    </row>
    <row r="12" spans="1:32" x14ac:dyDescent="0.25">
      <c r="A12" s="2" t="str">
        <f t="shared" ca="1" si="0"/>
        <v>AUD-yyyy-011</v>
      </c>
      <c r="B12" t="s">
        <v>56</v>
      </c>
      <c r="C12" t="s">
        <v>57</v>
      </c>
      <c r="D12" t="s">
        <v>101</v>
      </c>
      <c r="E12" t="s">
        <v>35</v>
      </c>
      <c r="F12" t="s">
        <v>59</v>
      </c>
      <c r="G12" t="s">
        <v>37</v>
      </c>
      <c r="H12" t="s">
        <v>38</v>
      </c>
      <c r="I12">
        <v>5</v>
      </c>
      <c r="J12" t="s">
        <v>54</v>
      </c>
      <c r="K12" t="s">
        <v>89</v>
      </c>
      <c r="L12" s="3">
        <v>45933</v>
      </c>
      <c r="M12" s="3">
        <v>45944</v>
      </c>
      <c r="P12" s="4">
        <v>1</v>
      </c>
      <c r="Q12" s="4">
        <v>1</v>
      </c>
      <c r="R12" s="5">
        <v>1</v>
      </c>
      <c r="S12" s="5">
        <v>0</v>
      </c>
      <c r="T12" s="6">
        <v>0</v>
      </c>
      <c r="U12" s="6">
        <v>0</v>
      </c>
      <c r="V12" s="4">
        <v>0</v>
      </c>
      <c r="W12" s="4">
        <v>0</v>
      </c>
      <c r="X12" s="7">
        <f t="shared" si="1"/>
        <v>0.375</v>
      </c>
      <c r="Y12" s="2" t="str">
        <f t="shared" si="2"/>
        <v>Feldarbeit</v>
      </c>
      <c r="Z12" s="2">
        <f t="shared" ca="1" si="3"/>
        <v>0</v>
      </c>
      <c r="AA12" s="2" t="str">
        <f t="shared" ca="1" si="4"/>
        <v>In Arbeit</v>
      </c>
      <c r="AC12" t="s">
        <v>102</v>
      </c>
      <c r="AD12" t="s">
        <v>64</v>
      </c>
      <c r="AE12" s="3">
        <v>45960</v>
      </c>
      <c r="AF12" t="s">
        <v>65</v>
      </c>
    </row>
    <row r="13" spans="1:32" x14ac:dyDescent="0.25">
      <c r="A13" s="2" t="str">
        <f t="shared" ca="1" si="0"/>
        <v>AUD-yyyy-012</v>
      </c>
      <c r="B13" t="s">
        <v>45</v>
      </c>
      <c r="C13" t="s">
        <v>46</v>
      </c>
      <c r="D13" t="s">
        <v>103</v>
      </c>
      <c r="E13" t="s">
        <v>48</v>
      </c>
      <c r="F13" t="s">
        <v>49</v>
      </c>
      <c r="G13" t="s">
        <v>37</v>
      </c>
      <c r="H13" t="s">
        <v>50</v>
      </c>
      <c r="I13">
        <v>2</v>
      </c>
      <c r="J13" t="s">
        <v>43</v>
      </c>
      <c r="K13" t="s">
        <v>51</v>
      </c>
      <c r="L13" s="3">
        <v>45965</v>
      </c>
      <c r="M13" s="3">
        <v>45979</v>
      </c>
      <c r="P13" s="4">
        <v>1</v>
      </c>
      <c r="Q13" s="4">
        <v>0</v>
      </c>
      <c r="R13" s="5">
        <v>0</v>
      </c>
      <c r="S13" s="5">
        <v>0</v>
      </c>
      <c r="T13" s="6">
        <v>0</v>
      </c>
      <c r="U13" s="6">
        <v>0</v>
      </c>
      <c r="V13" s="4">
        <v>0</v>
      </c>
      <c r="W13" s="4">
        <v>0</v>
      </c>
      <c r="X13" s="7">
        <f t="shared" si="1"/>
        <v>0.125</v>
      </c>
      <c r="Y13" s="2" t="str">
        <f t="shared" si="2"/>
        <v>Planung</v>
      </c>
      <c r="Z13" s="2">
        <f t="shared" ca="1" si="3"/>
        <v>0</v>
      </c>
      <c r="AA13" s="2" t="str">
        <f t="shared" ca="1" si="4"/>
        <v>In Arbeit</v>
      </c>
      <c r="AC13" t="s">
        <v>104</v>
      </c>
      <c r="AD13" t="s">
        <v>54</v>
      </c>
      <c r="AE13" s="3">
        <v>45991</v>
      </c>
      <c r="AF13" t="s">
        <v>65</v>
      </c>
    </row>
    <row r="14" spans="1:32" x14ac:dyDescent="0.25">
      <c r="A14" s="2" t="str">
        <f t="shared" ca="1" si="0"/>
        <v/>
      </c>
      <c r="P14" s="4"/>
      <c r="Q14" s="4"/>
      <c r="R14" s="5"/>
      <c r="S14" s="5"/>
      <c r="T14" s="6"/>
      <c r="U14" s="6"/>
      <c r="V14" s="4"/>
      <c r="W14" s="4"/>
      <c r="X14" s="7" t="str">
        <f t="shared" si="1"/>
        <v/>
      </c>
      <c r="Y14" s="2" t="str">
        <f t="shared" si="2"/>
        <v>Nicht gestartet</v>
      </c>
      <c r="Z14" s="2">
        <f t="shared" ca="1" si="3"/>
        <v>0</v>
      </c>
      <c r="AA14" s="2" t="str">
        <f t="shared" ca="1" si="4"/>
        <v>In Arbeit</v>
      </c>
    </row>
    <row r="15" spans="1:32" x14ac:dyDescent="0.25">
      <c r="A15" s="2" t="str">
        <f t="shared" ca="1" si="0"/>
        <v/>
      </c>
      <c r="P15" s="4"/>
      <c r="Q15" s="4"/>
      <c r="R15" s="5"/>
      <c r="S15" s="5"/>
      <c r="T15" s="6"/>
      <c r="U15" s="6"/>
      <c r="V15" s="4"/>
      <c r="W15" s="4"/>
      <c r="X15" s="7" t="str">
        <f t="shared" si="1"/>
        <v/>
      </c>
      <c r="Y15" s="2" t="str">
        <f t="shared" si="2"/>
        <v>Nicht gestartet</v>
      </c>
      <c r="Z15" s="2">
        <f t="shared" ca="1" si="3"/>
        <v>0</v>
      </c>
      <c r="AA15" s="2" t="str">
        <f t="shared" ca="1" si="4"/>
        <v>In Arbeit</v>
      </c>
    </row>
    <row r="16" spans="1:32" x14ac:dyDescent="0.25">
      <c r="A16" s="2" t="str">
        <f t="shared" ca="1" si="0"/>
        <v/>
      </c>
      <c r="P16" s="4"/>
      <c r="Q16" s="4"/>
      <c r="R16" s="5"/>
      <c r="S16" s="5"/>
      <c r="T16" s="6"/>
      <c r="U16" s="6"/>
      <c r="V16" s="4"/>
      <c r="W16" s="4"/>
      <c r="X16" s="7" t="str">
        <f t="shared" si="1"/>
        <v/>
      </c>
      <c r="Y16" s="2" t="str">
        <f t="shared" si="2"/>
        <v>Nicht gestartet</v>
      </c>
      <c r="Z16" s="2">
        <f t="shared" ca="1" si="3"/>
        <v>0</v>
      </c>
      <c r="AA16" s="2" t="str">
        <f t="shared" ca="1" si="4"/>
        <v>In Arbeit</v>
      </c>
    </row>
    <row r="17" spans="1:27" x14ac:dyDescent="0.25">
      <c r="A17" s="2" t="str">
        <f t="shared" ca="1" si="0"/>
        <v/>
      </c>
      <c r="P17" s="4"/>
      <c r="Q17" s="4"/>
      <c r="R17" s="5"/>
      <c r="S17" s="5"/>
      <c r="T17" s="6"/>
      <c r="U17" s="6"/>
      <c r="V17" s="4"/>
      <c r="W17" s="4"/>
      <c r="X17" s="7" t="str">
        <f t="shared" si="1"/>
        <v/>
      </c>
      <c r="Y17" s="2" t="str">
        <f t="shared" si="2"/>
        <v>Nicht gestartet</v>
      </c>
      <c r="Z17" s="2">
        <f t="shared" ca="1" si="3"/>
        <v>0</v>
      </c>
      <c r="AA17" s="2" t="str">
        <f t="shared" ca="1" si="4"/>
        <v>In Arbeit</v>
      </c>
    </row>
    <row r="18" spans="1:27" x14ac:dyDescent="0.25">
      <c r="A18" s="2" t="str">
        <f t="shared" ca="1" si="0"/>
        <v/>
      </c>
      <c r="P18" s="4"/>
      <c r="Q18" s="4"/>
      <c r="R18" s="5"/>
      <c r="S18" s="5"/>
      <c r="T18" s="6"/>
      <c r="U18" s="6"/>
      <c r="V18" s="4"/>
      <c r="W18" s="4"/>
      <c r="X18" s="7" t="str">
        <f t="shared" si="1"/>
        <v/>
      </c>
      <c r="Y18" s="2" t="str">
        <f t="shared" si="2"/>
        <v>Nicht gestartet</v>
      </c>
      <c r="Z18" s="2">
        <f t="shared" ca="1" si="3"/>
        <v>0</v>
      </c>
      <c r="AA18" s="2" t="str">
        <f t="shared" ca="1" si="4"/>
        <v>In Arbeit</v>
      </c>
    </row>
    <row r="19" spans="1:27" x14ac:dyDescent="0.25">
      <c r="A19" s="2" t="str">
        <f t="shared" ca="1" si="0"/>
        <v/>
      </c>
      <c r="P19" s="4"/>
      <c r="Q19" s="4"/>
      <c r="R19" s="5"/>
      <c r="S19" s="5"/>
      <c r="T19" s="6"/>
      <c r="U19" s="6"/>
      <c r="V19" s="4"/>
      <c r="W19" s="4"/>
      <c r="X19" s="7" t="str">
        <f t="shared" si="1"/>
        <v/>
      </c>
      <c r="Y19" s="2" t="str">
        <f t="shared" si="2"/>
        <v>Nicht gestartet</v>
      </c>
      <c r="Z19" s="2">
        <f t="shared" ca="1" si="3"/>
        <v>0</v>
      </c>
      <c r="AA19" s="2" t="str">
        <f t="shared" ca="1" si="4"/>
        <v>In Arbeit</v>
      </c>
    </row>
    <row r="20" spans="1:27" x14ac:dyDescent="0.25">
      <c r="A20" s="2" t="str">
        <f t="shared" ca="1" si="0"/>
        <v/>
      </c>
      <c r="P20" s="4"/>
      <c r="Q20" s="4"/>
      <c r="R20" s="5"/>
      <c r="S20" s="5"/>
      <c r="T20" s="6"/>
      <c r="U20" s="6"/>
      <c r="V20" s="4"/>
      <c r="W20" s="4"/>
      <c r="X20" s="7" t="str">
        <f t="shared" si="1"/>
        <v/>
      </c>
      <c r="Y20" s="2" t="str">
        <f t="shared" si="2"/>
        <v>Nicht gestartet</v>
      </c>
      <c r="Z20" s="2">
        <f t="shared" ca="1" si="3"/>
        <v>0</v>
      </c>
      <c r="AA20" s="2" t="str">
        <f t="shared" ca="1" si="4"/>
        <v>In Arbeit</v>
      </c>
    </row>
    <row r="21" spans="1:27" x14ac:dyDescent="0.25">
      <c r="A21" s="2" t="str">
        <f t="shared" ca="1" si="0"/>
        <v/>
      </c>
      <c r="P21" s="4"/>
      <c r="Q21" s="4"/>
      <c r="R21" s="5"/>
      <c r="S21" s="5"/>
      <c r="T21" s="6"/>
      <c r="U21" s="6"/>
      <c r="V21" s="4"/>
      <c r="W21" s="4"/>
      <c r="X21" s="7" t="str">
        <f t="shared" si="1"/>
        <v/>
      </c>
      <c r="Y21" s="2" t="str">
        <f t="shared" si="2"/>
        <v>Nicht gestartet</v>
      </c>
      <c r="Z21" s="2">
        <f t="shared" ca="1" si="3"/>
        <v>0</v>
      </c>
      <c r="AA21" s="2" t="str">
        <f t="shared" ca="1" si="4"/>
        <v>In Arbeit</v>
      </c>
    </row>
    <row r="22" spans="1:27" x14ac:dyDescent="0.25">
      <c r="A22" s="2" t="str">
        <f t="shared" ca="1" si="0"/>
        <v/>
      </c>
      <c r="P22" s="4"/>
      <c r="Q22" s="4"/>
      <c r="R22" s="5"/>
      <c r="S22" s="5"/>
      <c r="T22" s="6"/>
      <c r="U22" s="6"/>
      <c r="V22" s="4"/>
      <c r="W22" s="4"/>
      <c r="X22" s="7" t="str">
        <f t="shared" si="1"/>
        <v/>
      </c>
      <c r="Y22" s="2" t="str">
        <f t="shared" si="2"/>
        <v>Nicht gestartet</v>
      </c>
      <c r="Z22" s="2">
        <f t="shared" ca="1" si="3"/>
        <v>0</v>
      </c>
      <c r="AA22" s="2" t="str">
        <f t="shared" ca="1" si="4"/>
        <v>In Arbeit</v>
      </c>
    </row>
    <row r="23" spans="1:27" x14ac:dyDescent="0.25">
      <c r="A23" s="2" t="str">
        <f t="shared" ca="1" si="0"/>
        <v/>
      </c>
      <c r="P23" s="4"/>
      <c r="Q23" s="4"/>
      <c r="R23" s="5"/>
      <c r="S23" s="5"/>
      <c r="T23" s="6"/>
      <c r="U23" s="6"/>
      <c r="V23" s="4"/>
      <c r="W23" s="4"/>
      <c r="X23" s="7" t="str">
        <f t="shared" si="1"/>
        <v/>
      </c>
      <c r="Y23" s="2" t="str">
        <f t="shared" si="2"/>
        <v>Nicht gestartet</v>
      </c>
      <c r="Z23" s="2">
        <f t="shared" ca="1" si="3"/>
        <v>0</v>
      </c>
      <c r="AA23" s="2" t="str">
        <f t="shared" ca="1" si="4"/>
        <v>In Arbeit</v>
      </c>
    </row>
    <row r="24" spans="1:27" x14ac:dyDescent="0.25">
      <c r="A24" s="2" t="str">
        <f t="shared" ca="1" si="0"/>
        <v/>
      </c>
      <c r="P24" s="4"/>
      <c r="Q24" s="4"/>
      <c r="R24" s="5"/>
      <c r="S24" s="5"/>
      <c r="T24" s="6"/>
      <c r="U24" s="6"/>
      <c r="V24" s="4"/>
      <c r="W24" s="4"/>
      <c r="X24" s="7" t="str">
        <f t="shared" si="1"/>
        <v/>
      </c>
      <c r="Y24" s="2" t="str">
        <f t="shared" si="2"/>
        <v>Nicht gestartet</v>
      </c>
      <c r="Z24" s="2">
        <f t="shared" ca="1" si="3"/>
        <v>0</v>
      </c>
      <c r="AA24" s="2" t="str">
        <f t="shared" ca="1" si="4"/>
        <v>In Arbeit</v>
      </c>
    </row>
    <row r="25" spans="1:27" x14ac:dyDescent="0.25">
      <c r="A25" s="2" t="str">
        <f t="shared" ca="1" si="0"/>
        <v/>
      </c>
      <c r="P25" s="4"/>
      <c r="Q25" s="4"/>
      <c r="R25" s="5"/>
      <c r="S25" s="5"/>
      <c r="T25" s="6"/>
      <c r="U25" s="6"/>
      <c r="V25" s="4"/>
      <c r="W25" s="4"/>
      <c r="X25" s="7" t="str">
        <f t="shared" si="1"/>
        <v/>
      </c>
      <c r="Y25" s="2" t="str">
        <f t="shared" si="2"/>
        <v>Nicht gestartet</v>
      </c>
      <c r="Z25" s="2">
        <f t="shared" ca="1" si="3"/>
        <v>0</v>
      </c>
      <c r="AA25" s="2" t="str">
        <f t="shared" ca="1" si="4"/>
        <v>In Arbeit</v>
      </c>
    </row>
    <row r="26" spans="1:27" x14ac:dyDescent="0.25">
      <c r="A26" s="2" t="str">
        <f t="shared" ca="1" si="0"/>
        <v/>
      </c>
      <c r="P26" s="4"/>
      <c r="Q26" s="4"/>
      <c r="R26" s="5"/>
      <c r="S26" s="5"/>
      <c r="T26" s="6"/>
      <c r="U26" s="6"/>
      <c r="V26" s="4"/>
      <c r="W26" s="4"/>
      <c r="X26" s="7" t="str">
        <f t="shared" si="1"/>
        <v/>
      </c>
      <c r="Y26" s="2" t="str">
        <f t="shared" si="2"/>
        <v>Nicht gestartet</v>
      </c>
      <c r="Z26" s="2">
        <f t="shared" ca="1" si="3"/>
        <v>0</v>
      </c>
      <c r="AA26" s="2" t="str">
        <f t="shared" ca="1" si="4"/>
        <v>In Arbeit</v>
      </c>
    </row>
    <row r="27" spans="1:27" x14ac:dyDescent="0.25">
      <c r="A27" s="2" t="str">
        <f t="shared" ca="1" si="0"/>
        <v/>
      </c>
      <c r="P27" s="4"/>
      <c r="Q27" s="4"/>
      <c r="R27" s="5"/>
      <c r="S27" s="5"/>
      <c r="T27" s="6"/>
      <c r="U27" s="6"/>
      <c r="V27" s="4"/>
      <c r="W27" s="4"/>
      <c r="X27" s="7" t="str">
        <f t="shared" si="1"/>
        <v/>
      </c>
      <c r="Y27" s="2" t="str">
        <f t="shared" si="2"/>
        <v>Nicht gestartet</v>
      </c>
      <c r="Z27" s="2">
        <f t="shared" ca="1" si="3"/>
        <v>0</v>
      </c>
      <c r="AA27" s="2" t="str">
        <f t="shared" ca="1" si="4"/>
        <v>In Arbeit</v>
      </c>
    </row>
    <row r="28" spans="1:27" x14ac:dyDescent="0.25">
      <c r="A28" s="2" t="str">
        <f t="shared" ca="1" si="0"/>
        <v/>
      </c>
      <c r="P28" s="4"/>
      <c r="Q28" s="4"/>
      <c r="R28" s="5"/>
      <c r="S28" s="5"/>
      <c r="T28" s="6"/>
      <c r="U28" s="6"/>
      <c r="V28" s="4"/>
      <c r="W28" s="4"/>
      <c r="X28" s="7" t="str">
        <f t="shared" si="1"/>
        <v/>
      </c>
      <c r="Y28" s="2" t="str">
        <f t="shared" si="2"/>
        <v>Nicht gestartet</v>
      </c>
      <c r="Z28" s="2">
        <f t="shared" ca="1" si="3"/>
        <v>0</v>
      </c>
      <c r="AA28" s="2" t="str">
        <f t="shared" ca="1" si="4"/>
        <v>In Arbeit</v>
      </c>
    </row>
    <row r="29" spans="1:27" x14ac:dyDescent="0.25">
      <c r="A29" s="2" t="str">
        <f t="shared" ca="1" si="0"/>
        <v/>
      </c>
      <c r="P29" s="4"/>
      <c r="Q29" s="4"/>
      <c r="R29" s="5"/>
      <c r="S29" s="5"/>
      <c r="T29" s="6"/>
      <c r="U29" s="6"/>
      <c r="V29" s="4"/>
      <c r="W29" s="4"/>
      <c r="X29" s="7" t="str">
        <f t="shared" si="1"/>
        <v/>
      </c>
      <c r="Y29" s="2" t="str">
        <f t="shared" si="2"/>
        <v>Nicht gestartet</v>
      </c>
      <c r="Z29" s="2">
        <f t="shared" ca="1" si="3"/>
        <v>0</v>
      </c>
      <c r="AA29" s="2" t="str">
        <f t="shared" ca="1" si="4"/>
        <v>In Arbeit</v>
      </c>
    </row>
    <row r="30" spans="1:27" x14ac:dyDescent="0.25">
      <c r="A30" s="2" t="str">
        <f t="shared" ca="1" si="0"/>
        <v/>
      </c>
      <c r="P30" s="4"/>
      <c r="Q30" s="4"/>
      <c r="R30" s="5"/>
      <c r="S30" s="5"/>
      <c r="T30" s="6"/>
      <c r="U30" s="6"/>
      <c r="V30" s="4"/>
      <c r="W30" s="4"/>
      <c r="X30" s="7" t="str">
        <f t="shared" si="1"/>
        <v/>
      </c>
      <c r="Y30" s="2" t="str">
        <f t="shared" si="2"/>
        <v>Nicht gestartet</v>
      </c>
      <c r="Z30" s="2">
        <f t="shared" ca="1" si="3"/>
        <v>0</v>
      </c>
      <c r="AA30" s="2" t="str">
        <f t="shared" ca="1" si="4"/>
        <v>In Arbeit</v>
      </c>
    </row>
    <row r="31" spans="1:27" x14ac:dyDescent="0.25">
      <c r="A31" s="2" t="str">
        <f t="shared" ca="1" si="0"/>
        <v/>
      </c>
      <c r="P31" s="4"/>
      <c r="Q31" s="4"/>
      <c r="R31" s="5"/>
      <c r="S31" s="5"/>
      <c r="T31" s="6"/>
      <c r="U31" s="6"/>
      <c r="V31" s="4"/>
      <c r="W31" s="4"/>
      <c r="X31" s="7" t="str">
        <f t="shared" si="1"/>
        <v/>
      </c>
      <c r="Y31" s="2" t="str">
        <f t="shared" si="2"/>
        <v>Nicht gestartet</v>
      </c>
      <c r="Z31" s="2">
        <f t="shared" ca="1" si="3"/>
        <v>0</v>
      </c>
      <c r="AA31" s="2" t="str">
        <f t="shared" ca="1" si="4"/>
        <v>In Arbeit</v>
      </c>
    </row>
    <row r="32" spans="1:27" x14ac:dyDescent="0.25">
      <c r="A32" s="2" t="str">
        <f t="shared" ca="1" si="0"/>
        <v/>
      </c>
      <c r="P32" s="4"/>
      <c r="Q32" s="4"/>
      <c r="R32" s="5"/>
      <c r="S32" s="5"/>
      <c r="T32" s="6"/>
      <c r="U32" s="6"/>
      <c r="V32" s="4"/>
      <c r="W32" s="4"/>
      <c r="X32" s="7" t="str">
        <f t="shared" si="1"/>
        <v/>
      </c>
      <c r="Y32" s="2" t="str">
        <f t="shared" si="2"/>
        <v>Nicht gestartet</v>
      </c>
      <c r="Z32" s="2">
        <f t="shared" ca="1" si="3"/>
        <v>0</v>
      </c>
      <c r="AA32" s="2" t="str">
        <f t="shared" ca="1" si="4"/>
        <v>In Arbeit</v>
      </c>
    </row>
    <row r="33" spans="1:27" x14ac:dyDescent="0.25">
      <c r="A33" s="2" t="str">
        <f t="shared" ca="1" si="0"/>
        <v/>
      </c>
      <c r="P33" s="4"/>
      <c r="Q33" s="4"/>
      <c r="R33" s="5"/>
      <c r="S33" s="5"/>
      <c r="T33" s="6"/>
      <c r="U33" s="6"/>
      <c r="V33" s="4"/>
      <c r="W33" s="4"/>
      <c r="X33" s="7" t="str">
        <f t="shared" si="1"/>
        <v/>
      </c>
      <c r="Y33" s="2" t="str">
        <f t="shared" si="2"/>
        <v>Nicht gestartet</v>
      </c>
      <c r="Z33" s="2">
        <f t="shared" ca="1" si="3"/>
        <v>0</v>
      </c>
      <c r="AA33" s="2" t="str">
        <f t="shared" ca="1" si="4"/>
        <v>In Arbeit</v>
      </c>
    </row>
    <row r="34" spans="1:27" x14ac:dyDescent="0.25">
      <c r="A34" s="2" t="str">
        <f t="shared" ref="A34:A65" ca="1" si="5">IF(D34="","","AUD-"&amp;TEXT(TODAY(),"yyyy")&amp;"-"&amp;TEXT(ROW()-1,"000"))</f>
        <v/>
      </c>
      <c r="P34" s="4"/>
      <c r="Q34" s="4"/>
      <c r="R34" s="5"/>
      <c r="S34" s="5"/>
      <c r="T34" s="6"/>
      <c r="U34" s="6"/>
      <c r="V34" s="4"/>
      <c r="W34" s="4"/>
      <c r="X34" s="7" t="str">
        <f t="shared" ref="X34:X65" si="6">IF(D34="","",COUNTIF(P34:W34,1)/8)</f>
        <v/>
      </c>
      <c r="Y34" s="2" t="str">
        <f t="shared" ref="Y34:Y65" si="7">IF(W34=1,"Abgeschlossen",IF(V34=1,"Nachverfolgung",IF(U34=1,"Abschlussbericht",IF(T34=1,"Berichtsentwurf",IF(R34=1,"Feldarbeit",IF(P34=1,"Planung","Nicht gestartet"))))))</f>
        <v>Nicht gestartet</v>
      </c>
      <c r="Z34" s="2">
        <f t="shared" ref="Z34:Z65" ca="1" si="8">IF(OR(D34="",Y34="Abgeschlossen",M34=""),0,MAX(0,TODAY()-M34))</f>
        <v>0</v>
      </c>
      <c r="AA34" s="2" t="str">
        <f t="shared" ref="AA34:AA65" ca="1" si="9">IF(Y34="Abgeschlossen","OK",IF(Z34&gt;0,"Verspätet",IF(X34&gt;=0.01,"In Arbeit","Nicht gestartet")))</f>
        <v>In Arbeit</v>
      </c>
    </row>
    <row r="35" spans="1:27" x14ac:dyDescent="0.25">
      <c r="A35" s="2" t="str">
        <f t="shared" ca="1" si="5"/>
        <v/>
      </c>
      <c r="P35" s="4"/>
      <c r="Q35" s="4"/>
      <c r="R35" s="5"/>
      <c r="S35" s="5"/>
      <c r="T35" s="6"/>
      <c r="U35" s="6"/>
      <c r="V35" s="4"/>
      <c r="W35" s="4"/>
      <c r="X35" s="7" t="str">
        <f t="shared" si="6"/>
        <v/>
      </c>
      <c r="Y35" s="2" t="str">
        <f t="shared" si="7"/>
        <v>Nicht gestartet</v>
      </c>
      <c r="Z35" s="2">
        <f t="shared" ca="1" si="8"/>
        <v>0</v>
      </c>
      <c r="AA35" s="2" t="str">
        <f t="shared" ca="1" si="9"/>
        <v>In Arbeit</v>
      </c>
    </row>
    <row r="36" spans="1:27" x14ac:dyDescent="0.25">
      <c r="A36" s="2" t="str">
        <f t="shared" ca="1" si="5"/>
        <v/>
      </c>
      <c r="P36" s="4"/>
      <c r="Q36" s="4"/>
      <c r="R36" s="5"/>
      <c r="S36" s="5"/>
      <c r="T36" s="6"/>
      <c r="U36" s="6"/>
      <c r="V36" s="4"/>
      <c r="W36" s="4"/>
      <c r="X36" s="7" t="str">
        <f t="shared" si="6"/>
        <v/>
      </c>
      <c r="Y36" s="2" t="str">
        <f t="shared" si="7"/>
        <v>Nicht gestartet</v>
      </c>
      <c r="Z36" s="2">
        <f t="shared" ca="1" si="8"/>
        <v>0</v>
      </c>
      <c r="AA36" s="2" t="str">
        <f t="shared" ca="1" si="9"/>
        <v>In Arbeit</v>
      </c>
    </row>
    <row r="37" spans="1:27" x14ac:dyDescent="0.25">
      <c r="A37" s="2" t="str">
        <f t="shared" ca="1" si="5"/>
        <v/>
      </c>
      <c r="P37" s="4"/>
      <c r="Q37" s="4"/>
      <c r="R37" s="5"/>
      <c r="S37" s="5"/>
      <c r="T37" s="6"/>
      <c r="U37" s="6"/>
      <c r="V37" s="4"/>
      <c r="W37" s="4"/>
      <c r="X37" s="7" t="str">
        <f t="shared" si="6"/>
        <v/>
      </c>
      <c r="Y37" s="2" t="str">
        <f t="shared" si="7"/>
        <v>Nicht gestartet</v>
      </c>
      <c r="Z37" s="2">
        <f t="shared" ca="1" si="8"/>
        <v>0</v>
      </c>
      <c r="AA37" s="2" t="str">
        <f t="shared" ca="1" si="9"/>
        <v>In Arbeit</v>
      </c>
    </row>
    <row r="38" spans="1:27" x14ac:dyDescent="0.25">
      <c r="A38" s="2" t="str">
        <f t="shared" ca="1" si="5"/>
        <v/>
      </c>
      <c r="P38" s="4"/>
      <c r="Q38" s="4"/>
      <c r="R38" s="5"/>
      <c r="S38" s="5"/>
      <c r="T38" s="6"/>
      <c r="U38" s="6"/>
      <c r="V38" s="4"/>
      <c r="W38" s="4"/>
      <c r="X38" s="7" t="str">
        <f t="shared" si="6"/>
        <v/>
      </c>
      <c r="Y38" s="2" t="str">
        <f t="shared" si="7"/>
        <v>Nicht gestartet</v>
      </c>
      <c r="Z38" s="2">
        <f t="shared" ca="1" si="8"/>
        <v>0</v>
      </c>
      <c r="AA38" s="2" t="str">
        <f t="shared" ca="1" si="9"/>
        <v>In Arbeit</v>
      </c>
    </row>
    <row r="39" spans="1:27" x14ac:dyDescent="0.25">
      <c r="A39" s="2" t="str">
        <f t="shared" ca="1" si="5"/>
        <v/>
      </c>
      <c r="P39" s="4"/>
      <c r="Q39" s="4"/>
      <c r="R39" s="5"/>
      <c r="S39" s="5"/>
      <c r="T39" s="6"/>
      <c r="U39" s="6"/>
      <c r="V39" s="4"/>
      <c r="W39" s="4"/>
      <c r="X39" s="7" t="str">
        <f t="shared" si="6"/>
        <v/>
      </c>
      <c r="Y39" s="2" t="str">
        <f t="shared" si="7"/>
        <v>Nicht gestartet</v>
      </c>
      <c r="Z39" s="2">
        <f t="shared" ca="1" si="8"/>
        <v>0</v>
      </c>
      <c r="AA39" s="2" t="str">
        <f t="shared" ca="1" si="9"/>
        <v>In Arbeit</v>
      </c>
    </row>
    <row r="40" spans="1:27" x14ac:dyDescent="0.25">
      <c r="A40" s="2" t="str">
        <f t="shared" ca="1" si="5"/>
        <v/>
      </c>
      <c r="P40" s="4"/>
      <c r="Q40" s="4"/>
      <c r="R40" s="5"/>
      <c r="S40" s="5"/>
      <c r="T40" s="6"/>
      <c r="U40" s="6"/>
      <c r="V40" s="4"/>
      <c r="W40" s="4"/>
      <c r="X40" s="7" t="str">
        <f t="shared" si="6"/>
        <v/>
      </c>
      <c r="Y40" s="2" t="str">
        <f t="shared" si="7"/>
        <v>Nicht gestartet</v>
      </c>
      <c r="Z40" s="2">
        <f t="shared" ca="1" si="8"/>
        <v>0</v>
      </c>
      <c r="AA40" s="2" t="str">
        <f t="shared" ca="1" si="9"/>
        <v>In Arbeit</v>
      </c>
    </row>
    <row r="41" spans="1:27" x14ac:dyDescent="0.25">
      <c r="A41" s="2" t="str">
        <f t="shared" ca="1" si="5"/>
        <v/>
      </c>
      <c r="P41" s="4"/>
      <c r="Q41" s="4"/>
      <c r="R41" s="5"/>
      <c r="S41" s="5"/>
      <c r="T41" s="6"/>
      <c r="U41" s="6"/>
      <c r="V41" s="4"/>
      <c r="W41" s="4"/>
      <c r="X41" s="7" t="str">
        <f t="shared" si="6"/>
        <v/>
      </c>
      <c r="Y41" s="2" t="str">
        <f t="shared" si="7"/>
        <v>Nicht gestartet</v>
      </c>
      <c r="Z41" s="2">
        <f t="shared" ca="1" si="8"/>
        <v>0</v>
      </c>
      <c r="AA41" s="2" t="str">
        <f t="shared" ca="1" si="9"/>
        <v>In Arbeit</v>
      </c>
    </row>
    <row r="42" spans="1:27" x14ac:dyDescent="0.25">
      <c r="A42" s="2" t="str">
        <f t="shared" ca="1" si="5"/>
        <v/>
      </c>
      <c r="P42" s="4"/>
      <c r="Q42" s="4"/>
      <c r="R42" s="5"/>
      <c r="S42" s="5"/>
      <c r="T42" s="6"/>
      <c r="U42" s="6"/>
      <c r="V42" s="4"/>
      <c r="W42" s="4"/>
      <c r="X42" s="7" t="str">
        <f t="shared" si="6"/>
        <v/>
      </c>
      <c r="Y42" s="2" t="str">
        <f t="shared" si="7"/>
        <v>Nicht gestartet</v>
      </c>
      <c r="Z42" s="2">
        <f t="shared" ca="1" si="8"/>
        <v>0</v>
      </c>
      <c r="AA42" s="2" t="str">
        <f t="shared" ca="1" si="9"/>
        <v>In Arbeit</v>
      </c>
    </row>
    <row r="43" spans="1:27" x14ac:dyDescent="0.25">
      <c r="A43" s="2" t="str">
        <f t="shared" ca="1" si="5"/>
        <v/>
      </c>
      <c r="P43" s="4"/>
      <c r="Q43" s="4"/>
      <c r="R43" s="5"/>
      <c r="S43" s="5"/>
      <c r="T43" s="6"/>
      <c r="U43" s="6"/>
      <c r="V43" s="4"/>
      <c r="W43" s="4"/>
      <c r="X43" s="7" t="str">
        <f t="shared" si="6"/>
        <v/>
      </c>
      <c r="Y43" s="2" t="str">
        <f t="shared" si="7"/>
        <v>Nicht gestartet</v>
      </c>
      <c r="Z43" s="2">
        <f t="shared" ca="1" si="8"/>
        <v>0</v>
      </c>
      <c r="AA43" s="2" t="str">
        <f t="shared" ca="1" si="9"/>
        <v>In Arbeit</v>
      </c>
    </row>
    <row r="44" spans="1:27" x14ac:dyDescent="0.25">
      <c r="A44" s="2" t="str">
        <f t="shared" ca="1" si="5"/>
        <v/>
      </c>
      <c r="P44" s="4"/>
      <c r="Q44" s="4"/>
      <c r="R44" s="5"/>
      <c r="S44" s="5"/>
      <c r="T44" s="6"/>
      <c r="U44" s="6"/>
      <c r="V44" s="4"/>
      <c r="W44" s="4"/>
      <c r="X44" s="7" t="str">
        <f t="shared" si="6"/>
        <v/>
      </c>
      <c r="Y44" s="2" t="str">
        <f t="shared" si="7"/>
        <v>Nicht gestartet</v>
      </c>
      <c r="Z44" s="2">
        <f t="shared" ca="1" si="8"/>
        <v>0</v>
      </c>
      <c r="AA44" s="2" t="str">
        <f t="shared" ca="1" si="9"/>
        <v>In Arbeit</v>
      </c>
    </row>
    <row r="45" spans="1:27" x14ac:dyDescent="0.25">
      <c r="A45" s="2" t="str">
        <f t="shared" ca="1" si="5"/>
        <v/>
      </c>
      <c r="P45" s="4"/>
      <c r="Q45" s="4"/>
      <c r="R45" s="5"/>
      <c r="S45" s="5"/>
      <c r="T45" s="6"/>
      <c r="U45" s="6"/>
      <c r="V45" s="4"/>
      <c r="W45" s="4"/>
      <c r="X45" s="7" t="str">
        <f t="shared" si="6"/>
        <v/>
      </c>
      <c r="Y45" s="2" t="str">
        <f t="shared" si="7"/>
        <v>Nicht gestartet</v>
      </c>
      <c r="Z45" s="2">
        <f t="shared" ca="1" si="8"/>
        <v>0</v>
      </c>
      <c r="AA45" s="2" t="str">
        <f t="shared" ca="1" si="9"/>
        <v>In Arbeit</v>
      </c>
    </row>
    <row r="46" spans="1:27" x14ac:dyDescent="0.25">
      <c r="A46" s="2" t="str">
        <f t="shared" ca="1" si="5"/>
        <v/>
      </c>
      <c r="P46" s="4"/>
      <c r="Q46" s="4"/>
      <c r="R46" s="5"/>
      <c r="S46" s="5"/>
      <c r="T46" s="6"/>
      <c r="U46" s="6"/>
      <c r="V46" s="4"/>
      <c r="W46" s="4"/>
      <c r="X46" s="7" t="str">
        <f t="shared" si="6"/>
        <v/>
      </c>
      <c r="Y46" s="2" t="str">
        <f t="shared" si="7"/>
        <v>Nicht gestartet</v>
      </c>
      <c r="Z46" s="2">
        <f t="shared" ca="1" si="8"/>
        <v>0</v>
      </c>
      <c r="AA46" s="2" t="str">
        <f t="shared" ca="1" si="9"/>
        <v>In Arbeit</v>
      </c>
    </row>
    <row r="47" spans="1:27" x14ac:dyDescent="0.25">
      <c r="A47" s="2" t="str">
        <f t="shared" ca="1" si="5"/>
        <v/>
      </c>
      <c r="P47" s="4"/>
      <c r="Q47" s="4"/>
      <c r="R47" s="5"/>
      <c r="S47" s="5"/>
      <c r="T47" s="6"/>
      <c r="U47" s="6"/>
      <c r="V47" s="4"/>
      <c r="W47" s="4"/>
      <c r="X47" s="7" t="str">
        <f t="shared" si="6"/>
        <v/>
      </c>
      <c r="Y47" s="2" t="str">
        <f t="shared" si="7"/>
        <v>Nicht gestartet</v>
      </c>
      <c r="Z47" s="2">
        <f t="shared" ca="1" si="8"/>
        <v>0</v>
      </c>
      <c r="AA47" s="2" t="str">
        <f t="shared" ca="1" si="9"/>
        <v>In Arbeit</v>
      </c>
    </row>
    <row r="48" spans="1:27" x14ac:dyDescent="0.25">
      <c r="A48" s="2" t="str">
        <f t="shared" ca="1" si="5"/>
        <v/>
      </c>
      <c r="P48" s="4"/>
      <c r="Q48" s="4"/>
      <c r="R48" s="5"/>
      <c r="S48" s="5"/>
      <c r="T48" s="6"/>
      <c r="U48" s="6"/>
      <c r="V48" s="4"/>
      <c r="W48" s="4"/>
      <c r="X48" s="7" t="str">
        <f t="shared" si="6"/>
        <v/>
      </c>
      <c r="Y48" s="2" t="str">
        <f t="shared" si="7"/>
        <v>Nicht gestartet</v>
      </c>
      <c r="Z48" s="2">
        <f t="shared" ca="1" si="8"/>
        <v>0</v>
      </c>
      <c r="AA48" s="2" t="str">
        <f t="shared" ca="1" si="9"/>
        <v>In Arbeit</v>
      </c>
    </row>
    <row r="49" spans="1:27" x14ac:dyDescent="0.25">
      <c r="A49" s="2" t="str">
        <f t="shared" ca="1" si="5"/>
        <v/>
      </c>
      <c r="P49" s="4"/>
      <c r="Q49" s="4"/>
      <c r="R49" s="5"/>
      <c r="S49" s="5"/>
      <c r="T49" s="6"/>
      <c r="U49" s="6"/>
      <c r="V49" s="4"/>
      <c r="W49" s="4"/>
      <c r="X49" s="7" t="str">
        <f t="shared" si="6"/>
        <v/>
      </c>
      <c r="Y49" s="2" t="str">
        <f t="shared" si="7"/>
        <v>Nicht gestartet</v>
      </c>
      <c r="Z49" s="2">
        <f t="shared" ca="1" si="8"/>
        <v>0</v>
      </c>
      <c r="AA49" s="2" t="str">
        <f t="shared" ca="1" si="9"/>
        <v>In Arbeit</v>
      </c>
    </row>
    <row r="50" spans="1:27" x14ac:dyDescent="0.25">
      <c r="A50" s="2" t="str">
        <f t="shared" ca="1" si="5"/>
        <v/>
      </c>
      <c r="P50" s="4"/>
      <c r="Q50" s="4"/>
      <c r="R50" s="5"/>
      <c r="S50" s="5"/>
      <c r="T50" s="6"/>
      <c r="U50" s="6"/>
      <c r="V50" s="4"/>
      <c r="W50" s="4"/>
      <c r="X50" s="7" t="str">
        <f t="shared" si="6"/>
        <v/>
      </c>
      <c r="Y50" s="2" t="str">
        <f t="shared" si="7"/>
        <v>Nicht gestartet</v>
      </c>
      <c r="Z50" s="2">
        <f t="shared" ca="1" si="8"/>
        <v>0</v>
      </c>
      <c r="AA50" s="2" t="str">
        <f t="shared" ca="1" si="9"/>
        <v>In Arbeit</v>
      </c>
    </row>
    <row r="51" spans="1:27" x14ac:dyDescent="0.25">
      <c r="A51" s="2" t="str">
        <f t="shared" ca="1" si="5"/>
        <v/>
      </c>
      <c r="P51" s="4"/>
      <c r="Q51" s="4"/>
      <c r="R51" s="5"/>
      <c r="S51" s="5"/>
      <c r="T51" s="6"/>
      <c r="U51" s="6"/>
      <c r="V51" s="4"/>
      <c r="W51" s="4"/>
      <c r="X51" s="7" t="str">
        <f t="shared" si="6"/>
        <v/>
      </c>
      <c r="Y51" s="2" t="str">
        <f t="shared" si="7"/>
        <v>Nicht gestartet</v>
      </c>
      <c r="Z51" s="2">
        <f t="shared" ca="1" si="8"/>
        <v>0</v>
      </c>
      <c r="AA51" s="2" t="str">
        <f t="shared" ca="1" si="9"/>
        <v>In Arbeit</v>
      </c>
    </row>
    <row r="52" spans="1:27" x14ac:dyDescent="0.25">
      <c r="A52" s="2" t="str">
        <f t="shared" ca="1" si="5"/>
        <v/>
      </c>
      <c r="P52" s="4"/>
      <c r="Q52" s="4"/>
      <c r="R52" s="5"/>
      <c r="S52" s="5"/>
      <c r="T52" s="6"/>
      <c r="U52" s="6"/>
      <c r="V52" s="4"/>
      <c r="W52" s="4"/>
      <c r="X52" s="7" t="str">
        <f t="shared" si="6"/>
        <v/>
      </c>
      <c r="Y52" s="2" t="str">
        <f t="shared" si="7"/>
        <v>Nicht gestartet</v>
      </c>
      <c r="Z52" s="2">
        <f t="shared" ca="1" si="8"/>
        <v>0</v>
      </c>
      <c r="AA52" s="2" t="str">
        <f t="shared" ca="1" si="9"/>
        <v>In Arbeit</v>
      </c>
    </row>
    <row r="53" spans="1:27" x14ac:dyDescent="0.25">
      <c r="A53" s="2" t="str">
        <f t="shared" ca="1" si="5"/>
        <v/>
      </c>
      <c r="P53" s="4"/>
      <c r="Q53" s="4"/>
      <c r="R53" s="5"/>
      <c r="S53" s="5"/>
      <c r="T53" s="6"/>
      <c r="U53" s="6"/>
      <c r="V53" s="4"/>
      <c r="W53" s="4"/>
      <c r="X53" s="7" t="str">
        <f t="shared" si="6"/>
        <v/>
      </c>
      <c r="Y53" s="2" t="str">
        <f t="shared" si="7"/>
        <v>Nicht gestartet</v>
      </c>
      <c r="Z53" s="2">
        <f t="shared" ca="1" si="8"/>
        <v>0</v>
      </c>
      <c r="AA53" s="2" t="str">
        <f t="shared" ca="1" si="9"/>
        <v>In Arbeit</v>
      </c>
    </row>
    <row r="54" spans="1:27" x14ac:dyDescent="0.25">
      <c r="A54" s="2" t="str">
        <f t="shared" ca="1" si="5"/>
        <v/>
      </c>
      <c r="P54" s="4"/>
      <c r="Q54" s="4"/>
      <c r="R54" s="5"/>
      <c r="S54" s="5"/>
      <c r="T54" s="6"/>
      <c r="U54" s="6"/>
      <c r="V54" s="4"/>
      <c r="W54" s="4"/>
      <c r="X54" s="7" t="str">
        <f t="shared" si="6"/>
        <v/>
      </c>
      <c r="Y54" s="2" t="str">
        <f t="shared" si="7"/>
        <v>Nicht gestartet</v>
      </c>
      <c r="Z54" s="2">
        <f t="shared" ca="1" si="8"/>
        <v>0</v>
      </c>
      <c r="AA54" s="2" t="str">
        <f t="shared" ca="1" si="9"/>
        <v>In Arbeit</v>
      </c>
    </row>
    <row r="55" spans="1:27" x14ac:dyDescent="0.25">
      <c r="A55" s="2" t="str">
        <f t="shared" ca="1" si="5"/>
        <v/>
      </c>
      <c r="P55" s="4"/>
      <c r="Q55" s="4"/>
      <c r="R55" s="5"/>
      <c r="S55" s="5"/>
      <c r="T55" s="6"/>
      <c r="U55" s="6"/>
      <c r="V55" s="4"/>
      <c r="W55" s="4"/>
      <c r="X55" s="7" t="str">
        <f t="shared" si="6"/>
        <v/>
      </c>
      <c r="Y55" s="2" t="str">
        <f t="shared" si="7"/>
        <v>Nicht gestartet</v>
      </c>
      <c r="Z55" s="2">
        <f t="shared" ca="1" si="8"/>
        <v>0</v>
      </c>
      <c r="AA55" s="2" t="str">
        <f t="shared" ca="1" si="9"/>
        <v>In Arbeit</v>
      </c>
    </row>
    <row r="56" spans="1:27" x14ac:dyDescent="0.25">
      <c r="A56" s="2" t="str">
        <f t="shared" ca="1" si="5"/>
        <v/>
      </c>
      <c r="P56" s="4"/>
      <c r="Q56" s="4"/>
      <c r="R56" s="5"/>
      <c r="S56" s="5"/>
      <c r="T56" s="6"/>
      <c r="U56" s="6"/>
      <c r="V56" s="4"/>
      <c r="W56" s="4"/>
      <c r="X56" s="7" t="str">
        <f t="shared" si="6"/>
        <v/>
      </c>
      <c r="Y56" s="2" t="str">
        <f t="shared" si="7"/>
        <v>Nicht gestartet</v>
      </c>
      <c r="Z56" s="2">
        <f t="shared" ca="1" si="8"/>
        <v>0</v>
      </c>
      <c r="AA56" s="2" t="str">
        <f t="shared" ca="1" si="9"/>
        <v>In Arbeit</v>
      </c>
    </row>
    <row r="57" spans="1:27" x14ac:dyDescent="0.25">
      <c r="A57" s="2" t="str">
        <f t="shared" ca="1" si="5"/>
        <v/>
      </c>
      <c r="P57" s="4"/>
      <c r="Q57" s="4"/>
      <c r="R57" s="5"/>
      <c r="S57" s="5"/>
      <c r="T57" s="6"/>
      <c r="U57" s="6"/>
      <c r="V57" s="4"/>
      <c r="W57" s="4"/>
      <c r="X57" s="7" t="str">
        <f t="shared" si="6"/>
        <v/>
      </c>
      <c r="Y57" s="2" t="str">
        <f t="shared" si="7"/>
        <v>Nicht gestartet</v>
      </c>
      <c r="Z57" s="2">
        <f t="shared" ca="1" si="8"/>
        <v>0</v>
      </c>
      <c r="AA57" s="2" t="str">
        <f t="shared" ca="1" si="9"/>
        <v>In Arbeit</v>
      </c>
    </row>
    <row r="58" spans="1:27" x14ac:dyDescent="0.25">
      <c r="A58" s="2" t="str">
        <f t="shared" ca="1" si="5"/>
        <v/>
      </c>
      <c r="P58" s="4"/>
      <c r="Q58" s="4"/>
      <c r="R58" s="5"/>
      <c r="S58" s="5"/>
      <c r="T58" s="6"/>
      <c r="U58" s="6"/>
      <c r="V58" s="4"/>
      <c r="W58" s="4"/>
      <c r="X58" s="7" t="str">
        <f t="shared" si="6"/>
        <v/>
      </c>
      <c r="Y58" s="2" t="str">
        <f t="shared" si="7"/>
        <v>Nicht gestartet</v>
      </c>
      <c r="Z58" s="2">
        <f t="shared" ca="1" si="8"/>
        <v>0</v>
      </c>
      <c r="AA58" s="2" t="str">
        <f t="shared" ca="1" si="9"/>
        <v>In Arbeit</v>
      </c>
    </row>
    <row r="59" spans="1:27" x14ac:dyDescent="0.25">
      <c r="A59" s="2" t="str">
        <f t="shared" ca="1" si="5"/>
        <v/>
      </c>
      <c r="P59" s="4"/>
      <c r="Q59" s="4"/>
      <c r="R59" s="5"/>
      <c r="S59" s="5"/>
      <c r="T59" s="6"/>
      <c r="U59" s="6"/>
      <c r="V59" s="4"/>
      <c r="W59" s="4"/>
      <c r="X59" s="7" t="str">
        <f t="shared" si="6"/>
        <v/>
      </c>
      <c r="Y59" s="2" t="str">
        <f t="shared" si="7"/>
        <v>Nicht gestartet</v>
      </c>
      <c r="Z59" s="2">
        <f t="shared" ca="1" si="8"/>
        <v>0</v>
      </c>
      <c r="AA59" s="2" t="str">
        <f t="shared" ca="1" si="9"/>
        <v>In Arbeit</v>
      </c>
    </row>
    <row r="60" spans="1:27" x14ac:dyDescent="0.25">
      <c r="A60" s="2" t="str">
        <f t="shared" ca="1" si="5"/>
        <v/>
      </c>
      <c r="P60" s="4"/>
      <c r="Q60" s="4"/>
      <c r="R60" s="5"/>
      <c r="S60" s="5"/>
      <c r="T60" s="6"/>
      <c r="U60" s="6"/>
      <c r="V60" s="4"/>
      <c r="W60" s="4"/>
      <c r="X60" s="7" t="str">
        <f t="shared" si="6"/>
        <v/>
      </c>
      <c r="Y60" s="2" t="str">
        <f t="shared" si="7"/>
        <v>Nicht gestartet</v>
      </c>
      <c r="Z60" s="2">
        <f t="shared" ca="1" si="8"/>
        <v>0</v>
      </c>
      <c r="AA60" s="2" t="str">
        <f t="shared" ca="1" si="9"/>
        <v>In Arbeit</v>
      </c>
    </row>
    <row r="61" spans="1:27" x14ac:dyDescent="0.25">
      <c r="A61" s="2" t="str">
        <f t="shared" ca="1" si="5"/>
        <v/>
      </c>
      <c r="P61" s="4"/>
      <c r="Q61" s="4"/>
      <c r="R61" s="5"/>
      <c r="S61" s="5"/>
      <c r="T61" s="6"/>
      <c r="U61" s="6"/>
      <c r="V61" s="4"/>
      <c r="W61" s="4"/>
      <c r="X61" s="7" t="str">
        <f t="shared" si="6"/>
        <v/>
      </c>
      <c r="Y61" s="2" t="str">
        <f t="shared" si="7"/>
        <v>Nicht gestartet</v>
      </c>
      <c r="Z61" s="2">
        <f t="shared" ca="1" si="8"/>
        <v>0</v>
      </c>
      <c r="AA61" s="2" t="str">
        <f t="shared" ca="1" si="9"/>
        <v>In Arbeit</v>
      </c>
    </row>
    <row r="62" spans="1:27" x14ac:dyDescent="0.25">
      <c r="A62" s="2" t="str">
        <f t="shared" ca="1" si="5"/>
        <v/>
      </c>
      <c r="P62" s="4"/>
      <c r="Q62" s="4"/>
      <c r="R62" s="5"/>
      <c r="S62" s="5"/>
      <c r="T62" s="6"/>
      <c r="U62" s="6"/>
      <c r="V62" s="4"/>
      <c r="W62" s="4"/>
      <c r="X62" s="7" t="str">
        <f t="shared" si="6"/>
        <v/>
      </c>
      <c r="Y62" s="2" t="str">
        <f t="shared" si="7"/>
        <v>Nicht gestartet</v>
      </c>
      <c r="Z62" s="2">
        <f t="shared" ca="1" si="8"/>
        <v>0</v>
      </c>
      <c r="AA62" s="2" t="str">
        <f t="shared" ca="1" si="9"/>
        <v>In Arbeit</v>
      </c>
    </row>
    <row r="63" spans="1:27" x14ac:dyDescent="0.25">
      <c r="A63" s="2" t="str">
        <f t="shared" ca="1" si="5"/>
        <v/>
      </c>
      <c r="P63" s="4"/>
      <c r="Q63" s="4"/>
      <c r="R63" s="5"/>
      <c r="S63" s="5"/>
      <c r="T63" s="6"/>
      <c r="U63" s="6"/>
      <c r="V63" s="4"/>
      <c r="W63" s="4"/>
      <c r="X63" s="7" t="str">
        <f t="shared" si="6"/>
        <v/>
      </c>
      <c r="Y63" s="2" t="str">
        <f t="shared" si="7"/>
        <v>Nicht gestartet</v>
      </c>
      <c r="Z63" s="2">
        <f t="shared" ca="1" si="8"/>
        <v>0</v>
      </c>
      <c r="AA63" s="2" t="str">
        <f t="shared" ca="1" si="9"/>
        <v>In Arbeit</v>
      </c>
    </row>
    <row r="64" spans="1:27" x14ac:dyDescent="0.25">
      <c r="A64" s="2" t="str">
        <f t="shared" ca="1" si="5"/>
        <v/>
      </c>
      <c r="P64" s="4"/>
      <c r="Q64" s="4"/>
      <c r="R64" s="5"/>
      <c r="S64" s="5"/>
      <c r="T64" s="6"/>
      <c r="U64" s="6"/>
      <c r="V64" s="4"/>
      <c r="W64" s="4"/>
      <c r="X64" s="7" t="str">
        <f t="shared" si="6"/>
        <v/>
      </c>
      <c r="Y64" s="2" t="str">
        <f t="shared" si="7"/>
        <v>Nicht gestartet</v>
      </c>
      <c r="Z64" s="2">
        <f t="shared" ca="1" si="8"/>
        <v>0</v>
      </c>
      <c r="AA64" s="2" t="str">
        <f t="shared" ca="1" si="9"/>
        <v>In Arbeit</v>
      </c>
    </row>
    <row r="65" spans="1:27" x14ac:dyDescent="0.25">
      <c r="A65" s="2" t="str">
        <f t="shared" ca="1" si="5"/>
        <v/>
      </c>
      <c r="P65" s="4"/>
      <c r="Q65" s="4"/>
      <c r="R65" s="5"/>
      <c r="S65" s="5"/>
      <c r="T65" s="6"/>
      <c r="U65" s="6"/>
      <c r="V65" s="4"/>
      <c r="W65" s="4"/>
      <c r="X65" s="7" t="str">
        <f t="shared" si="6"/>
        <v/>
      </c>
      <c r="Y65" s="2" t="str">
        <f t="shared" si="7"/>
        <v>Nicht gestartet</v>
      </c>
      <c r="Z65" s="2">
        <f t="shared" ca="1" si="8"/>
        <v>0</v>
      </c>
      <c r="AA65" s="2" t="str">
        <f t="shared" ca="1" si="9"/>
        <v>In Arbeit</v>
      </c>
    </row>
    <row r="66" spans="1:27" x14ac:dyDescent="0.25">
      <c r="A66" s="2" t="str">
        <f t="shared" ref="A66:A97" ca="1" si="10">IF(D66="","","AUD-"&amp;TEXT(TODAY(),"yyyy")&amp;"-"&amp;TEXT(ROW()-1,"000"))</f>
        <v/>
      </c>
      <c r="P66" s="4"/>
      <c r="Q66" s="4"/>
      <c r="R66" s="5"/>
      <c r="S66" s="5"/>
      <c r="T66" s="6"/>
      <c r="U66" s="6"/>
      <c r="V66" s="4"/>
      <c r="W66" s="4"/>
      <c r="X66" s="7" t="str">
        <f t="shared" ref="X66:X97" si="11">IF(D66="","",COUNTIF(P66:W66,1)/8)</f>
        <v/>
      </c>
      <c r="Y66" s="2" t="str">
        <f t="shared" ref="Y66:Y97" si="12">IF(W66=1,"Abgeschlossen",IF(V66=1,"Nachverfolgung",IF(U66=1,"Abschlussbericht",IF(T66=1,"Berichtsentwurf",IF(R66=1,"Feldarbeit",IF(P66=1,"Planung","Nicht gestartet"))))))</f>
        <v>Nicht gestartet</v>
      </c>
      <c r="Z66" s="2">
        <f t="shared" ref="Z66:Z97" ca="1" si="13">IF(OR(D66="",Y66="Abgeschlossen",M66=""),0,MAX(0,TODAY()-M66))</f>
        <v>0</v>
      </c>
      <c r="AA66" s="2" t="str">
        <f t="shared" ref="AA66:AA97" ca="1" si="14">IF(Y66="Abgeschlossen","OK",IF(Z66&gt;0,"Verspätet",IF(X66&gt;=0.01,"In Arbeit","Nicht gestartet")))</f>
        <v>In Arbeit</v>
      </c>
    </row>
    <row r="67" spans="1:27" x14ac:dyDescent="0.25">
      <c r="A67" s="2" t="str">
        <f t="shared" ca="1" si="10"/>
        <v/>
      </c>
      <c r="P67" s="4"/>
      <c r="Q67" s="4"/>
      <c r="R67" s="5"/>
      <c r="S67" s="5"/>
      <c r="T67" s="6"/>
      <c r="U67" s="6"/>
      <c r="V67" s="4"/>
      <c r="W67" s="4"/>
      <c r="X67" s="7" t="str">
        <f t="shared" si="11"/>
        <v/>
      </c>
      <c r="Y67" s="2" t="str">
        <f t="shared" si="12"/>
        <v>Nicht gestartet</v>
      </c>
      <c r="Z67" s="2">
        <f t="shared" ca="1" si="13"/>
        <v>0</v>
      </c>
      <c r="AA67" s="2" t="str">
        <f t="shared" ca="1" si="14"/>
        <v>In Arbeit</v>
      </c>
    </row>
    <row r="68" spans="1:27" x14ac:dyDescent="0.25">
      <c r="A68" s="2" t="str">
        <f t="shared" ca="1" si="10"/>
        <v/>
      </c>
      <c r="P68" s="4"/>
      <c r="Q68" s="4"/>
      <c r="R68" s="5"/>
      <c r="S68" s="5"/>
      <c r="T68" s="6"/>
      <c r="U68" s="6"/>
      <c r="V68" s="4"/>
      <c r="W68" s="4"/>
      <c r="X68" s="7" t="str">
        <f t="shared" si="11"/>
        <v/>
      </c>
      <c r="Y68" s="2" t="str">
        <f t="shared" si="12"/>
        <v>Nicht gestartet</v>
      </c>
      <c r="Z68" s="2">
        <f t="shared" ca="1" si="13"/>
        <v>0</v>
      </c>
      <c r="AA68" s="2" t="str">
        <f t="shared" ca="1" si="14"/>
        <v>In Arbeit</v>
      </c>
    </row>
    <row r="69" spans="1:27" x14ac:dyDescent="0.25">
      <c r="A69" s="2" t="str">
        <f t="shared" ca="1" si="10"/>
        <v/>
      </c>
      <c r="P69" s="4"/>
      <c r="Q69" s="4"/>
      <c r="R69" s="5"/>
      <c r="S69" s="5"/>
      <c r="T69" s="6"/>
      <c r="U69" s="6"/>
      <c r="V69" s="4"/>
      <c r="W69" s="4"/>
      <c r="X69" s="7" t="str">
        <f t="shared" si="11"/>
        <v/>
      </c>
      <c r="Y69" s="2" t="str">
        <f t="shared" si="12"/>
        <v>Nicht gestartet</v>
      </c>
      <c r="Z69" s="2">
        <f t="shared" ca="1" si="13"/>
        <v>0</v>
      </c>
      <c r="AA69" s="2" t="str">
        <f t="shared" ca="1" si="14"/>
        <v>In Arbeit</v>
      </c>
    </row>
    <row r="70" spans="1:27" x14ac:dyDescent="0.25">
      <c r="A70" s="2" t="str">
        <f t="shared" ca="1" si="10"/>
        <v/>
      </c>
      <c r="P70" s="4"/>
      <c r="Q70" s="4"/>
      <c r="R70" s="5"/>
      <c r="S70" s="5"/>
      <c r="T70" s="6"/>
      <c r="U70" s="6"/>
      <c r="V70" s="4"/>
      <c r="W70" s="4"/>
      <c r="X70" s="7" t="str">
        <f t="shared" si="11"/>
        <v/>
      </c>
      <c r="Y70" s="2" t="str">
        <f t="shared" si="12"/>
        <v>Nicht gestartet</v>
      </c>
      <c r="Z70" s="2">
        <f t="shared" ca="1" si="13"/>
        <v>0</v>
      </c>
      <c r="AA70" s="2" t="str">
        <f t="shared" ca="1" si="14"/>
        <v>In Arbeit</v>
      </c>
    </row>
    <row r="71" spans="1:27" x14ac:dyDescent="0.25">
      <c r="A71" s="2" t="str">
        <f t="shared" ca="1" si="10"/>
        <v/>
      </c>
      <c r="P71" s="4"/>
      <c r="Q71" s="4"/>
      <c r="R71" s="5"/>
      <c r="S71" s="5"/>
      <c r="T71" s="6"/>
      <c r="U71" s="6"/>
      <c r="V71" s="4"/>
      <c r="W71" s="4"/>
      <c r="X71" s="7" t="str">
        <f t="shared" si="11"/>
        <v/>
      </c>
      <c r="Y71" s="2" t="str">
        <f t="shared" si="12"/>
        <v>Nicht gestartet</v>
      </c>
      <c r="Z71" s="2">
        <f t="shared" ca="1" si="13"/>
        <v>0</v>
      </c>
      <c r="AA71" s="2" t="str">
        <f t="shared" ca="1" si="14"/>
        <v>In Arbeit</v>
      </c>
    </row>
    <row r="72" spans="1:27" x14ac:dyDescent="0.25">
      <c r="A72" s="2" t="str">
        <f t="shared" ca="1" si="10"/>
        <v/>
      </c>
      <c r="P72" s="4"/>
      <c r="Q72" s="4"/>
      <c r="R72" s="5"/>
      <c r="S72" s="5"/>
      <c r="T72" s="6"/>
      <c r="U72" s="6"/>
      <c r="V72" s="4"/>
      <c r="W72" s="4"/>
      <c r="X72" s="7" t="str">
        <f t="shared" si="11"/>
        <v/>
      </c>
      <c r="Y72" s="2" t="str">
        <f t="shared" si="12"/>
        <v>Nicht gestartet</v>
      </c>
      <c r="Z72" s="2">
        <f t="shared" ca="1" si="13"/>
        <v>0</v>
      </c>
      <c r="AA72" s="2" t="str">
        <f t="shared" ca="1" si="14"/>
        <v>In Arbeit</v>
      </c>
    </row>
    <row r="73" spans="1:27" x14ac:dyDescent="0.25">
      <c r="A73" s="2" t="str">
        <f t="shared" ca="1" si="10"/>
        <v/>
      </c>
      <c r="P73" s="4"/>
      <c r="Q73" s="4"/>
      <c r="R73" s="5"/>
      <c r="S73" s="5"/>
      <c r="T73" s="6"/>
      <c r="U73" s="6"/>
      <c r="V73" s="4"/>
      <c r="W73" s="4"/>
      <c r="X73" s="7" t="str">
        <f t="shared" si="11"/>
        <v/>
      </c>
      <c r="Y73" s="2" t="str">
        <f t="shared" si="12"/>
        <v>Nicht gestartet</v>
      </c>
      <c r="Z73" s="2">
        <f t="shared" ca="1" si="13"/>
        <v>0</v>
      </c>
      <c r="AA73" s="2" t="str">
        <f t="shared" ca="1" si="14"/>
        <v>In Arbeit</v>
      </c>
    </row>
    <row r="74" spans="1:27" x14ac:dyDescent="0.25">
      <c r="A74" s="2" t="str">
        <f t="shared" ca="1" si="10"/>
        <v/>
      </c>
      <c r="P74" s="4"/>
      <c r="Q74" s="4"/>
      <c r="R74" s="5"/>
      <c r="S74" s="5"/>
      <c r="T74" s="6"/>
      <c r="U74" s="6"/>
      <c r="V74" s="4"/>
      <c r="W74" s="4"/>
      <c r="X74" s="7" t="str">
        <f t="shared" si="11"/>
        <v/>
      </c>
      <c r="Y74" s="2" t="str">
        <f t="shared" si="12"/>
        <v>Nicht gestartet</v>
      </c>
      <c r="Z74" s="2">
        <f t="shared" ca="1" si="13"/>
        <v>0</v>
      </c>
      <c r="AA74" s="2" t="str">
        <f t="shared" ca="1" si="14"/>
        <v>In Arbeit</v>
      </c>
    </row>
    <row r="75" spans="1:27" x14ac:dyDescent="0.25">
      <c r="A75" s="2" t="str">
        <f t="shared" ca="1" si="10"/>
        <v/>
      </c>
      <c r="P75" s="4"/>
      <c r="Q75" s="4"/>
      <c r="R75" s="5"/>
      <c r="S75" s="5"/>
      <c r="T75" s="6"/>
      <c r="U75" s="6"/>
      <c r="V75" s="4"/>
      <c r="W75" s="4"/>
      <c r="X75" s="7" t="str">
        <f t="shared" si="11"/>
        <v/>
      </c>
      <c r="Y75" s="2" t="str">
        <f t="shared" si="12"/>
        <v>Nicht gestartet</v>
      </c>
      <c r="Z75" s="2">
        <f t="shared" ca="1" si="13"/>
        <v>0</v>
      </c>
      <c r="AA75" s="2" t="str">
        <f t="shared" ca="1" si="14"/>
        <v>In Arbeit</v>
      </c>
    </row>
    <row r="76" spans="1:27" x14ac:dyDescent="0.25">
      <c r="A76" s="2" t="str">
        <f t="shared" ca="1" si="10"/>
        <v/>
      </c>
      <c r="P76" s="4"/>
      <c r="Q76" s="4"/>
      <c r="R76" s="5"/>
      <c r="S76" s="5"/>
      <c r="T76" s="6"/>
      <c r="U76" s="6"/>
      <c r="V76" s="4"/>
      <c r="W76" s="4"/>
      <c r="X76" s="7" t="str">
        <f t="shared" si="11"/>
        <v/>
      </c>
      <c r="Y76" s="2" t="str">
        <f t="shared" si="12"/>
        <v>Nicht gestartet</v>
      </c>
      <c r="Z76" s="2">
        <f t="shared" ca="1" si="13"/>
        <v>0</v>
      </c>
      <c r="AA76" s="2" t="str">
        <f t="shared" ca="1" si="14"/>
        <v>In Arbeit</v>
      </c>
    </row>
    <row r="77" spans="1:27" x14ac:dyDescent="0.25">
      <c r="A77" s="2" t="str">
        <f t="shared" ca="1" si="10"/>
        <v/>
      </c>
      <c r="P77" s="4"/>
      <c r="Q77" s="4"/>
      <c r="R77" s="5"/>
      <c r="S77" s="5"/>
      <c r="T77" s="6"/>
      <c r="U77" s="6"/>
      <c r="V77" s="4"/>
      <c r="W77" s="4"/>
      <c r="X77" s="7" t="str">
        <f t="shared" si="11"/>
        <v/>
      </c>
      <c r="Y77" s="2" t="str">
        <f t="shared" si="12"/>
        <v>Nicht gestartet</v>
      </c>
      <c r="Z77" s="2">
        <f t="shared" ca="1" si="13"/>
        <v>0</v>
      </c>
      <c r="AA77" s="2" t="str">
        <f t="shared" ca="1" si="14"/>
        <v>In Arbeit</v>
      </c>
    </row>
    <row r="78" spans="1:27" x14ac:dyDescent="0.25">
      <c r="A78" s="2" t="str">
        <f t="shared" ca="1" si="10"/>
        <v/>
      </c>
      <c r="P78" s="4"/>
      <c r="Q78" s="4"/>
      <c r="R78" s="5"/>
      <c r="S78" s="5"/>
      <c r="T78" s="6"/>
      <c r="U78" s="6"/>
      <c r="V78" s="4"/>
      <c r="W78" s="4"/>
      <c r="X78" s="7" t="str">
        <f t="shared" si="11"/>
        <v/>
      </c>
      <c r="Y78" s="2" t="str">
        <f t="shared" si="12"/>
        <v>Nicht gestartet</v>
      </c>
      <c r="Z78" s="2">
        <f t="shared" ca="1" si="13"/>
        <v>0</v>
      </c>
      <c r="AA78" s="2" t="str">
        <f t="shared" ca="1" si="14"/>
        <v>In Arbeit</v>
      </c>
    </row>
    <row r="79" spans="1:27" x14ac:dyDescent="0.25">
      <c r="A79" s="2" t="str">
        <f t="shared" ca="1" si="10"/>
        <v/>
      </c>
      <c r="P79" s="4"/>
      <c r="Q79" s="4"/>
      <c r="R79" s="5"/>
      <c r="S79" s="5"/>
      <c r="T79" s="6"/>
      <c r="U79" s="6"/>
      <c r="V79" s="4"/>
      <c r="W79" s="4"/>
      <c r="X79" s="7" t="str">
        <f t="shared" si="11"/>
        <v/>
      </c>
      <c r="Y79" s="2" t="str">
        <f t="shared" si="12"/>
        <v>Nicht gestartet</v>
      </c>
      <c r="Z79" s="2">
        <f t="shared" ca="1" si="13"/>
        <v>0</v>
      </c>
      <c r="AA79" s="2" t="str">
        <f t="shared" ca="1" si="14"/>
        <v>In Arbeit</v>
      </c>
    </row>
    <row r="80" spans="1:27" x14ac:dyDescent="0.25">
      <c r="A80" s="2" t="str">
        <f t="shared" ca="1" si="10"/>
        <v/>
      </c>
      <c r="P80" s="4"/>
      <c r="Q80" s="4"/>
      <c r="R80" s="5"/>
      <c r="S80" s="5"/>
      <c r="T80" s="6"/>
      <c r="U80" s="6"/>
      <c r="V80" s="4"/>
      <c r="W80" s="4"/>
      <c r="X80" s="7" t="str">
        <f t="shared" si="11"/>
        <v/>
      </c>
      <c r="Y80" s="2" t="str">
        <f t="shared" si="12"/>
        <v>Nicht gestartet</v>
      </c>
      <c r="Z80" s="2">
        <f t="shared" ca="1" si="13"/>
        <v>0</v>
      </c>
      <c r="AA80" s="2" t="str">
        <f t="shared" ca="1" si="14"/>
        <v>In Arbeit</v>
      </c>
    </row>
    <row r="81" spans="1:27" x14ac:dyDescent="0.25">
      <c r="A81" s="2" t="str">
        <f t="shared" ca="1" si="10"/>
        <v/>
      </c>
      <c r="P81" s="4"/>
      <c r="Q81" s="4"/>
      <c r="R81" s="5"/>
      <c r="S81" s="5"/>
      <c r="T81" s="6"/>
      <c r="U81" s="6"/>
      <c r="V81" s="4"/>
      <c r="W81" s="4"/>
      <c r="X81" s="7" t="str">
        <f t="shared" si="11"/>
        <v/>
      </c>
      <c r="Y81" s="2" t="str">
        <f t="shared" si="12"/>
        <v>Nicht gestartet</v>
      </c>
      <c r="Z81" s="2">
        <f t="shared" ca="1" si="13"/>
        <v>0</v>
      </c>
      <c r="AA81" s="2" t="str">
        <f t="shared" ca="1" si="14"/>
        <v>In Arbeit</v>
      </c>
    </row>
    <row r="82" spans="1:27" x14ac:dyDescent="0.25">
      <c r="A82" s="2" t="str">
        <f t="shared" ca="1" si="10"/>
        <v/>
      </c>
      <c r="P82" s="4"/>
      <c r="Q82" s="4"/>
      <c r="R82" s="5"/>
      <c r="S82" s="5"/>
      <c r="T82" s="6"/>
      <c r="U82" s="6"/>
      <c r="V82" s="4"/>
      <c r="W82" s="4"/>
      <c r="X82" s="7" t="str">
        <f t="shared" si="11"/>
        <v/>
      </c>
      <c r="Y82" s="2" t="str">
        <f t="shared" si="12"/>
        <v>Nicht gestartet</v>
      </c>
      <c r="Z82" s="2">
        <f t="shared" ca="1" si="13"/>
        <v>0</v>
      </c>
      <c r="AA82" s="2" t="str">
        <f t="shared" ca="1" si="14"/>
        <v>In Arbeit</v>
      </c>
    </row>
    <row r="83" spans="1:27" x14ac:dyDescent="0.25">
      <c r="A83" s="2" t="str">
        <f t="shared" ca="1" si="10"/>
        <v/>
      </c>
      <c r="P83" s="4"/>
      <c r="Q83" s="4"/>
      <c r="R83" s="5"/>
      <c r="S83" s="5"/>
      <c r="T83" s="6"/>
      <c r="U83" s="6"/>
      <c r="V83" s="4"/>
      <c r="W83" s="4"/>
      <c r="X83" s="7" t="str">
        <f t="shared" si="11"/>
        <v/>
      </c>
      <c r="Y83" s="2" t="str">
        <f t="shared" si="12"/>
        <v>Nicht gestartet</v>
      </c>
      <c r="Z83" s="2">
        <f t="shared" ca="1" si="13"/>
        <v>0</v>
      </c>
      <c r="AA83" s="2" t="str">
        <f t="shared" ca="1" si="14"/>
        <v>In Arbeit</v>
      </c>
    </row>
    <row r="84" spans="1:27" x14ac:dyDescent="0.25">
      <c r="A84" s="2" t="str">
        <f t="shared" ca="1" si="10"/>
        <v/>
      </c>
      <c r="P84" s="4"/>
      <c r="Q84" s="4"/>
      <c r="R84" s="5"/>
      <c r="S84" s="5"/>
      <c r="T84" s="6"/>
      <c r="U84" s="6"/>
      <c r="V84" s="4"/>
      <c r="W84" s="4"/>
      <c r="X84" s="7" t="str">
        <f t="shared" si="11"/>
        <v/>
      </c>
      <c r="Y84" s="2" t="str">
        <f t="shared" si="12"/>
        <v>Nicht gestartet</v>
      </c>
      <c r="Z84" s="2">
        <f t="shared" ca="1" si="13"/>
        <v>0</v>
      </c>
      <c r="AA84" s="2" t="str">
        <f t="shared" ca="1" si="14"/>
        <v>In Arbeit</v>
      </c>
    </row>
    <row r="85" spans="1:27" x14ac:dyDescent="0.25">
      <c r="A85" s="2" t="str">
        <f t="shared" ca="1" si="10"/>
        <v/>
      </c>
      <c r="P85" s="4"/>
      <c r="Q85" s="4"/>
      <c r="R85" s="5"/>
      <c r="S85" s="5"/>
      <c r="T85" s="6"/>
      <c r="U85" s="6"/>
      <c r="V85" s="4"/>
      <c r="W85" s="4"/>
      <c r="X85" s="7" t="str">
        <f t="shared" si="11"/>
        <v/>
      </c>
      <c r="Y85" s="2" t="str">
        <f t="shared" si="12"/>
        <v>Nicht gestartet</v>
      </c>
      <c r="Z85" s="2">
        <f t="shared" ca="1" si="13"/>
        <v>0</v>
      </c>
      <c r="AA85" s="2" t="str">
        <f t="shared" ca="1" si="14"/>
        <v>In Arbeit</v>
      </c>
    </row>
    <row r="86" spans="1:27" x14ac:dyDescent="0.25">
      <c r="A86" s="2" t="str">
        <f t="shared" ca="1" si="10"/>
        <v/>
      </c>
      <c r="P86" s="4"/>
      <c r="Q86" s="4"/>
      <c r="R86" s="5"/>
      <c r="S86" s="5"/>
      <c r="T86" s="6"/>
      <c r="U86" s="6"/>
      <c r="V86" s="4"/>
      <c r="W86" s="4"/>
      <c r="X86" s="7" t="str">
        <f t="shared" si="11"/>
        <v/>
      </c>
      <c r="Y86" s="2" t="str">
        <f t="shared" si="12"/>
        <v>Nicht gestartet</v>
      </c>
      <c r="Z86" s="2">
        <f t="shared" ca="1" si="13"/>
        <v>0</v>
      </c>
      <c r="AA86" s="2" t="str">
        <f t="shared" ca="1" si="14"/>
        <v>In Arbeit</v>
      </c>
    </row>
    <row r="87" spans="1:27" x14ac:dyDescent="0.25">
      <c r="A87" s="2" t="str">
        <f t="shared" ca="1" si="10"/>
        <v/>
      </c>
      <c r="P87" s="4"/>
      <c r="Q87" s="4"/>
      <c r="R87" s="5"/>
      <c r="S87" s="5"/>
      <c r="T87" s="6"/>
      <c r="U87" s="6"/>
      <c r="V87" s="4"/>
      <c r="W87" s="4"/>
      <c r="X87" s="7" t="str">
        <f t="shared" si="11"/>
        <v/>
      </c>
      <c r="Y87" s="2" t="str">
        <f t="shared" si="12"/>
        <v>Nicht gestartet</v>
      </c>
      <c r="Z87" s="2">
        <f t="shared" ca="1" si="13"/>
        <v>0</v>
      </c>
      <c r="AA87" s="2" t="str">
        <f t="shared" ca="1" si="14"/>
        <v>In Arbeit</v>
      </c>
    </row>
    <row r="88" spans="1:27" x14ac:dyDescent="0.25">
      <c r="A88" s="2" t="str">
        <f t="shared" ca="1" si="10"/>
        <v/>
      </c>
      <c r="P88" s="4"/>
      <c r="Q88" s="4"/>
      <c r="R88" s="5"/>
      <c r="S88" s="5"/>
      <c r="T88" s="6"/>
      <c r="U88" s="6"/>
      <c r="V88" s="4"/>
      <c r="W88" s="4"/>
      <c r="X88" s="7" t="str">
        <f t="shared" si="11"/>
        <v/>
      </c>
      <c r="Y88" s="2" t="str">
        <f t="shared" si="12"/>
        <v>Nicht gestartet</v>
      </c>
      <c r="Z88" s="2">
        <f t="shared" ca="1" si="13"/>
        <v>0</v>
      </c>
      <c r="AA88" s="2" t="str">
        <f t="shared" ca="1" si="14"/>
        <v>In Arbeit</v>
      </c>
    </row>
    <row r="89" spans="1:27" x14ac:dyDescent="0.25">
      <c r="A89" s="2" t="str">
        <f t="shared" ca="1" si="10"/>
        <v/>
      </c>
      <c r="P89" s="4"/>
      <c r="Q89" s="4"/>
      <c r="R89" s="5"/>
      <c r="S89" s="5"/>
      <c r="T89" s="6"/>
      <c r="U89" s="6"/>
      <c r="V89" s="4"/>
      <c r="W89" s="4"/>
      <c r="X89" s="7" t="str">
        <f t="shared" si="11"/>
        <v/>
      </c>
      <c r="Y89" s="2" t="str">
        <f t="shared" si="12"/>
        <v>Nicht gestartet</v>
      </c>
      <c r="Z89" s="2">
        <f t="shared" ca="1" si="13"/>
        <v>0</v>
      </c>
      <c r="AA89" s="2" t="str">
        <f t="shared" ca="1" si="14"/>
        <v>In Arbeit</v>
      </c>
    </row>
    <row r="90" spans="1:27" x14ac:dyDescent="0.25">
      <c r="A90" s="2" t="str">
        <f t="shared" ca="1" si="10"/>
        <v/>
      </c>
      <c r="P90" s="4"/>
      <c r="Q90" s="4"/>
      <c r="R90" s="5"/>
      <c r="S90" s="5"/>
      <c r="T90" s="6"/>
      <c r="U90" s="6"/>
      <c r="V90" s="4"/>
      <c r="W90" s="4"/>
      <c r="X90" s="7" t="str">
        <f t="shared" si="11"/>
        <v/>
      </c>
      <c r="Y90" s="2" t="str">
        <f t="shared" si="12"/>
        <v>Nicht gestartet</v>
      </c>
      <c r="Z90" s="2">
        <f t="shared" ca="1" si="13"/>
        <v>0</v>
      </c>
      <c r="AA90" s="2" t="str">
        <f t="shared" ca="1" si="14"/>
        <v>In Arbeit</v>
      </c>
    </row>
    <row r="91" spans="1:27" x14ac:dyDescent="0.25">
      <c r="A91" s="2" t="str">
        <f t="shared" ca="1" si="10"/>
        <v/>
      </c>
      <c r="P91" s="4"/>
      <c r="Q91" s="4"/>
      <c r="R91" s="5"/>
      <c r="S91" s="5"/>
      <c r="T91" s="6"/>
      <c r="U91" s="6"/>
      <c r="V91" s="4"/>
      <c r="W91" s="4"/>
      <c r="X91" s="7" t="str">
        <f t="shared" si="11"/>
        <v/>
      </c>
      <c r="Y91" s="2" t="str">
        <f t="shared" si="12"/>
        <v>Nicht gestartet</v>
      </c>
      <c r="Z91" s="2">
        <f t="shared" ca="1" si="13"/>
        <v>0</v>
      </c>
      <c r="AA91" s="2" t="str">
        <f t="shared" ca="1" si="14"/>
        <v>In Arbeit</v>
      </c>
    </row>
    <row r="92" spans="1:27" x14ac:dyDescent="0.25">
      <c r="A92" s="2" t="str">
        <f t="shared" ca="1" si="10"/>
        <v/>
      </c>
      <c r="P92" s="4"/>
      <c r="Q92" s="4"/>
      <c r="R92" s="5"/>
      <c r="S92" s="5"/>
      <c r="T92" s="6"/>
      <c r="U92" s="6"/>
      <c r="V92" s="4"/>
      <c r="W92" s="4"/>
      <c r="X92" s="7" t="str">
        <f t="shared" si="11"/>
        <v/>
      </c>
      <c r="Y92" s="2" t="str">
        <f t="shared" si="12"/>
        <v>Nicht gestartet</v>
      </c>
      <c r="Z92" s="2">
        <f t="shared" ca="1" si="13"/>
        <v>0</v>
      </c>
      <c r="AA92" s="2" t="str">
        <f t="shared" ca="1" si="14"/>
        <v>In Arbeit</v>
      </c>
    </row>
    <row r="93" spans="1:27" x14ac:dyDescent="0.25">
      <c r="A93" s="2" t="str">
        <f t="shared" ca="1" si="10"/>
        <v/>
      </c>
      <c r="P93" s="4"/>
      <c r="Q93" s="4"/>
      <c r="R93" s="5"/>
      <c r="S93" s="5"/>
      <c r="T93" s="6"/>
      <c r="U93" s="6"/>
      <c r="V93" s="4"/>
      <c r="W93" s="4"/>
      <c r="X93" s="7" t="str">
        <f t="shared" si="11"/>
        <v/>
      </c>
      <c r="Y93" s="2" t="str">
        <f t="shared" si="12"/>
        <v>Nicht gestartet</v>
      </c>
      <c r="Z93" s="2">
        <f t="shared" ca="1" si="13"/>
        <v>0</v>
      </c>
      <c r="AA93" s="2" t="str">
        <f t="shared" ca="1" si="14"/>
        <v>In Arbeit</v>
      </c>
    </row>
    <row r="94" spans="1:27" x14ac:dyDescent="0.25">
      <c r="A94" s="2" t="str">
        <f t="shared" ca="1" si="10"/>
        <v/>
      </c>
      <c r="P94" s="4"/>
      <c r="Q94" s="4"/>
      <c r="R94" s="5"/>
      <c r="S94" s="5"/>
      <c r="T94" s="6"/>
      <c r="U94" s="6"/>
      <c r="V94" s="4"/>
      <c r="W94" s="4"/>
      <c r="X94" s="7" t="str">
        <f t="shared" si="11"/>
        <v/>
      </c>
      <c r="Y94" s="2" t="str">
        <f t="shared" si="12"/>
        <v>Nicht gestartet</v>
      </c>
      <c r="Z94" s="2">
        <f t="shared" ca="1" si="13"/>
        <v>0</v>
      </c>
      <c r="AA94" s="2" t="str">
        <f t="shared" ca="1" si="14"/>
        <v>In Arbeit</v>
      </c>
    </row>
    <row r="95" spans="1:27" x14ac:dyDescent="0.25">
      <c r="A95" s="2" t="str">
        <f t="shared" ca="1" si="10"/>
        <v/>
      </c>
      <c r="P95" s="4"/>
      <c r="Q95" s="4"/>
      <c r="R95" s="5"/>
      <c r="S95" s="5"/>
      <c r="T95" s="6"/>
      <c r="U95" s="6"/>
      <c r="V95" s="4"/>
      <c r="W95" s="4"/>
      <c r="X95" s="7" t="str">
        <f t="shared" si="11"/>
        <v/>
      </c>
      <c r="Y95" s="2" t="str">
        <f t="shared" si="12"/>
        <v>Nicht gestartet</v>
      </c>
      <c r="Z95" s="2">
        <f t="shared" ca="1" si="13"/>
        <v>0</v>
      </c>
      <c r="AA95" s="2" t="str">
        <f t="shared" ca="1" si="14"/>
        <v>In Arbeit</v>
      </c>
    </row>
    <row r="96" spans="1:27" x14ac:dyDescent="0.25">
      <c r="A96" s="2" t="str">
        <f t="shared" ca="1" si="10"/>
        <v/>
      </c>
      <c r="P96" s="4"/>
      <c r="Q96" s="4"/>
      <c r="R96" s="5"/>
      <c r="S96" s="5"/>
      <c r="T96" s="6"/>
      <c r="U96" s="6"/>
      <c r="V96" s="4"/>
      <c r="W96" s="4"/>
      <c r="X96" s="7" t="str">
        <f t="shared" si="11"/>
        <v/>
      </c>
      <c r="Y96" s="2" t="str">
        <f t="shared" si="12"/>
        <v>Nicht gestartet</v>
      </c>
      <c r="Z96" s="2">
        <f t="shared" ca="1" si="13"/>
        <v>0</v>
      </c>
      <c r="AA96" s="2" t="str">
        <f t="shared" ca="1" si="14"/>
        <v>In Arbeit</v>
      </c>
    </row>
    <row r="97" spans="1:27" x14ac:dyDescent="0.25">
      <c r="A97" s="2" t="str">
        <f t="shared" ca="1" si="10"/>
        <v/>
      </c>
      <c r="P97" s="4"/>
      <c r="Q97" s="4"/>
      <c r="R97" s="5"/>
      <c r="S97" s="5"/>
      <c r="T97" s="6"/>
      <c r="U97" s="6"/>
      <c r="V97" s="4"/>
      <c r="W97" s="4"/>
      <c r="X97" s="7" t="str">
        <f t="shared" si="11"/>
        <v/>
      </c>
      <c r="Y97" s="2" t="str">
        <f t="shared" si="12"/>
        <v>Nicht gestartet</v>
      </c>
      <c r="Z97" s="2">
        <f t="shared" ca="1" si="13"/>
        <v>0</v>
      </c>
      <c r="AA97" s="2" t="str">
        <f t="shared" ca="1" si="14"/>
        <v>In Arbeit</v>
      </c>
    </row>
    <row r="98" spans="1:27" x14ac:dyDescent="0.25">
      <c r="A98" s="2" t="str">
        <f t="shared" ref="A98:A129" ca="1" si="15">IF(D98="","","AUD-"&amp;TEXT(TODAY(),"yyyy")&amp;"-"&amp;TEXT(ROW()-1,"000"))</f>
        <v/>
      </c>
      <c r="P98" s="4"/>
      <c r="Q98" s="4"/>
      <c r="R98" s="5"/>
      <c r="S98" s="5"/>
      <c r="T98" s="6"/>
      <c r="U98" s="6"/>
      <c r="V98" s="4"/>
      <c r="W98" s="4"/>
      <c r="X98" s="7" t="str">
        <f t="shared" ref="X98:X129" si="16">IF(D98="","",COUNTIF(P98:W98,1)/8)</f>
        <v/>
      </c>
      <c r="Y98" s="2" t="str">
        <f t="shared" ref="Y98:Y129" si="17">IF(W98=1,"Abgeschlossen",IF(V98=1,"Nachverfolgung",IF(U98=1,"Abschlussbericht",IF(T98=1,"Berichtsentwurf",IF(R98=1,"Feldarbeit",IF(P98=1,"Planung","Nicht gestartet"))))))</f>
        <v>Nicht gestartet</v>
      </c>
      <c r="Z98" s="2">
        <f t="shared" ref="Z98:Z129" ca="1" si="18">IF(OR(D98="",Y98="Abgeschlossen",M98=""),0,MAX(0,TODAY()-M98))</f>
        <v>0</v>
      </c>
      <c r="AA98" s="2" t="str">
        <f t="shared" ref="AA98:AA129" ca="1" si="19">IF(Y98="Abgeschlossen","OK",IF(Z98&gt;0,"Verspätet",IF(X98&gt;=0.01,"In Arbeit","Nicht gestartet")))</f>
        <v>In Arbeit</v>
      </c>
    </row>
    <row r="99" spans="1:27" x14ac:dyDescent="0.25">
      <c r="A99" s="2" t="str">
        <f t="shared" ca="1" si="15"/>
        <v/>
      </c>
      <c r="P99" s="4"/>
      <c r="Q99" s="4"/>
      <c r="R99" s="5"/>
      <c r="S99" s="5"/>
      <c r="T99" s="6"/>
      <c r="U99" s="6"/>
      <c r="V99" s="4"/>
      <c r="W99" s="4"/>
      <c r="X99" s="7" t="str">
        <f t="shared" si="16"/>
        <v/>
      </c>
      <c r="Y99" s="2" t="str">
        <f t="shared" si="17"/>
        <v>Nicht gestartet</v>
      </c>
      <c r="Z99" s="2">
        <f t="shared" ca="1" si="18"/>
        <v>0</v>
      </c>
      <c r="AA99" s="2" t="str">
        <f t="shared" ca="1" si="19"/>
        <v>In Arbeit</v>
      </c>
    </row>
    <row r="100" spans="1:27" x14ac:dyDescent="0.25">
      <c r="A100" s="2" t="str">
        <f t="shared" ca="1" si="15"/>
        <v/>
      </c>
      <c r="P100" s="4"/>
      <c r="Q100" s="4"/>
      <c r="R100" s="5"/>
      <c r="S100" s="5"/>
      <c r="T100" s="6"/>
      <c r="U100" s="6"/>
      <c r="V100" s="4"/>
      <c r="W100" s="4"/>
      <c r="X100" s="7" t="str">
        <f t="shared" si="16"/>
        <v/>
      </c>
      <c r="Y100" s="2" t="str">
        <f t="shared" si="17"/>
        <v>Nicht gestartet</v>
      </c>
      <c r="Z100" s="2">
        <f t="shared" ca="1" si="18"/>
        <v>0</v>
      </c>
      <c r="AA100" s="2" t="str">
        <f t="shared" ca="1" si="19"/>
        <v>In Arbeit</v>
      </c>
    </row>
    <row r="101" spans="1:27" x14ac:dyDescent="0.25">
      <c r="A101" s="2" t="str">
        <f t="shared" ca="1" si="15"/>
        <v/>
      </c>
      <c r="P101" s="4"/>
      <c r="Q101" s="4"/>
      <c r="R101" s="5"/>
      <c r="S101" s="5"/>
      <c r="T101" s="6"/>
      <c r="U101" s="6"/>
      <c r="V101" s="4"/>
      <c r="W101" s="4"/>
      <c r="X101" s="7" t="str">
        <f t="shared" si="16"/>
        <v/>
      </c>
      <c r="Y101" s="2" t="str">
        <f t="shared" si="17"/>
        <v>Nicht gestartet</v>
      </c>
      <c r="Z101" s="2">
        <f t="shared" ca="1" si="18"/>
        <v>0</v>
      </c>
      <c r="AA101" s="2" t="str">
        <f t="shared" ca="1" si="19"/>
        <v>In Arbeit</v>
      </c>
    </row>
    <row r="102" spans="1:27" x14ac:dyDescent="0.25">
      <c r="A102" s="2" t="str">
        <f t="shared" ca="1" si="15"/>
        <v/>
      </c>
      <c r="P102" s="4"/>
      <c r="Q102" s="4"/>
      <c r="R102" s="5"/>
      <c r="S102" s="5"/>
      <c r="T102" s="6"/>
      <c r="U102" s="6"/>
      <c r="V102" s="4"/>
      <c r="W102" s="4"/>
      <c r="X102" s="7" t="str">
        <f t="shared" si="16"/>
        <v/>
      </c>
      <c r="Y102" s="2" t="str">
        <f t="shared" si="17"/>
        <v>Nicht gestartet</v>
      </c>
      <c r="Z102" s="2">
        <f t="shared" ca="1" si="18"/>
        <v>0</v>
      </c>
      <c r="AA102" s="2" t="str">
        <f t="shared" ca="1" si="19"/>
        <v>In Arbeit</v>
      </c>
    </row>
    <row r="103" spans="1:27" x14ac:dyDescent="0.25">
      <c r="A103" s="2" t="str">
        <f t="shared" ca="1" si="15"/>
        <v/>
      </c>
      <c r="P103" s="4"/>
      <c r="Q103" s="4"/>
      <c r="R103" s="5"/>
      <c r="S103" s="5"/>
      <c r="T103" s="6"/>
      <c r="U103" s="6"/>
      <c r="V103" s="4"/>
      <c r="W103" s="4"/>
      <c r="X103" s="7" t="str">
        <f t="shared" si="16"/>
        <v/>
      </c>
      <c r="Y103" s="2" t="str">
        <f t="shared" si="17"/>
        <v>Nicht gestartet</v>
      </c>
      <c r="Z103" s="2">
        <f t="shared" ca="1" si="18"/>
        <v>0</v>
      </c>
      <c r="AA103" s="2" t="str">
        <f t="shared" ca="1" si="19"/>
        <v>In Arbeit</v>
      </c>
    </row>
    <row r="104" spans="1:27" x14ac:dyDescent="0.25">
      <c r="A104" s="2" t="str">
        <f t="shared" ca="1" si="15"/>
        <v/>
      </c>
      <c r="P104" s="4"/>
      <c r="Q104" s="4"/>
      <c r="R104" s="5"/>
      <c r="S104" s="5"/>
      <c r="T104" s="6"/>
      <c r="U104" s="6"/>
      <c r="V104" s="4"/>
      <c r="W104" s="4"/>
      <c r="X104" s="7" t="str">
        <f t="shared" si="16"/>
        <v/>
      </c>
      <c r="Y104" s="2" t="str">
        <f t="shared" si="17"/>
        <v>Nicht gestartet</v>
      </c>
      <c r="Z104" s="2">
        <f t="shared" ca="1" si="18"/>
        <v>0</v>
      </c>
      <c r="AA104" s="2" t="str">
        <f t="shared" ca="1" si="19"/>
        <v>In Arbeit</v>
      </c>
    </row>
    <row r="105" spans="1:27" x14ac:dyDescent="0.25">
      <c r="A105" s="2" t="str">
        <f t="shared" ca="1" si="15"/>
        <v/>
      </c>
      <c r="P105" s="4"/>
      <c r="Q105" s="4"/>
      <c r="R105" s="5"/>
      <c r="S105" s="5"/>
      <c r="T105" s="6"/>
      <c r="U105" s="6"/>
      <c r="V105" s="4"/>
      <c r="W105" s="4"/>
      <c r="X105" s="7" t="str">
        <f t="shared" si="16"/>
        <v/>
      </c>
      <c r="Y105" s="2" t="str">
        <f t="shared" si="17"/>
        <v>Nicht gestartet</v>
      </c>
      <c r="Z105" s="2">
        <f t="shared" ca="1" si="18"/>
        <v>0</v>
      </c>
      <c r="AA105" s="2" t="str">
        <f t="shared" ca="1" si="19"/>
        <v>In Arbeit</v>
      </c>
    </row>
    <row r="106" spans="1:27" x14ac:dyDescent="0.25">
      <c r="A106" s="2" t="str">
        <f t="shared" ca="1" si="15"/>
        <v/>
      </c>
      <c r="P106" s="4"/>
      <c r="Q106" s="4"/>
      <c r="R106" s="5"/>
      <c r="S106" s="5"/>
      <c r="T106" s="6"/>
      <c r="U106" s="6"/>
      <c r="V106" s="4"/>
      <c r="W106" s="4"/>
      <c r="X106" s="7" t="str">
        <f t="shared" si="16"/>
        <v/>
      </c>
      <c r="Y106" s="2" t="str">
        <f t="shared" si="17"/>
        <v>Nicht gestartet</v>
      </c>
      <c r="Z106" s="2">
        <f t="shared" ca="1" si="18"/>
        <v>0</v>
      </c>
      <c r="AA106" s="2" t="str">
        <f t="shared" ca="1" si="19"/>
        <v>In Arbeit</v>
      </c>
    </row>
    <row r="107" spans="1:27" x14ac:dyDescent="0.25">
      <c r="A107" s="2" t="str">
        <f t="shared" ca="1" si="15"/>
        <v/>
      </c>
      <c r="P107" s="4"/>
      <c r="Q107" s="4"/>
      <c r="R107" s="5"/>
      <c r="S107" s="5"/>
      <c r="T107" s="6"/>
      <c r="U107" s="6"/>
      <c r="V107" s="4"/>
      <c r="W107" s="4"/>
      <c r="X107" s="7" t="str">
        <f t="shared" si="16"/>
        <v/>
      </c>
      <c r="Y107" s="2" t="str">
        <f t="shared" si="17"/>
        <v>Nicht gestartet</v>
      </c>
      <c r="Z107" s="2">
        <f t="shared" ca="1" si="18"/>
        <v>0</v>
      </c>
      <c r="AA107" s="2" t="str">
        <f t="shared" ca="1" si="19"/>
        <v>In Arbeit</v>
      </c>
    </row>
    <row r="108" spans="1:27" x14ac:dyDescent="0.25">
      <c r="A108" s="2" t="str">
        <f t="shared" ca="1" si="15"/>
        <v/>
      </c>
      <c r="P108" s="4"/>
      <c r="Q108" s="4"/>
      <c r="R108" s="5"/>
      <c r="S108" s="5"/>
      <c r="T108" s="6"/>
      <c r="U108" s="6"/>
      <c r="V108" s="4"/>
      <c r="W108" s="4"/>
      <c r="X108" s="7" t="str">
        <f t="shared" si="16"/>
        <v/>
      </c>
      <c r="Y108" s="2" t="str">
        <f t="shared" si="17"/>
        <v>Nicht gestartet</v>
      </c>
      <c r="Z108" s="2">
        <f t="shared" ca="1" si="18"/>
        <v>0</v>
      </c>
      <c r="AA108" s="2" t="str">
        <f t="shared" ca="1" si="19"/>
        <v>In Arbeit</v>
      </c>
    </row>
    <row r="109" spans="1:27" x14ac:dyDescent="0.25">
      <c r="A109" s="2" t="str">
        <f t="shared" ca="1" si="15"/>
        <v/>
      </c>
      <c r="P109" s="4"/>
      <c r="Q109" s="4"/>
      <c r="R109" s="5"/>
      <c r="S109" s="5"/>
      <c r="T109" s="6"/>
      <c r="U109" s="6"/>
      <c r="V109" s="4"/>
      <c r="W109" s="4"/>
      <c r="X109" s="7" t="str">
        <f t="shared" si="16"/>
        <v/>
      </c>
      <c r="Y109" s="2" t="str">
        <f t="shared" si="17"/>
        <v>Nicht gestartet</v>
      </c>
      <c r="Z109" s="2">
        <f t="shared" ca="1" si="18"/>
        <v>0</v>
      </c>
      <c r="AA109" s="2" t="str">
        <f t="shared" ca="1" si="19"/>
        <v>In Arbeit</v>
      </c>
    </row>
    <row r="110" spans="1:27" x14ac:dyDescent="0.25">
      <c r="A110" s="2" t="str">
        <f t="shared" ca="1" si="15"/>
        <v/>
      </c>
      <c r="P110" s="4"/>
      <c r="Q110" s="4"/>
      <c r="R110" s="5"/>
      <c r="S110" s="5"/>
      <c r="T110" s="6"/>
      <c r="U110" s="6"/>
      <c r="V110" s="4"/>
      <c r="W110" s="4"/>
      <c r="X110" s="7" t="str">
        <f t="shared" si="16"/>
        <v/>
      </c>
      <c r="Y110" s="2" t="str">
        <f t="shared" si="17"/>
        <v>Nicht gestartet</v>
      </c>
      <c r="Z110" s="2">
        <f t="shared" ca="1" si="18"/>
        <v>0</v>
      </c>
      <c r="AA110" s="2" t="str">
        <f t="shared" ca="1" si="19"/>
        <v>In Arbeit</v>
      </c>
    </row>
    <row r="111" spans="1:27" x14ac:dyDescent="0.25">
      <c r="A111" s="2" t="str">
        <f t="shared" ca="1" si="15"/>
        <v/>
      </c>
      <c r="P111" s="4"/>
      <c r="Q111" s="4"/>
      <c r="R111" s="5"/>
      <c r="S111" s="5"/>
      <c r="T111" s="6"/>
      <c r="U111" s="6"/>
      <c r="V111" s="4"/>
      <c r="W111" s="4"/>
      <c r="X111" s="7" t="str">
        <f t="shared" si="16"/>
        <v/>
      </c>
      <c r="Y111" s="2" t="str">
        <f t="shared" si="17"/>
        <v>Nicht gestartet</v>
      </c>
      <c r="Z111" s="2">
        <f t="shared" ca="1" si="18"/>
        <v>0</v>
      </c>
      <c r="AA111" s="2" t="str">
        <f t="shared" ca="1" si="19"/>
        <v>In Arbeit</v>
      </c>
    </row>
    <row r="112" spans="1:27" x14ac:dyDescent="0.25">
      <c r="A112" s="2" t="str">
        <f t="shared" ca="1" si="15"/>
        <v/>
      </c>
      <c r="P112" s="4"/>
      <c r="Q112" s="4"/>
      <c r="R112" s="5"/>
      <c r="S112" s="5"/>
      <c r="T112" s="6"/>
      <c r="U112" s="6"/>
      <c r="V112" s="4"/>
      <c r="W112" s="4"/>
      <c r="X112" s="7" t="str">
        <f t="shared" si="16"/>
        <v/>
      </c>
      <c r="Y112" s="2" t="str">
        <f t="shared" si="17"/>
        <v>Nicht gestartet</v>
      </c>
      <c r="Z112" s="2">
        <f t="shared" ca="1" si="18"/>
        <v>0</v>
      </c>
      <c r="AA112" s="2" t="str">
        <f t="shared" ca="1" si="19"/>
        <v>In Arbeit</v>
      </c>
    </row>
    <row r="113" spans="1:27" x14ac:dyDescent="0.25">
      <c r="A113" s="2" t="str">
        <f t="shared" ca="1" si="15"/>
        <v/>
      </c>
      <c r="P113" s="4"/>
      <c r="Q113" s="4"/>
      <c r="R113" s="5"/>
      <c r="S113" s="5"/>
      <c r="T113" s="6"/>
      <c r="U113" s="6"/>
      <c r="V113" s="4"/>
      <c r="W113" s="4"/>
      <c r="X113" s="7" t="str">
        <f t="shared" si="16"/>
        <v/>
      </c>
      <c r="Y113" s="2" t="str">
        <f t="shared" si="17"/>
        <v>Nicht gestartet</v>
      </c>
      <c r="Z113" s="2">
        <f t="shared" ca="1" si="18"/>
        <v>0</v>
      </c>
      <c r="AA113" s="2" t="str">
        <f t="shared" ca="1" si="19"/>
        <v>In Arbeit</v>
      </c>
    </row>
    <row r="114" spans="1:27" x14ac:dyDescent="0.25">
      <c r="A114" s="2" t="str">
        <f t="shared" ca="1" si="15"/>
        <v/>
      </c>
      <c r="P114" s="4"/>
      <c r="Q114" s="4"/>
      <c r="R114" s="5"/>
      <c r="S114" s="5"/>
      <c r="T114" s="6"/>
      <c r="U114" s="6"/>
      <c r="V114" s="4"/>
      <c r="W114" s="4"/>
      <c r="X114" s="7" t="str">
        <f t="shared" si="16"/>
        <v/>
      </c>
      <c r="Y114" s="2" t="str">
        <f t="shared" si="17"/>
        <v>Nicht gestartet</v>
      </c>
      <c r="Z114" s="2">
        <f t="shared" ca="1" si="18"/>
        <v>0</v>
      </c>
      <c r="AA114" s="2" t="str">
        <f t="shared" ca="1" si="19"/>
        <v>In Arbeit</v>
      </c>
    </row>
    <row r="115" spans="1:27" x14ac:dyDescent="0.25">
      <c r="A115" s="2" t="str">
        <f t="shared" ca="1" si="15"/>
        <v/>
      </c>
      <c r="P115" s="4"/>
      <c r="Q115" s="4"/>
      <c r="R115" s="5"/>
      <c r="S115" s="5"/>
      <c r="T115" s="6"/>
      <c r="U115" s="6"/>
      <c r="V115" s="4"/>
      <c r="W115" s="4"/>
      <c r="X115" s="7" t="str">
        <f t="shared" si="16"/>
        <v/>
      </c>
      <c r="Y115" s="2" t="str">
        <f t="shared" si="17"/>
        <v>Nicht gestartet</v>
      </c>
      <c r="Z115" s="2">
        <f t="shared" ca="1" si="18"/>
        <v>0</v>
      </c>
      <c r="AA115" s="2" t="str">
        <f t="shared" ca="1" si="19"/>
        <v>In Arbeit</v>
      </c>
    </row>
    <row r="116" spans="1:27" x14ac:dyDescent="0.25">
      <c r="A116" s="2" t="str">
        <f t="shared" ca="1" si="15"/>
        <v/>
      </c>
      <c r="P116" s="4"/>
      <c r="Q116" s="4"/>
      <c r="R116" s="5"/>
      <c r="S116" s="5"/>
      <c r="T116" s="6"/>
      <c r="U116" s="6"/>
      <c r="V116" s="4"/>
      <c r="W116" s="4"/>
      <c r="X116" s="7" t="str">
        <f t="shared" si="16"/>
        <v/>
      </c>
      <c r="Y116" s="2" t="str">
        <f t="shared" si="17"/>
        <v>Nicht gestartet</v>
      </c>
      <c r="Z116" s="2">
        <f t="shared" ca="1" si="18"/>
        <v>0</v>
      </c>
      <c r="AA116" s="2" t="str">
        <f t="shared" ca="1" si="19"/>
        <v>In Arbeit</v>
      </c>
    </row>
    <row r="117" spans="1:27" x14ac:dyDescent="0.25">
      <c r="A117" s="2" t="str">
        <f t="shared" ca="1" si="15"/>
        <v/>
      </c>
      <c r="P117" s="4"/>
      <c r="Q117" s="4"/>
      <c r="R117" s="5"/>
      <c r="S117" s="5"/>
      <c r="T117" s="6"/>
      <c r="U117" s="6"/>
      <c r="V117" s="4"/>
      <c r="W117" s="4"/>
      <c r="X117" s="7" t="str">
        <f t="shared" si="16"/>
        <v/>
      </c>
      <c r="Y117" s="2" t="str">
        <f t="shared" si="17"/>
        <v>Nicht gestartet</v>
      </c>
      <c r="Z117" s="2">
        <f t="shared" ca="1" si="18"/>
        <v>0</v>
      </c>
      <c r="AA117" s="2" t="str">
        <f t="shared" ca="1" si="19"/>
        <v>In Arbeit</v>
      </c>
    </row>
    <row r="118" spans="1:27" x14ac:dyDescent="0.25">
      <c r="A118" s="2" t="str">
        <f t="shared" ca="1" si="15"/>
        <v/>
      </c>
      <c r="P118" s="4"/>
      <c r="Q118" s="4"/>
      <c r="R118" s="5"/>
      <c r="S118" s="5"/>
      <c r="T118" s="6"/>
      <c r="U118" s="6"/>
      <c r="V118" s="4"/>
      <c r="W118" s="4"/>
      <c r="X118" s="7" t="str">
        <f t="shared" si="16"/>
        <v/>
      </c>
      <c r="Y118" s="2" t="str">
        <f t="shared" si="17"/>
        <v>Nicht gestartet</v>
      </c>
      <c r="Z118" s="2">
        <f t="shared" ca="1" si="18"/>
        <v>0</v>
      </c>
      <c r="AA118" s="2" t="str">
        <f t="shared" ca="1" si="19"/>
        <v>In Arbeit</v>
      </c>
    </row>
    <row r="119" spans="1:27" x14ac:dyDescent="0.25">
      <c r="A119" s="2" t="str">
        <f t="shared" ca="1" si="15"/>
        <v/>
      </c>
      <c r="P119" s="4"/>
      <c r="Q119" s="4"/>
      <c r="R119" s="5"/>
      <c r="S119" s="5"/>
      <c r="T119" s="6"/>
      <c r="U119" s="6"/>
      <c r="V119" s="4"/>
      <c r="W119" s="4"/>
      <c r="X119" s="7" t="str">
        <f t="shared" si="16"/>
        <v/>
      </c>
      <c r="Y119" s="2" t="str">
        <f t="shared" si="17"/>
        <v>Nicht gestartet</v>
      </c>
      <c r="Z119" s="2">
        <f t="shared" ca="1" si="18"/>
        <v>0</v>
      </c>
      <c r="AA119" s="2" t="str">
        <f t="shared" ca="1" si="19"/>
        <v>In Arbeit</v>
      </c>
    </row>
    <row r="120" spans="1:27" x14ac:dyDescent="0.25">
      <c r="A120" s="2" t="str">
        <f t="shared" ca="1" si="15"/>
        <v/>
      </c>
      <c r="P120" s="4"/>
      <c r="Q120" s="4"/>
      <c r="R120" s="5"/>
      <c r="S120" s="5"/>
      <c r="T120" s="6"/>
      <c r="U120" s="6"/>
      <c r="V120" s="4"/>
      <c r="W120" s="4"/>
      <c r="X120" s="7" t="str">
        <f t="shared" si="16"/>
        <v/>
      </c>
      <c r="Y120" s="2" t="str">
        <f t="shared" si="17"/>
        <v>Nicht gestartet</v>
      </c>
      <c r="Z120" s="2">
        <f t="shared" ca="1" si="18"/>
        <v>0</v>
      </c>
      <c r="AA120" s="2" t="str">
        <f t="shared" ca="1" si="19"/>
        <v>In Arbeit</v>
      </c>
    </row>
    <row r="121" spans="1:27" x14ac:dyDescent="0.25">
      <c r="A121" s="2" t="str">
        <f t="shared" ca="1" si="15"/>
        <v/>
      </c>
      <c r="P121" s="4"/>
      <c r="Q121" s="4"/>
      <c r="R121" s="5"/>
      <c r="S121" s="5"/>
      <c r="T121" s="6"/>
      <c r="U121" s="6"/>
      <c r="V121" s="4"/>
      <c r="W121" s="4"/>
      <c r="X121" s="7" t="str">
        <f t="shared" si="16"/>
        <v/>
      </c>
      <c r="Y121" s="2" t="str">
        <f t="shared" si="17"/>
        <v>Nicht gestartet</v>
      </c>
      <c r="Z121" s="2">
        <f t="shared" ca="1" si="18"/>
        <v>0</v>
      </c>
      <c r="AA121" s="2" t="str">
        <f t="shared" ca="1" si="19"/>
        <v>In Arbeit</v>
      </c>
    </row>
    <row r="122" spans="1:27" x14ac:dyDescent="0.25">
      <c r="A122" s="2" t="str">
        <f t="shared" ca="1" si="15"/>
        <v/>
      </c>
      <c r="P122" s="4"/>
      <c r="Q122" s="4"/>
      <c r="R122" s="5"/>
      <c r="S122" s="5"/>
      <c r="T122" s="6"/>
      <c r="U122" s="6"/>
      <c r="V122" s="4"/>
      <c r="W122" s="4"/>
      <c r="X122" s="7" t="str">
        <f t="shared" si="16"/>
        <v/>
      </c>
      <c r="Y122" s="2" t="str">
        <f t="shared" si="17"/>
        <v>Nicht gestartet</v>
      </c>
      <c r="Z122" s="2">
        <f t="shared" ca="1" si="18"/>
        <v>0</v>
      </c>
      <c r="AA122" s="2" t="str">
        <f t="shared" ca="1" si="19"/>
        <v>In Arbeit</v>
      </c>
    </row>
    <row r="123" spans="1:27" x14ac:dyDescent="0.25">
      <c r="A123" s="2" t="str">
        <f t="shared" ca="1" si="15"/>
        <v/>
      </c>
      <c r="P123" s="4"/>
      <c r="Q123" s="4"/>
      <c r="R123" s="5"/>
      <c r="S123" s="5"/>
      <c r="T123" s="6"/>
      <c r="U123" s="6"/>
      <c r="V123" s="4"/>
      <c r="W123" s="4"/>
      <c r="X123" s="7" t="str">
        <f t="shared" si="16"/>
        <v/>
      </c>
      <c r="Y123" s="2" t="str">
        <f t="shared" si="17"/>
        <v>Nicht gestartet</v>
      </c>
      <c r="Z123" s="2">
        <f t="shared" ca="1" si="18"/>
        <v>0</v>
      </c>
      <c r="AA123" s="2" t="str">
        <f t="shared" ca="1" si="19"/>
        <v>In Arbeit</v>
      </c>
    </row>
    <row r="124" spans="1:27" x14ac:dyDescent="0.25">
      <c r="A124" s="2" t="str">
        <f t="shared" ca="1" si="15"/>
        <v/>
      </c>
      <c r="P124" s="4"/>
      <c r="Q124" s="4"/>
      <c r="R124" s="5"/>
      <c r="S124" s="5"/>
      <c r="T124" s="6"/>
      <c r="U124" s="6"/>
      <c r="V124" s="4"/>
      <c r="W124" s="4"/>
      <c r="X124" s="7" t="str">
        <f t="shared" si="16"/>
        <v/>
      </c>
      <c r="Y124" s="2" t="str">
        <f t="shared" si="17"/>
        <v>Nicht gestartet</v>
      </c>
      <c r="Z124" s="2">
        <f t="shared" ca="1" si="18"/>
        <v>0</v>
      </c>
      <c r="AA124" s="2" t="str">
        <f t="shared" ca="1" si="19"/>
        <v>In Arbeit</v>
      </c>
    </row>
    <row r="125" spans="1:27" x14ac:dyDescent="0.25">
      <c r="A125" s="2" t="str">
        <f t="shared" ca="1" si="15"/>
        <v/>
      </c>
      <c r="P125" s="4"/>
      <c r="Q125" s="4"/>
      <c r="R125" s="5"/>
      <c r="S125" s="5"/>
      <c r="T125" s="6"/>
      <c r="U125" s="6"/>
      <c r="V125" s="4"/>
      <c r="W125" s="4"/>
      <c r="X125" s="7" t="str">
        <f t="shared" si="16"/>
        <v/>
      </c>
      <c r="Y125" s="2" t="str">
        <f t="shared" si="17"/>
        <v>Nicht gestartet</v>
      </c>
      <c r="Z125" s="2">
        <f t="shared" ca="1" si="18"/>
        <v>0</v>
      </c>
      <c r="AA125" s="2" t="str">
        <f t="shared" ca="1" si="19"/>
        <v>In Arbeit</v>
      </c>
    </row>
    <row r="126" spans="1:27" x14ac:dyDescent="0.25">
      <c r="A126" s="2" t="str">
        <f t="shared" ca="1" si="15"/>
        <v/>
      </c>
      <c r="P126" s="4"/>
      <c r="Q126" s="4"/>
      <c r="R126" s="5"/>
      <c r="S126" s="5"/>
      <c r="T126" s="6"/>
      <c r="U126" s="6"/>
      <c r="V126" s="4"/>
      <c r="W126" s="4"/>
      <c r="X126" s="7" t="str">
        <f t="shared" si="16"/>
        <v/>
      </c>
      <c r="Y126" s="2" t="str">
        <f t="shared" si="17"/>
        <v>Nicht gestartet</v>
      </c>
      <c r="Z126" s="2">
        <f t="shared" ca="1" si="18"/>
        <v>0</v>
      </c>
      <c r="AA126" s="2" t="str">
        <f t="shared" ca="1" si="19"/>
        <v>In Arbeit</v>
      </c>
    </row>
    <row r="127" spans="1:27" x14ac:dyDescent="0.25">
      <c r="A127" s="2" t="str">
        <f t="shared" ca="1" si="15"/>
        <v/>
      </c>
      <c r="P127" s="4"/>
      <c r="Q127" s="4"/>
      <c r="R127" s="5"/>
      <c r="S127" s="5"/>
      <c r="T127" s="6"/>
      <c r="U127" s="6"/>
      <c r="V127" s="4"/>
      <c r="W127" s="4"/>
      <c r="X127" s="7" t="str">
        <f t="shared" si="16"/>
        <v/>
      </c>
      <c r="Y127" s="2" t="str">
        <f t="shared" si="17"/>
        <v>Nicht gestartet</v>
      </c>
      <c r="Z127" s="2">
        <f t="shared" ca="1" si="18"/>
        <v>0</v>
      </c>
      <c r="AA127" s="2" t="str">
        <f t="shared" ca="1" si="19"/>
        <v>In Arbeit</v>
      </c>
    </row>
    <row r="128" spans="1:27" x14ac:dyDescent="0.25">
      <c r="A128" s="2" t="str">
        <f t="shared" ca="1" si="15"/>
        <v/>
      </c>
      <c r="P128" s="4"/>
      <c r="Q128" s="4"/>
      <c r="R128" s="5"/>
      <c r="S128" s="5"/>
      <c r="T128" s="6"/>
      <c r="U128" s="6"/>
      <c r="V128" s="4"/>
      <c r="W128" s="4"/>
      <c r="X128" s="7" t="str">
        <f t="shared" si="16"/>
        <v/>
      </c>
      <c r="Y128" s="2" t="str">
        <f t="shared" si="17"/>
        <v>Nicht gestartet</v>
      </c>
      <c r="Z128" s="2">
        <f t="shared" ca="1" si="18"/>
        <v>0</v>
      </c>
      <c r="AA128" s="2" t="str">
        <f t="shared" ca="1" si="19"/>
        <v>In Arbeit</v>
      </c>
    </row>
    <row r="129" spans="1:27" x14ac:dyDescent="0.25">
      <c r="A129" s="2" t="str">
        <f t="shared" ca="1" si="15"/>
        <v/>
      </c>
      <c r="P129" s="4"/>
      <c r="Q129" s="4"/>
      <c r="R129" s="5"/>
      <c r="S129" s="5"/>
      <c r="T129" s="6"/>
      <c r="U129" s="6"/>
      <c r="V129" s="4"/>
      <c r="W129" s="4"/>
      <c r="X129" s="7" t="str">
        <f t="shared" si="16"/>
        <v/>
      </c>
      <c r="Y129" s="2" t="str">
        <f t="shared" si="17"/>
        <v>Nicht gestartet</v>
      </c>
      <c r="Z129" s="2">
        <f t="shared" ca="1" si="18"/>
        <v>0</v>
      </c>
      <c r="AA129" s="2" t="str">
        <f t="shared" ca="1" si="19"/>
        <v>In Arbeit</v>
      </c>
    </row>
    <row r="130" spans="1:27" x14ac:dyDescent="0.25">
      <c r="A130" s="2" t="str">
        <f t="shared" ref="A130:A161" ca="1" si="20">IF(D130="","","AUD-"&amp;TEXT(TODAY(),"yyyy")&amp;"-"&amp;TEXT(ROW()-1,"000"))</f>
        <v/>
      </c>
      <c r="P130" s="4"/>
      <c r="Q130" s="4"/>
      <c r="R130" s="5"/>
      <c r="S130" s="5"/>
      <c r="T130" s="6"/>
      <c r="U130" s="6"/>
      <c r="V130" s="4"/>
      <c r="W130" s="4"/>
      <c r="X130" s="7" t="str">
        <f t="shared" ref="X130:X161" si="21">IF(D130="","",COUNTIF(P130:W130,1)/8)</f>
        <v/>
      </c>
      <c r="Y130" s="2" t="str">
        <f t="shared" ref="Y130:Y161" si="22">IF(W130=1,"Abgeschlossen",IF(V130=1,"Nachverfolgung",IF(U130=1,"Abschlussbericht",IF(T130=1,"Berichtsentwurf",IF(R130=1,"Feldarbeit",IF(P130=1,"Planung","Nicht gestartet"))))))</f>
        <v>Nicht gestartet</v>
      </c>
      <c r="Z130" s="2">
        <f t="shared" ref="Z130:Z161" ca="1" si="23">IF(OR(D130="",Y130="Abgeschlossen",M130=""),0,MAX(0,TODAY()-M130))</f>
        <v>0</v>
      </c>
      <c r="AA130" s="2" t="str">
        <f t="shared" ref="AA130:AA161" ca="1" si="24">IF(Y130="Abgeschlossen","OK",IF(Z130&gt;0,"Verspätet",IF(X130&gt;=0.01,"In Arbeit","Nicht gestartet")))</f>
        <v>In Arbeit</v>
      </c>
    </row>
    <row r="131" spans="1:27" x14ac:dyDescent="0.25">
      <c r="A131" s="2" t="str">
        <f t="shared" ca="1" si="20"/>
        <v/>
      </c>
      <c r="P131" s="4"/>
      <c r="Q131" s="4"/>
      <c r="R131" s="5"/>
      <c r="S131" s="5"/>
      <c r="T131" s="6"/>
      <c r="U131" s="6"/>
      <c r="V131" s="4"/>
      <c r="W131" s="4"/>
      <c r="X131" s="7" t="str">
        <f t="shared" si="21"/>
        <v/>
      </c>
      <c r="Y131" s="2" t="str">
        <f t="shared" si="22"/>
        <v>Nicht gestartet</v>
      </c>
      <c r="Z131" s="2">
        <f t="shared" ca="1" si="23"/>
        <v>0</v>
      </c>
      <c r="AA131" s="2" t="str">
        <f t="shared" ca="1" si="24"/>
        <v>In Arbeit</v>
      </c>
    </row>
    <row r="132" spans="1:27" x14ac:dyDescent="0.25">
      <c r="A132" s="2" t="str">
        <f t="shared" ca="1" si="20"/>
        <v/>
      </c>
      <c r="P132" s="4"/>
      <c r="Q132" s="4"/>
      <c r="R132" s="5"/>
      <c r="S132" s="5"/>
      <c r="T132" s="6"/>
      <c r="U132" s="6"/>
      <c r="V132" s="4"/>
      <c r="W132" s="4"/>
      <c r="X132" s="7" t="str">
        <f t="shared" si="21"/>
        <v/>
      </c>
      <c r="Y132" s="2" t="str">
        <f t="shared" si="22"/>
        <v>Nicht gestartet</v>
      </c>
      <c r="Z132" s="2">
        <f t="shared" ca="1" si="23"/>
        <v>0</v>
      </c>
      <c r="AA132" s="2" t="str">
        <f t="shared" ca="1" si="24"/>
        <v>In Arbeit</v>
      </c>
    </row>
    <row r="133" spans="1:27" x14ac:dyDescent="0.25">
      <c r="A133" s="2" t="str">
        <f t="shared" ca="1" si="20"/>
        <v/>
      </c>
      <c r="P133" s="4"/>
      <c r="Q133" s="4"/>
      <c r="R133" s="5"/>
      <c r="S133" s="5"/>
      <c r="T133" s="6"/>
      <c r="U133" s="6"/>
      <c r="V133" s="4"/>
      <c r="W133" s="4"/>
      <c r="X133" s="7" t="str">
        <f t="shared" si="21"/>
        <v/>
      </c>
      <c r="Y133" s="2" t="str">
        <f t="shared" si="22"/>
        <v>Nicht gestartet</v>
      </c>
      <c r="Z133" s="2">
        <f t="shared" ca="1" si="23"/>
        <v>0</v>
      </c>
      <c r="AA133" s="2" t="str">
        <f t="shared" ca="1" si="24"/>
        <v>In Arbeit</v>
      </c>
    </row>
    <row r="134" spans="1:27" x14ac:dyDescent="0.25">
      <c r="A134" s="2" t="str">
        <f t="shared" ca="1" si="20"/>
        <v/>
      </c>
      <c r="P134" s="4"/>
      <c r="Q134" s="4"/>
      <c r="R134" s="5"/>
      <c r="S134" s="5"/>
      <c r="T134" s="6"/>
      <c r="U134" s="6"/>
      <c r="V134" s="4"/>
      <c r="W134" s="4"/>
      <c r="X134" s="7" t="str">
        <f t="shared" si="21"/>
        <v/>
      </c>
      <c r="Y134" s="2" t="str">
        <f t="shared" si="22"/>
        <v>Nicht gestartet</v>
      </c>
      <c r="Z134" s="2">
        <f t="shared" ca="1" si="23"/>
        <v>0</v>
      </c>
      <c r="AA134" s="2" t="str">
        <f t="shared" ca="1" si="24"/>
        <v>In Arbeit</v>
      </c>
    </row>
    <row r="135" spans="1:27" x14ac:dyDescent="0.25">
      <c r="A135" s="2" t="str">
        <f t="shared" ca="1" si="20"/>
        <v/>
      </c>
      <c r="P135" s="4"/>
      <c r="Q135" s="4"/>
      <c r="R135" s="5"/>
      <c r="S135" s="5"/>
      <c r="T135" s="6"/>
      <c r="U135" s="6"/>
      <c r="V135" s="4"/>
      <c r="W135" s="4"/>
      <c r="X135" s="7" t="str">
        <f t="shared" si="21"/>
        <v/>
      </c>
      <c r="Y135" s="2" t="str">
        <f t="shared" si="22"/>
        <v>Nicht gestartet</v>
      </c>
      <c r="Z135" s="2">
        <f t="shared" ca="1" si="23"/>
        <v>0</v>
      </c>
      <c r="AA135" s="2" t="str">
        <f t="shared" ca="1" si="24"/>
        <v>In Arbeit</v>
      </c>
    </row>
    <row r="136" spans="1:27" x14ac:dyDescent="0.25">
      <c r="A136" s="2" t="str">
        <f t="shared" ca="1" si="20"/>
        <v/>
      </c>
      <c r="P136" s="4"/>
      <c r="Q136" s="4"/>
      <c r="R136" s="5"/>
      <c r="S136" s="5"/>
      <c r="T136" s="6"/>
      <c r="U136" s="6"/>
      <c r="V136" s="4"/>
      <c r="W136" s="4"/>
      <c r="X136" s="7" t="str">
        <f t="shared" si="21"/>
        <v/>
      </c>
      <c r="Y136" s="2" t="str">
        <f t="shared" si="22"/>
        <v>Nicht gestartet</v>
      </c>
      <c r="Z136" s="2">
        <f t="shared" ca="1" si="23"/>
        <v>0</v>
      </c>
      <c r="AA136" s="2" t="str">
        <f t="shared" ca="1" si="24"/>
        <v>In Arbeit</v>
      </c>
    </row>
    <row r="137" spans="1:27" x14ac:dyDescent="0.25">
      <c r="A137" s="2" t="str">
        <f t="shared" ca="1" si="20"/>
        <v/>
      </c>
      <c r="P137" s="4"/>
      <c r="Q137" s="4"/>
      <c r="R137" s="5"/>
      <c r="S137" s="5"/>
      <c r="T137" s="6"/>
      <c r="U137" s="6"/>
      <c r="V137" s="4"/>
      <c r="W137" s="4"/>
      <c r="X137" s="7" t="str">
        <f t="shared" si="21"/>
        <v/>
      </c>
      <c r="Y137" s="2" t="str">
        <f t="shared" si="22"/>
        <v>Nicht gestartet</v>
      </c>
      <c r="Z137" s="2">
        <f t="shared" ca="1" si="23"/>
        <v>0</v>
      </c>
      <c r="AA137" s="2" t="str">
        <f t="shared" ca="1" si="24"/>
        <v>In Arbeit</v>
      </c>
    </row>
    <row r="138" spans="1:27" x14ac:dyDescent="0.25">
      <c r="A138" s="2" t="str">
        <f t="shared" ca="1" si="20"/>
        <v/>
      </c>
      <c r="P138" s="4"/>
      <c r="Q138" s="4"/>
      <c r="R138" s="5"/>
      <c r="S138" s="5"/>
      <c r="T138" s="6"/>
      <c r="U138" s="6"/>
      <c r="V138" s="4"/>
      <c r="W138" s="4"/>
      <c r="X138" s="7" t="str">
        <f t="shared" si="21"/>
        <v/>
      </c>
      <c r="Y138" s="2" t="str">
        <f t="shared" si="22"/>
        <v>Nicht gestartet</v>
      </c>
      <c r="Z138" s="2">
        <f t="shared" ca="1" si="23"/>
        <v>0</v>
      </c>
      <c r="AA138" s="2" t="str">
        <f t="shared" ca="1" si="24"/>
        <v>In Arbeit</v>
      </c>
    </row>
    <row r="139" spans="1:27" x14ac:dyDescent="0.25">
      <c r="A139" s="2" t="str">
        <f t="shared" ca="1" si="20"/>
        <v/>
      </c>
      <c r="P139" s="4"/>
      <c r="Q139" s="4"/>
      <c r="R139" s="5"/>
      <c r="S139" s="5"/>
      <c r="T139" s="6"/>
      <c r="U139" s="6"/>
      <c r="V139" s="4"/>
      <c r="W139" s="4"/>
      <c r="X139" s="7" t="str">
        <f t="shared" si="21"/>
        <v/>
      </c>
      <c r="Y139" s="2" t="str">
        <f t="shared" si="22"/>
        <v>Nicht gestartet</v>
      </c>
      <c r="Z139" s="2">
        <f t="shared" ca="1" si="23"/>
        <v>0</v>
      </c>
      <c r="AA139" s="2" t="str">
        <f t="shared" ca="1" si="24"/>
        <v>In Arbeit</v>
      </c>
    </row>
    <row r="140" spans="1:27" x14ac:dyDescent="0.25">
      <c r="A140" s="2" t="str">
        <f t="shared" ca="1" si="20"/>
        <v/>
      </c>
      <c r="P140" s="4"/>
      <c r="Q140" s="4"/>
      <c r="R140" s="5"/>
      <c r="S140" s="5"/>
      <c r="T140" s="6"/>
      <c r="U140" s="6"/>
      <c r="V140" s="4"/>
      <c r="W140" s="4"/>
      <c r="X140" s="7" t="str">
        <f t="shared" si="21"/>
        <v/>
      </c>
      <c r="Y140" s="2" t="str">
        <f t="shared" si="22"/>
        <v>Nicht gestartet</v>
      </c>
      <c r="Z140" s="2">
        <f t="shared" ca="1" si="23"/>
        <v>0</v>
      </c>
      <c r="AA140" s="2" t="str">
        <f t="shared" ca="1" si="24"/>
        <v>In Arbeit</v>
      </c>
    </row>
    <row r="141" spans="1:27" x14ac:dyDescent="0.25">
      <c r="A141" s="2" t="str">
        <f t="shared" ca="1" si="20"/>
        <v/>
      </c>
      <c r="P141" s="4"/>
      <c r="Q141" s="4"/>
      <c r="R141" s="5"/>
      <c r="S141" s="5"/>
      <c r="T141" s="6"/>
      <c r="U141" s="6"/>
      <c r="V141" s="4"/>
      <c r="W141" s="4"/>
      <c r="X141" s="7" t="str">
        <f t="shared" si="21"/>
        <v/>
      </c>
      <c r="Y141" s="2" t="str">
        <f t="shared" si="22"/>
        <v>Nicht gestartet</v>
      </c>
      <c r="Z141" s="2">
        <f t="shared" ca="1" si="23"/>
        <v>0</v>
      </c>
      <c r="AA141" s="2" t="str">
        <f t="shared" ca="1" si="24"/>
        <v>In Arbeit</v>
      </c>
    </row>
    <row r="142" spans="1:27" x14ac:dyDescent="0.25">
      <c r="A142" s="2" t="str">
        <f t="shared" ca="1" si="20"/>
        <v/>
      </c>
      <c r="P142" s="4"/>
      <c r="Q142" s="4"/>
      <c r="R142" s="5"/>
      <c r="S142" s="5"/>
      <c r="T142" s="6"/>
      <c r="U142" s="6"/>
      <c r="V142" s="4"/>
      <c r="W142" s="4"/>
      <c r="X142" s="7" t="str">
        <f t="shared" si="21"/>
        <v/>
      </c>
      <c r="Y142" s="2" t="str">
        <f t="shared" si="22"/>
        <v>Nicht gestartet</v>
      </c>
      <c r="Z142" s="2">
        <f t="shared" ca="1" si="23"/>
        <v>0</v>
      </c>
      <c r="AA142" s="2" t="str">
        <f t="shared" ca="1" si="24"/>
        <v>In Arbeit</v>
      </c>
    </row>
    <row r="143" spans="1:27" x14ac:dyDescent="0.25">
      <c r="A143" s="2" t="str">
        <f t="shared" ca="1" si="20"/>
        <v/>
      </c>
      <c r="P143" s="4"/>
      <c r="Q143" s="4"/>
      <c r="R143" s="5"/>
      <c r="S143" s="5"/>
      <c r="T143" s="6"/>
      <c r="U143" s="6"/>
      <c r="V143" s="4"/>
      <c r="W143" s="4"/>
      <c r="X143" s="7" t="str">
        <f t="shared" si="21"/>
        <v/>
      </c>
      <c r="Y143" s="2" t="str">
        <f t="shared" si="22"/>
        <v>Nicht gestartet</v>
      </c>
      <c r="Z143" s="2">
        <f t="shared" ca="1" si="23"/>
        <v>0</v>
      </c>
      <c r="AA143" s="2" t="str">
        <f t="shared" ca="1" si="24"/>
        <v>In Arbeit</v>
      </c>
    </row>
    <row r="144" spans="1:27" x14ac:dyDescent="0.25">
      <c r="A144" s="2" t="str">
        <f t="shared" ca="1" si="20"/>
        <v/>
      </c>
      <c r="P144" s="4"/>
      <c r="Q144" s="4"/>
      <c r="R144" s="5"/>
      <c r="S144" s="5"/>
      <c r="T144" s="6"/>
      <c r="U144" s="6"/>
      <c r="V144" s="4"/>
      <c r="W144" s="4"/>
      <c r="X144" s="7" t="str">
        <f t="shared" si="21"/>
        <v/>
      </c>
      <c r="Y144" s="2" t="str">
        <f t="shared" si="22"/>
        <v>Nicht gestartet</v>
      </c>
      <c r="Z144" s="2">
        <f t="shared" ca="1" si="23"/>
        <v>0</v>
      </c>
      <c r="AA144" s="2" t="str">
        <f t="shared" ca="1" si="24"/>
        <v>In Arbeit</v>
      </c>
    </row>
    <row r="145" spans="1:27" x14ac:dyDescent="0.25">
      <c r="A145" s="2" t="str">
        <f t="shared" ca="1" si="20"/>
        <v/>
      </c>
      <c r="P145" s="4"/>
      <c r="Q145" s="4"/>
      <c r="R145" s="5"/>
      <c r="S145" s="5"/>
      <c r="T145" s="6"/>
      <c r="U145" s="6"/>
      <c r="V145" s="4"/>
      <c r="W145" s="4"/>
      <c r="X145" s="7" t="str">
        <f t="shared" si="21"/>
        <v/>
      </c>
      <c r="Y145" s="2" t="str">
        <f t="shared" si="22"/>
        <v>Nicht gestartet</v>
      </c>
      <c r="Z145" s="2">
        <f t="shared" ca="1" si="23"/>
        <v>0</v>
      </c>
      <c r="AA145" s="2" t="str">
        <f t="shared" ca="1" si="24"/>
        <v>In Arbeit</v>
      </c>
    </row>
    <row r="146" spans="1:27" x14ac:dyDescent="0.25">
      <c r="A146" s="2" t="str">
        <f t="shared" ca="1" si="20"/>
        <v/>
      </c>
      <c r="P146" s="4"/>
      <c r="Q146" s="4"/>
      <c r="R146" s="5"/>
      <c r="S146" s="5"/>
      <c r="T146" s="6"/>
      <c r="U146" s="6"/>
      <c r="V146" s="4"/>
      <c r="W146" s="4"/>
      <c r="X146" s="7" t="str">
        <f t="shared" si="21"/>
        <v/>
      </c>
      <c r="Y146" s="2" t="str">
        <f t="shared" si="22"/>
        <v>Nicht gestartet</v>
      </c>
      <c r="Z146" s="2">
        <f t="shared" ca="1" si="23"/>
        <v>0</v>
      </c>
      <c r="AA146" s="2" t="str">
        <f t="shared" ca="1" si="24"/>
        <v>In Arbeit</v>
      </c>
    </row>
    <row r="147" spans="1:27" x14ac:dyDescent="0.25">
      <c r="A147" s="2" t="str">
        <f t="shared" ca="1" si="20"/>
        <v/>
      </c>
      <c r="P147" s="4"/>
      <c r="Q147" s="4"/>
      <c r="R147" s="5"/>
      <c r="S147" s="5"/>
      <c r="T147" s="6"/>
      <c r="U147" s="6"/>
      <c r="V147" s="4"/>
      <c r="W147" s="4"/>
      <c r="X147" s="7" t="str">
        <f t="shared" si="21"/>
        <v/>
      </c>
      <c r="Y147" s="2" t="str">
        <f t="shared" si="22"/>
        <v>Nicht gestartet</v>
      </c>
      <c r="Z147" s="2">
        <f t="shared" ca="1" si="23"/>
        <v>0</v>
      </c>
      <c r="AA147" s="2" t="str">
        <f t="shared" ca="1" si="24"/>
        <v>In Arbeit</v>
      </c>
    </row>
    <row r="148" spans="1:27" x14ac:dyDescent="0.25">
      <c r="A148" s="2" t="str">
        <f t="shared" ca="1" si="20"/>
        <v/>
      </c>
      <c r="P148" s="4"/>
      <c r="Q148" s="4"/>
      <c r="R148" s="5"/>
      <c r="S148" s="5"/>
      <c r="T148" s="6"/>
      <c r="U148" s="6"/>
      <c r="V148" s="4"/>
      <c r="W148" s="4"/>
      <c r="X148" s="7" t="str">
        <f t="shared" si="21"/>
        <v/>
      </c>
      <c r="Y148" s="2" t="str">
        <f t="shared" si="22"/>
        <v>Nicht gestartet</v>
      </c>
      <c r="Z148" s="2">
        <f t="shared" ca="1" si="23"/>
        <v>0</v>
      </c>
      <c r="AA148" s="2" t="str">
        <f t="shared" ca="1" si="24"/>
        <v>In Arbeit</v>
      </c>
    </row>
    <row r="149" spans="1:27" x14ac:dyDescent="0.25">
      <c r="A149" s="2" t="str">
        <f t="shared" ca="1" si="20"/>
        <v/>
      </c>
      <c r="P149" s="4"/>
      <c r="Q149" s="4"/>
      <c r="R149" s="5"/>
      <c r="S149" s="5"/>
      <c r="T149" s="6"/>
      <c r="U149" s="6"/>
      <c r="V149" s="4"/>
      <c r="W149" s="4"/>
      <c r="X149" s="7" t="str">
        <f t="shared" si="21"/>
        <v/>
      </c>
      <c r="Y149" s="2" t="str">
        <f t="shared" si="22"/>
        <v>Nicht gestartet</v>
      </c>
      <c r="Z149" s="2">
        <f t="shared" ca="1" si="23"/>
        <v>0</v>
      </c>
      <c r="AA149" s="2" t="str">
        <f t="shared" ca="1" si="24"/>
        <v>In Arbeit</v>
      </c>
    </row>
    <row r="150" spans="1:27" x14ac:dyDescent="0.25">
      <c r="A150" s="2" t="str">
        <f t="shared" ca="1" si="20"/>
        <v/>
      </c>
      <c r="P150" s="4"/>
      <c r="Q150" s="4"/>
      <c r="R150" s="5"/>
      <c r="S150" s="5"/>
      <c r="T150" s="6"/>
      <c r="U150" s="6"/>
      <c r="V150" s="4"/>
      <c r="W150" s="4"/>
      <c r="X150" s="7" t="str">
        <f t="shared" si="21"/>
        <v/>
      </c>
      <c r="Y150" s="2" t="str">
        <f t="shared" si="22"/>
        <v>Nicht gestartet</v>
      </c>
      <c r="Z150" s="2">
        <f t="shared" ca="1" si="23"/>
        <v>0</v>
      </c>
      <c r="AA150" s="2" t="str">
        <f t="shared" ca="1" si="24"/>
        <v>In Arbeit</v>
      </c>
    </row>
    <row r="151" spans="1:27" x14ac:dyDescent="0.25">
      <c r="A151" s="2" t="str">
        <f t="shared" ca="1" si="20"/>
        <v/>
      </c>
      <c r="P151" s="4"/>
      <c r="Q151" s="4"/>
      <c r="R151" s="5"/>
      <c r="S151" s="5"/>
      <c r="T151" s="6"/>
      <c r="U151" s="6"/>
      <c r="V151" s="4"/>
      <c r="W151" s="4"/>
      <c r="X151" s="7" t="str">
        <f t="shared" si="21"/>
        <v/>
      </c>
      <c r="Y151" s="2" t="str">
        <f t="shared" si="22"/>
        <v>Nicht gestartet</v>
      </c>
      <c r="Z151" s="2">
        <f t="shared" ca="1" si="23"/>
        <v>0</v>
      </c>
      <c r="AA151" s="2" t="str">
        <f t="shared" ca="1" si="24"/>
        <v>In Arbeit</v>
      </c>
    </row>
    <row r="152" spans="1:27" x14ac:dyDescent="0.25">
      <c r="A152" s="2" t="str">
        <f t="shared" ca="1" si="20"/>
        <v/>
      </c>
      <c r="P152" s="4"/>
      <c r="Q152" s="4"/>
      <c r="R152" s="5"/>
      <c r="S152" s="5"/>
      <c r="T152" s="6"/>
      <c r="U152" s="6"/>
      <c r="V152" s="4"/>
      <c r="W152" s="4"/>
      <c r="X152" s="7" t="str">
        <f t="shared" si="21"/>
        <v/>
      </c>
      <c r="Y152" s="2" t="str">
        <f t="shared" si="22"/>
        <v>Nicht gestartet</v>
      </c>
      <c r="Z152" s="2">
        <f t="shared" ca="1" si="23"/>
        <v>0</v>
      </c>
      <c r="AA152" s="2" t="str">
        <f t="shared" ca="1" si="24"/>
        <v>In Arbeit</v>
      </c>
    </row>
    <row r="153" spans="1:27" x14ac:dyDescent="0.25">
      <c r="A153" s="2" t="str">
        <f t="shared" ca="1" si="20"/>
        <v/>
      </c>
      <c r="P153" s="4"/>
      <c r="Q153" s="4"/>
      <c r="R153" s="5"/>
      <c r="S153" s="5"/>
      <c r="T153" s="6"/>
      <c r="U153" s="6"/>
      <c r="V153" s="4"/>
      <c r="W153" s="4"/>
      <c r="X153" s="7" t="str">
        <f t="shared" si="21"/>
        <v/>
      </c>
      <c r="Y153" s="2" t="str">
        <f t="shared" si="22"/>
        <v>Nicht gestartet</v>
      </c>
      <c r="Z153" s="2">
        <f t="shared" ca="1" si="23"/>
        <v>0</v>
      </c>
      <c r="AA153" s="2" t="str">
        <f t="shared" ca="1" si="24"/>
        <v>In Arbeit</v>
      </c>
    </row>
    <row r="154" spans="1:27" x14ac:dyDescent="0.25">
      <c r="A154" s="2" t="str">
        <f t="shared" ca="1" si="20"/>
        <v/>
      </c>
      <c r="P154" s="4"/>
      <c r="Q154" s="4"/>
      <c r="R154" s="5"/>
      <c r="S154" s="5"/>
      <c r="T154" s="6"/>
      <c r="U154" s="6"/>
      <c r="V154" s="4"/>
      <c r="W154" s="4"/>
      <c r="X154" s="7" t="str">
        <f t="shared" si="21"/>
        <v/>
      </c>
      <c r="Y154" s="2" t="str">
        <f t="shared" si="22"/>
        <v>Nicht gestartet</v>
      </c>
      <c r="Z154" s="2">
        <f t="shared" ca="1" si="23"/>
        <v>0</v>
      </c>
      <c r="AA154" s="2" t="str">
        <f t="shared" ca="1" si="24"/>
        <v>In Arbeit</v>
      </c>
    </row>
    <row r="155" spans="1:27" x14ac:dyDescent="0.25">
      <c r="A155" s="2" t="str">
        <f t="shared" ca="1" si="20"/>
        <v/>
      </c>
      <c r="P155" s="4"/>
      <c r="Q155" s="4"/>
      <c r="R155" s="5"/>
      <c r="S155" s="5"/>
      <c r="T155" s="6"/>
      <c r="U155" s="6"/>
      <c r="V155" s="4"/>
      <c r="W155" s="4"/>
      <c r="X155" s="7" t="str">
        <f t="shared" si="21"/>
        <v/>
      </c>
      <c r="Y155" s="2" t="str">
        <f t="shared" si="22"/>
        <v>Nicht gestartet</v>
      </c>
      <c r="Z155" s="2">
        <f t="shared" ca="1" si="23"/>
        <v>0</v>
      </c>
      <c r="AA155" s="2" t="str">
        <f t="shared" ca="1" si="24"/>
        <v>In Arbeit</v>
      </c>
    </row>
    <row r="156" spans="1:27" x14ac:dyDescent="0.25">
      <c r="A156" s="2" t="str">
        <f t="shared" ca="1" si="20"/>
        <v/>
      </c>
      <c r="P156" s="4"/>
      <c r="Q156" s="4"/>
      <c r="R156" s="5"/>
      <c r="S156" s="5"/>
      <c r="T156" s="6"/>
      <c r="U156" s="6"/>
      <c r="V156" s="4"/>
      <c r="W156" s="4"/>
      <c r="X156" s="7" t="str">
        <f t="shared" si="21"/>
        <v/>
      </c>
      <c r="Y156" s="2" t="str">
        <f t="shared" si="22"/>
        <v>Nicht gestartet</v>
      </c>
      <c r="Z156" s="2">
        <f t="shared" ca="1" si="23"/>
        <v>0</v>
      </c>
      <c r="AA156" s="2" t="str">
        <f t="shared" ca="1" si="24"/>
        <v>In Arbeit</v>
      </c>
    </row>
    <row r="157" spans="1:27" x14ac:dyDescent="0.25">
      <c r="A157" s="2" t="str">
        <f t="shared" ca="1" si="20"/>
        <v/>
      </c>
      <c r="P157" s="4"/>
      <c r="Q157" s="4"/>
      <c r="R157" s="5"/>
      <c r="S157" s="5"/>
      <c r="T157" s="6"/>
      <c r="U157" s="6"/>
      <c r="V157" s="4"/>
      <c r="W157" s="4"/>
      <c r="X157" s="7" t="str">
        <f t="shared" si="21"/>
        <v/>
      </c>
      <c r="Y157" s="2" t="str">
        <f t="shared" si="22"/>
        <v>Nicht gestartet</v>
      </c>
      <c r="Z157" s="2">
        <f t="shared" ca="1" si="23"/>
        <v>0</v>
      </c>
      <c r="AA157" s="2" t="str">
        <f t="shared" ca="1" si="24"/>
        <v>In Arbeit</v>
      </c>
    </row>
    <row r="158" spans="1:27" x14ac:dyDescent="0.25">
      <c r="A158" s="2" t="str">
        <f t="shared" ca="1" si="20"/>
        <v/>
      </c>
      <c r="P158" s="4"/>
      <c r="Q158" s="4"/>
      <c r="R158" s="5"/>
      <c r="S158" s="5"/>
      <c r="T158" s="6"/>
      <c r="U158" s="6"/>
      <c r="V158" s="4"/>
      <c r="W158" s="4"/>
      <c r="X158" s="7" t="str">
        <f t="shared" si="21"/>
        <v/>
      </c>
      <c r="Y158" s="2" t="str">
        <f t="shared" si="22"/>
        <v>Nicht gestartet</v>
      </c>
      <c r="Z158" s="2">
        <f t="shared" ca="1" si="23"/>
        <v>0</v>
      </c>
      <c r="AA158" s="2" t="str">
        <f t="shared" ca="1" si="24"/>
        <v>In Arbeit</v>
      </c>
    </row>
    <row r="159" spans="1:27" x14ac:dyDescent="0.25">
      <c r="A159" s="2" t="str">
        <f t="shared" ca="1" si="20"/>
        <v/>
      </c>
      <c r="P159" s="4"/>
      <c r="Q159" s="4"/>
      <c r="R159" s="5"/>
      <c r="S159" s="5"/>
      <c r="T159" s="6"/>
      <c r="U159" s="6"/>
      <c r="V159" s="4"/>
      <c r="W159" s="4"/>
      <c r="X159" s="7" t="str">
        <f t="shared" si="21"/>
        <v/>
      </c>
      <c r="Y159" s="2" t="str">
        <f t="shared" si="22"/>
        <v>Nicht gestartet</v>
      </c>
      <c r="Z159" s="2">
        <f t="shared" ca="1" si="23"/>
        <v>0</v>
      </c>
      <c r="AA159" s="2" t="str">
        <f t="shared" ca="1" si="24"/>
        <v>In Arbeit</v>
      </c>
    </row>
    <row r="160" spans="1:27" x14ac:dyDescent="0.25">
      <c r="A160" s="2" t="str">
        <f t="shared" ca="1" si="20"/>
        <v/>
      </c>
      <c r="P160" s="4"/>
      <c r="Q160" s="4"/>
      <c r="R160" s="5"/>
      <c r="S160" s="5"/>
      <c r="T160" s="6"/>
      <c r="U160" s="6"/>
      <c r="V160" s="4"/>
      <c r="W160" s="4"/>
      <c r="X160" s="7" t="str">
        <f t="shared" si="21"/>
        <v/>
      </c>
      <c r="Y160" s="2" t="str">
        <f t="shared" si="22"/>
        <v>Nicht gestartet</v>
      </c>
      <c r="Z160" s="2">
        <f t="shared" ca="1" si="23"/>
        <v>0</v>
      </c>
      <c r="AA160" s="2" t="str">
        <f t="shared" ca="1" si="24"/>
        <v>In Arbeit</v>
      </c>
    </row>
    <row r="161" spans="1:27" x14ac:dyDescent="0.25">
      <c r="A161" s="2" t="str">
        <f t="shared" ca="1" si="20"/>
        <v/>
      </c>
      <c r="P161" s="4"/>
      <c r="Q161" s="4"/>
      <c r="R161" s="5"/>
      <c r="S161" s="5"/>
      <c r="T161" s="6"/>
      <c r="U161" s="6"/>
      <c r="V161" s="4"/>
      <c r="W161" s="4"/>
      <c r="X161" s="7" t="str">
        <f t="shared" si="21"/>
        <v/>
      </c>
      <c r="Y161" s="2" t="str">
        <f t="shared" si="22"/>
        <v>Nicht gestartet</v>
      </c>
      <c r="Z161" s="2">
        <f t="shared" ca="1" si="23"/>
        <v>0</v>
      </c>
      <c r="AA161" s="2" t="str">
        <f t="shared" ca="1" si="24"/>
        <v>In Arbeit</v>
      </c>
    </row>
    <row r="162" spans="1:27" x14ac:dyDescent="0.25">
      <c r="A162" s="2" t="str">
        <f t="shared" ref="A162:A193" ca="1" si="25">IF(D162="","","AUD-"&amp;TEXT(TODAY(),"yyyy")&amp;"-"&amp;TEXT(ROW()-1,"000"))</f>
        <v/>
      </c>
      <c r="P162" s="4"/>
      <c r="Q162" s="4"/>
      <c r="R162" s="5"/>
      <c r="S162" s="5"/>
      <c r="T162" s="6"/>
      <c r="U162" s="6"/>
      <c r="V162" s="4"/>
      <c r="W162" s="4"/>
      <c r="X162" s="7" t="str">
        <f t="shared" ref="X162:X193" si="26">IF(D162="","",COUNTIF(P162:W162,1)/8)</f>
        <v/>
      </c>
      <c r="Y162" s="2" t="str">
        <f t="shared" ref="Y162:Y193" si="27">IF(W162=1,"Abgeschlossen",IF(V162=1,"Nachverfolgung",IF(U162=1,"Abschlussbericht",IF(T162=1,"Berichtsentwurf",IF(R162=1,"Feldarbeit",IF(P162=1,"Planung","Nicht gestartet"))))))</f>
        <v>Nicht gestartet</v>
      </c>
      <c r="Z162" s="2">
        <f t="shared" ref="Z162:Z193" ca="1" si="28">IF(OR(D162="",Y162="Abgeschlossen",M162=""),0,MAX(0,TODAY()-M162))</f>
        <v>0</v>
      </c>
      <c r="AA162" s="2" t="str">
        <f t="shared" ref="AA162:AA193" ca="1" si="29">IF(Y162="Abgeschlossen","OK",IF(Z162&gt;0,"Verspätet",IF(X162&gt;=0.01,"In Arbeit","Nicht gestartet")))</f>
        <v>In Arbeit</v>
      </c>
    </row>
    <row r="163" spans="1:27" x14ac:dyDescent="0.25">
      <c r="A163" s="2" t="str">
        <f t="shared" ca="1" si="25"/>
        <v/>
      </c>
      <c r="P163" s="4"/>
      <c r="Q163" s="4"/>
      <c r="R163" s="5"/>
      <c r="S163" s="5"/>
      <c r="T163" s="6"/>
      <c r="U163" s="6"/>
      <c r="V163" s="4"/>
      <c r="W163" s="4"/>
      <c r="X163" s="7" t="str">
        <f t="shared" si="26"/>
        <v/>
      </c>
      <c r="Y163" s="2" t="str">
        <f t="shared" si="27"/>
        <v>Nicht gestartet</v>
      </c>
      <c r="Z163" s="2">
        <f t="shared" ca="1" si="28"/>
        <v>0</v>
      </c>
      <c r="AA163" s="2" t="str">
        <f t="shared" ca="1" si="29"/>
        <v>In Arbeit</v>
      </c>
    </row>
    <row r="164" spans="1:27" x14ac:dyDescent="0.25">
      <c r="A164" s="2" t="str">
        <f t="shared" ca="1" si="25"/>
        <v/>
      </c>
      <c r="P164" s="4"/>
      <c r="Q164" s="4"/>
      <c r="R164" s="5"/>
      <c r="S164" s="5"/>
      <c r="T164" s="6"/>
      <c r="U164" s="6"/>
      <c r="V164" s="4"/>
      <c r="W164" s="4"/>
      <c r="X164" s="7" t="str">
        <f t="shared" si="26"/>
        <v/>
      </c>
      <c r="Y164" s="2" t="str">
        <f t="shared" si="27"/>
        <v>Nicht gestartet</v>
      </c>
      <c r="Z164" s="2">
        <f t="shared" ca="1" si="28"/>
        <v>0</v>
      </c>
      <c r="AA164" s="2" t="str">
        <f t="shared" ca="1" si="29"/>
        <v>In Arbeit</v>
      </c>
    </row>
    <row r="165" spans="1:27" x14ac:dyDescent="0.25">
      <c r="A165" s="2" t="str">
        <f t="shared" ca="1" si="25"/>
        <v/>
      </c>
      <c r="P165" s="4"/>
      <c r="Q165" s="4"/>
      <c r="R165" s="5"/>
      <c r="S165" s="5"/>
      <c r="T165" s="6"/>
      <c r="U165" s="6"/>
      <c r="V165" s="4"/>
      <c r="W165" s="4"/>
      <c r="X165" s="7" t="str">
        <f t="shared" si="26"/>
        <v/>
      </c>
      <c r="Y165" s="2" t="str">
        <f t="shared" si="27"/>
        <v>Nicht gestartet</v>
      </c>
      <c r="Z165" s="2">
        <f t="shared" ca="1" si="28"/>
        <v>0</v>
      </c>
      <c r="AA165" s="2" t="str">
        <f t="shared" ca="1" si="29"/>
        <v>In Arbeit</v>
      </c>
    </row>
    <row r="166" spans="1:27" x14ac:dyDescent="0.25">
      <c r="A166" s="2" t="str">
        <f t="shared" ca="1" si="25"/>
        <v/>
      </c>
      <c r="P166" s="4"/>
      <c r="Q166" s="4"/>
      <c r="R166" s="5"/>
      <c r="S166" s="5"/>
      <c r="T166" s="6"/>
      <c r="U166" s="6"/>
      <c r="V166" s="4"/>
      <c r="W166" s="4"/>
      <c r="X166" s="7" t="str">
        <f t="shared" si="26"/>
        <v/>
      </c>
      <c r="Y166" s="2" t="str">
        <f t="shared" si="27"/>
        <v>Nicht gestartet</v>
      </c>
      <c r="Z166" s="2">
        <f t="shared" ca="1" si="28"/>
        <v>0</v>
      </c>
      <c r="AA166" s="2" t="str">
        <f t="shared" ca="1" si="29"/>
        <v>In Arbeit</v>
      </c>
    </row>
    <row r="167" spans="1:27" x14ac:dyDescent="0.25">
      <c r="A167" s="2" t="str">
        <f t="shared" ca="1" si="25"/>
        <v/>
      </c>
      <c r="P167" s="4"/>
      <c r="Q167" s="4"/>
      <c r="R167" s="5"/>
      <c r="S167" s="5"/>
      <c r="T167" s="6"/>
      <c r="U167" s="6"/>
      <c r="V167" s="4"/>
      <c r="W167" s="4"/>
      <c r="X167" s="7" t="str">
        <f t="shared" si="26"/>
        <v/>
      </c>
      <c r="Y167" s="2" t="str">
        <f t="shared" si="27"/>
        <v>Nicht gestartet</v>
      </c>
      <c r="Z167" s="2">
        <f t="shared" ca="1" si="28"/>
        <v>0</v>
      </c>
      <c r="AA167" s="2" t="str">
        <f t="shared" ca="1" si="29"/>
        <v>In Arbeit</v>
      </c>
    </row>
    <row r="168" spans="1:27" x14ac:dyDescent="0.25">
      <c r="A168" s="2" t="str">
        <f t="shared" ca="1" si="25"/>
        <v/>
      </c>
      <c r="P168" s="4"/>
      <c r="Q168" s="4"/>
      <c r="R168" s="5"/>
      <c r="S168" s="5"/>
      <c r="T168" s="6"/>
      <c r="U168" s="6"/>
      <c r="V168" s="4"/>
      <c r="W168" s="4"/>
      <c r="X168" s="7" t="str">
        <f t="shared" si="26"/>
        <v/>
      </c>
      <c r="Y168" s="2" t="str">
        <f t="shared" si="27"/>
        <v>Nicht gestartet</v>
      </c>
      <c r="Z168" s="2">
        <f t="shared" ca="1" si="28"/>
        <v>0</v>
      </c>
      <c r="AA168" s="2" t="str">
        <f t="shared" ca="1" si="29"/>
        <v>In Arbeit</v>
      </c>
    </row>
    <row r="169" spans="1:27" x14ac:dyDescent="0.25">
      <c r="A169" s="2" t="str">
        <f t="shared" ca="1" si="25"/>
        <v/>
      </c>
      <c r="P169" s="4"/>
      <c r="Q169" s="4"/>
      <c r="R169" s="5"/>
      <c r="S169" s="5"/>
      <c r="T169" s="6"/>
      <c r="U169" s="6"/>
      <c r="V169" s="4"/>
      <c r="W169" s="4"/>
      <c r="X169" s="7" t="str">
        <f t="shared" si="26"/>
        <v/>
      </c>
      <c r="Y169" s="2" t="str">
        <f t="shared" si="27"/>
        <v>Nicht gestartet</v>
      </c>
      <c r="Z169" s="2">
        <f t="shared" ca="1" si="28"/>
        <v>0</v>
      </c>
      <c r="AA169" s="2" t="str">
        <f t="shared" ca="1" si="29"/>
        <v>In Arbeit</v>
      </c>
    </row>
    <row r="170" spans="1:27" x14ac:dyDescent="0.25">
      <c r="A170" s="2" t="str">
        <f t="shared" ca="1" si="25"/>
        <v/>
      </c>
      <c r="P170" s="4"/>
      <c r="Q170" s="4"/>
      <c r="R170" s="5"/>
      <c r="S170" s="5"/>
      <c r="T170" s="6"/>
      <c r="U170" s="6"/>
      <c r="V170" s="4"/>
      <c r="W170" s="4"/>
      <c r="X170" s="7" t="str">
        <f t="shared" si="26"/>
        <v/>
      </c>
      <c r="Y170" s="2" t="str">
        <f t="shared" si="27"/>
        <v>Nicht gestartet</v>
      </c>
      <c r="Z170" s="2">
        <f t="shared" ca="1" si="28"/>
        <v>0</v>
      </c>
      <c r="AA170" s="2" t="str">
        <f t="shared" ca="1" si="29"/>
        <v>In Arbeit</v>
      </c>
    </row>
    <row r="171" spans="1:27" x14ac:dyDescent="0.25">
      <c r="A171" s="2" t="str">
        <f t="shared" ca="1" si="25"/>
        <v/>
      </c>
      <c r="P171" s="4"/>
      <c r="Q171" s="4"/>
      <c r="R171" s="5"/>
      <c r="S171" s="5"/>
      <c r="T171" s="6"/>
      <c r="U171" s="6"/>
      <c r="V171" s="4"/>
      <c r="W171" s="4"/>
      <c r="X171" s="7" t="str">
        <f t="shared" si="26"/>
        <v/>
      </c>
      <c r="Y171" s="2" t="str">
        <f t="shared" si="27"/>
        <v>Nicht gestartet</v>
      </c>
      <c r="Z171" s="2">
        <f t="shared" ca="1" si="28"/>
        <v>0</v>
      </c>
      <c r="AA171" s="2" t="str">
        <f t="shared" ca="1" si="29"/>
        <v>In Arbeit</v>
      </c>
    </row>
    <row r="172" spans="1:27" x14ac:dyDescent="0.25">
      <c r="A172" s="2" t="str">
        <f t="shared" ca="1" si="25"/>
        <v/>
      </c>
      <c r="P172" s="4"/>
      <c r="Q172" s="4"/>
      <c r="R172" s="5"/>
      <c r="S172" s="5"/>
      <c r="T172" s="6"/>
      <c r="U172" s="6"/>
      <c r="V172" s="4"/>
      <c r="W172" s="4"/>
      <c r="X172" s="7" t="str">
        <f t="shared" si="26"/>
        <v/>
      </c>
      <c r="Y172" s="2" t="str">
        <f t="shared" si="27"/>
        <v>Nicht gestartet</v>
      </c>
      <c r="Z172" s="2">
        <f t="shared" ca="1" si="28"/>
        <v>0</v>
      </c>
      <c r="AA172" s="2" t="str">
        <f t="shared" ca="1" si="29"/>
        <v>In Arbeit</v>
      </c>
    </row>
    <row r="173" spans="1:27" x14ac:dyDescent="0.25">
      <c r="A173" s="2" t="str">
        <f t="shared" ca="1" si="25"/>
        <v/>
      </c>
      <c r="P173" s="4"/>
      <c r="Q173" s="4"/>
      <c r="R173" s="5"/>
      <c r="S173" s="5"/>
      <c r="T173" s="6"/>
      <c r="U173" s="6"/>
      <c r="V173" s="4"/>
      <c r="W173" s="4"/>
      <c r="X173" s="7" t="str">
        <f t="shared" si="26"/>
        <v/>
      </c>
      <c r="Y173" s="2" t="str">
        <f t="shared" si="27"/>
        <v>Nicht gestartet</v>
      </c>
      <c r="Z173" s="2">
        <f t="shared" ca="1" si="28"/>
        <v>0</v>
      </c>
      <c r="AA173" s="2" t="str">
        <f t="shared" ca="1" si="29"/>
        <v>In Arbeit</v>
      </c>
    </row>
    <row r="174" spans="1:27" x14ac:dyDescent="0.25">
      <c r="A174" s="2" t="str">
        <f t="shared" ca="1" si="25"/>
        <v/>
      </c>
      <c r="P174" s="4"/>
      <c r="Q174" s="4"/>
      <c r="R174" s="5"/>
      <c r="S174" s="5"/>
      <c r="T174" s="6"/>
      <c r="U174" s="6"/>
      <c r="V174" s="4"/>
      <c r="W174" s="4"/>
      <c r="X174" s="7" t="str">
        <f t="shared" si="26"/>
        <v/>
      </c>
      <c r="Y174" s="2" t="str">
        <f t="shared" si="27"/>
        <v>Nicht gestartet</v>
      </c>
      <c r="Z174" s="2">
        <f t="shared" ca="1" si="28"/>
        <v>0</v>
      </c>
      <c r="AA174" s="2" t="str">
        <f t="shared" ca="1" si="29"/>
        <v>In Arbeit</v>
      </c>
    </row>
    <row r="175" spans="1:27" x14ac:dyDescent="0.25">
      <c r="A175" s="2" t="str">
        <f t="shared" ca="1" si="25"/>
        <v/>
      </c>
      <c r="P175" s="4"/>
      <c r="Q175" s="4"/>
      <c r="R175" s="5"/>
      <c r="S175" s="5"/>
      <c r="T175" s="6"/>
      <c r="U175" s="6"/>
      <c r="V175" s="4"/>
      <c r="W175" s="4"/>
      <c r="X175" s="7" t="str">
        <f t="shared" si="26"/>
        <v/>
      </c>
      <c r="Y175" s="2" t="str">
        <f t="shared" si="27"/>
        <v>Nicht gestartet</v>
      </c>
      <c r="Z175" s="2">
        <f t="shared" ca="1" si="28"/>
        <v>0</v>
      </c>
      <c r="AA175" s="2" t="str">
        <f t="shared" ca="1" si="29"/>
        <v>In Arbeit</v>
      </c>
    </row>
    <row r="176" spans="1:27" x14ac:dyDescent="0.25">
      <c r="A176" s="2" t="str">
        <f t="shared" ca="1" si="25"/>
        <v/>
      </c>
      <c r="P176" s="4"/>
      <c r="Q176" s="4"/>
      <c r="R176" s="5"/>
      <c r="S176" s="5"/>
      <c r="T176" s="6"/>
      <c r="U176" s="6"/>
      <c r="V176" s="4"/>
      <c r="W176" s="4"/>
      <c r="X176" s="7" t="str">
        <f t="shared" si="26"/>
        <v/>
      </c>
      <c r="Y176" s="2" t="str">
        <f t="shared" si="27"/>
        <v>Nicht gestartet</v>
      </c>
      <c r="Z176" s="2">
        <f t="shared" ca="1" si="28"/>
        <v>0</v>
      </c>
      <c r="AA176" s="2" t="str">
        <f t="shared" ca="1" si="29"/>
        <v>In Arbeit</v>
      </c>
    </row>
    <row r="177" spans="1:27" x14ac:dyDescent="0.25">
      <c r="A177" s="2" t="str">
        <f t="shared" ca="1" si="25"/>
        <v/>
      </c>
      <c r="P177" s="4"/>
      <c r="Q177" s="4"/>
      <c r="R177" s="5"/>
      <c r="S177" s="5"/>
      <c r="T177" s="6"/>
      <c r="U177" s="6"/>
      <c r="V177" s="4"/>
      <c r="W177" s="4"/>
      <c r="X177" s="7" t="str">
        <f t="shared" si="26"/>
        <v/>
      </c>
      <c r="Y177" s="2" t="str">
        <f t="shared" si="27"/>
        <v>Nicht gestartet</v>
      </c>
      <c r="Z177" s="2">
        <f t="shared" ca="1" si="28"/>
        <v>0</v>
      </c>
      <c r="AA177" s="2" t="str">
        <f t="shared" ca="1" si="29"/>
        <v>In Arbeit</v>
      </c>
    </row>
    <row r="178" spans="1:27" x14ac:dyDescent="0.25">
      <c r="A178" s="2" t="str">
        <f t="shared" ca="1" si="25"/>
        <v/>
      </c>
      <c r="P178" s="4"/>
      <c r="Q178" s="4"/>
      <c r="R178" s="5"/>
      <c r="S178" s="5"/>
      <c r="T178" s="6"/>
      <c r="U178" s="6"/>
      <c r="V178" s="4"/>
      <c r="W178" s="4"/>
      <c r="X178" s="7" t="str">
        <f t="shared" si="26"/>
        <v/>
      </c>
      <c r="Y178" s="2" t="str">
        <f t="shared" si="27"/>
        <v>Nicht gestartet</v>
      </c>
      <c r="Z178" s="2">
        <f t="shared" ca="1" si="28"/>
        <v>0</v>
      </c>
      <c r="AA178" s="2" t="str">
        <f t="shared" ca="1" si="29"/>
        <v>In Arbeit</v>
      </c>
    </row>
    <row r="179" spans="1:27" x14ac:dyDescent="0.25">
      <c r="A179" s="2" t="str">
        <f t="shared" ca="1" si="25"/>
        <v/>
      </c>
      <c r="P179" s="4"/>
      <c r="Q179" s="4"/>
      <c r="R179" s="5"/>
      <c r="S179" s="5"/>
      <c r="T179" s="6"/>
      <c r="U179" s="6"/>
      <c r="V179" s="4"/>
      <c r="W179" s="4"/>
      <c r="X179" s="7" t="str">
        <f t="shared" si="26"/>
        <v/>
      </c>
      <c r="Y179" s="2" t="str">
        <f t="shared" si="27"/>
        <v>Nicht gestartet</v>
      </c>
      <c r="Z179" s="2">
        <f t="shared" ca="1" si="28"/>
        <v>0</v>
      </c>
      <c r="AA179" s="2" t="str">
        <f t="shared" ca="1" si="29"/>
        <v>In Arbeit</v>
      </c>
    </row>
    <row r="180" spans="1:27" x14ac:dyDescent="0.25">
      <c r="A180" s="2" t="str">
        <f t="shared" ca="1" si="25"/>
        <v/>
      </c>
      <c r="P180" s="4"/>
      <c r="Q180" s="4"/>
      <c r="R180" s="5"/>
      <c r="S180" s="5"/>
      <c r="T180" s="6"/>
      <c r="U180" s="6"/>
      <c r="V180" s="4"/>
      <c r="W180" s="4"/>
      <c r="X180" s="7" t="str">
        <f t="shared" si="26"/>
        <v/>
      </c>
      <c r="Y180" s="2" t="str">
        <f t="shared" si="27"/>
        <v>Nicht gestartet</v>
      </c>
      <c r="Z180" s="2">
        <f t="shared" ca="1" si="28"/>
        <v>0</v>
      </c>
      <c r="AA180" s="2" t="str">
        <f t="shared" ca="1" si="29"/>
        <v>In Arbeit</v>
      </c>
    </row>
    <row r="181" spans="1:27" x14ac:dyDescent="0.25">
      <c r="A181" s="2" t="str">
        <f t="shared" ca="1" si="25"/>
        <v/>
      </c>
      <c r="P181" s="4"/>
      <c r="Q181" s="4"/>
      <c r="R181" s="5"/>
      <c r="S181" s="5"/>
      <c r="T181" s="6"/>
      <c r="U181" s="6"/>
      <c r="V181" s="4"/>
      <c r="W181" s="4"/>
      <c r="X181" s="7" t="str">
        <f t="shared" si="26"/>
        <v/>
      </c>
      <c r="Y181" s="2" t="str">
        <f t="shared" si="27"/>
        <v>Nicht gestartet</v>
      </c>
      <c r="Z181" s="2">
        <f t="shared" ca="1" si="28"/>
        <v>0</v>
      </c>
      <c r="AA181" s="2" t="str">
        <f t="shared" ca="1" si="29"/>
        <v>In Arbeit</v>
      </c>
    </row>
    <row r="182" spans="1:27" x14ac:dyDescent="0.25">
      <c r="A182" s="2" t="str">
        <f t="shared" ca="1" si="25"/>
        <v/>
      </c>
      <c r="P182" s="4"/>
      <c r="Q182" s="4"/>
      <c r="R182" s="5"/>
      <c r="S182" s="5"/>
      <c r="T182" s="6"/>
      <c r="U182" s="6"/>
      <c r="V182" s="4"/>
      <c r="W182" s="4"/>
      <c r="X182" s="7" t="str">
        <f t="shared" si="26"/>
        <v/>
      </c>
      <c r="Y182" s="2" t="str">
        <f t="shared" si="27"/>
        <v>Nicht gestartet</v>
      </c>
      <c r="Z182" s="2">
        <f t="shared" ca="1" si="28"/>
        <v>0</v>
      </c>
      <c r="AA182" s="2" t="str">
        <f t="shared" ca="1" si="29"/>
        <v>In Arbeit</v>
      </c>
    </row>
    <row r="183" spans="1:27" x14ac:dyDescent="0.25">
      <c r="A183" s="2" t="str">
        <f t="shared" ca="1" si="25"/>
        <v/>
      </c>
      <c r="P183" s="4"/>
      <c r="Q183" s="4"/>
      <c r="R183" s="5"/>
      <c r="S183" s="5"/>
      <c r="T183" s="6"/>
      <c r="U183" s="6"/>
      <c r="V183" s="4"/>
      <c r="W183" s="4"/>
      <c r="X183" s="7" t="str">
        <f t="shared" si="26"/>
        <v/>
      </c>
      <c r="Y183" s="2" t="str">
        <f t="shared" si="27"/>
        <v>Nicht gestartet</v>
      </c>
      <c r="Z183" s="2">
        <f t="shared" ca="1" si="28"/>
        <v>0</v>
      </c>
      <c r="AA183" s="2" t="str">
        <f t="shared" ca="1" si="29"/>
        <v>In Arbeit</v>
      </c>
    </row>
    <row r="184" spans="1:27" x14ac:dyDescent="0.25">
      <c r="A184" s="2" t="str">
        <f t="shared" ca="1" si="25"/>
        <v/>
      </c>
      <c r="P184" s="4"/>
      <c r="Q184" s="4"/>
      <c r="R184" s="5"/>
      <c r="S184" s="5"/>
      <c r="T184" s="6"/>
      <c r="U184" s="6"/>
      <c r="V184" s="4"/>
      <c r="W184" s="4"/>
      <c r="X184" s="7" t="str">
        <f t="shared" si="26"/>
        <v/>
      </c>
      <c r="Y184" s="2" t="str">
        <f t="shared" si="27"/>
        <v>Nicht gestartet</v>
      </c>
      <c r="Z184" s="2">
        <f t="shared" ca="1" si="28"/>
        <v>0</v>
      </c>
      <c r="AA184" s="2" t="str">
        <f t="shared" ca="1" si="29"/>
        <v>In Arbeit</v>
      </c>
    </row>
    <row r="185" spans="1:27" x14ac:dyDescent="0.25">
      <c r="A185" s="2" t="str">
        <f t="shared" ca="1" si="25"/>
        <v/>
      </c>
      <c r="P185" s="4"/>
      <c r="Q185" s="4"/>
      <c r="R185" s="5"/>
      <c r="S185" s="5"/>
      <c r="T185" s="6"/>
      <c r="U185" s="6"/>
      <c r="V185" s="4"/>
      <c r="W185" s="4"/>
      <c r="X185" s="7" t="str">
        <f t="shared" si="26"/>
        <v/>
      </c>
      <c r="Y185" s="2" t="str">
        <f t="shared" si="27"/>
        <v>Nicht gestartet</v>
      </c>
      <c r="Z185" s="2">
        <f t="shared" ca="1" si="28"/>
        <v>0</v>
      </c>
      <c r="AA185" s="2" t="str">
        <f t="shared" ca="1" si="29"/>
        <v>In Arbeit</v>
      </c>
    </row>
    <row r="186" spans="1:27" x14ac:dyDescent="0.25">
      <c r="A186" s="2" t="str">
        <f t="shared" ca="1" si="25"/>
        <v/>
      </c>
      <c r="P186" s="4"/>
      <c r="Q186" s="4"/>
      <c r="R186" s="5"/>
      <c r="S186" s="5"/>
      <c r="T186" s="6"/>
      <c r="U186" s="6"/>
      <c r="V186" s="4"/>
      <c r="W186" s="4"/>
      <c r="X186" s="7" t="str">
        <f t="shared" si="26"/>
        <v/>
      </c>
      <c r="Y186" s="2" t="str">
        <f t="shared" si="27"/>
        <v>Nicht gestartet</v>
      </c>
      <c r="Z186" s="2">
        <f t="shared" ca="1" si="28"/>
        <v>0</v>
      </c>
      <c r="AA186" s="2" t="str">
        <f t="shared" ca="1" si="29"/>
        <v>In Arbeit</v>
      </c>
    </row>
    <row r="187" spans="1:27" x14ac:dyDescent="0.25">
      <c r="A187" s="2" t="str">
        <f t="shared" ca="1" si="25"/>
        <v/>
      </c>
      <c r="P187" s="4"/>
      <c r="Q187" s="4"/>
      <c r="R187" s="5"/>
      <c r="S187" s="5"/>
      <c r="T187" s="6"/>
      <c r="U187" s="6"/>
      <c r="V187" s="4"/>
      <c r="W187" s="4"/>
      <c r="X187" s="7" t="str">
        <f t="shared" si="26"/>
        <v/>
      </c>
      <c r="Y187" s="2" t="str">
        <f t="shared" si="27"/>
        <v>Nicht gestartet</v>
      </c>
      <c r="Z187" s="2">
        <f t="shared" ca="1" si="28"/>
        <v>0</v>
      </c>
      <c r="AA187" s="2" t="str">
        <f t="shared" ca="1" si="29"/>
        <v>In Arbeit</v>
      </c>
    </row>
    <row r="188" spans="1:27" x14ac:dyDescent="0.25">
      <c r="A188" s="2" t="str">
        <f t="shared" ca="1" si="25"/>
        <v/>
      </c>
      <c r="P188" s="4"/>
      <c r="Q188" s="4"/>
      <c r="R188" s="5"/>
      <c r="S188" s="5"/>
      <c r="T188" s="6"/>
      <c r="U188" s="6"/>
      <c r="V188" s="4"/>
      <c r="W188" s="4"/>
      <c r="X188" s="7" t="str">
        <f t="shared" si="26"/>
        <v/>
      </c>
      <c r="Y188" s="2" t="str">
        <f t="shared" si="27"/>
        <v>Nicht gestartet</v>
      </c>
      <c r="Z188" s="2">
        <f t="shared" ca="1" si="28"/>
        <v>0</v>
      </c>
      <c r="AA188" s="2" t="str">
        <f t="shared" ca="1" si="29"/>
        <v>In Arbeit</v>
      </c>
    </row>
    <row r="189" spans="1:27" x14ac:dyDescent="0.25">
      <c r="A189" s="2" t="str">
        <f t="shared" ca="1" si="25"/>
        <v/>
      </c>
      <c r="P189" s="4"/>
      <c r="Q189" s="4"/>
      <c r="R189" s="5"/>
      <c r="S189" s="5"/>
      <c r="T189" s="6"/>
      <c r="U189" s="6"/>
      <c r="V189" s="4"/>
      <c r="W189" s="4"/>
      <c r="X189" s="7" t="str">
        <f t="shared" si="26"/>
        <v/>
      </c>
      <c r="Y189" s="2" t="str">
        <f t="shared" si="27"/>
        <v>Nicht gestartet</v>
      </c>
      <c r="Z189" s="2">
        <f t="shared" ca="1" si="28"/>
        <v>0</v>
      </c>
      <c r="AA189" s="2" t="str">
        <f t="shared" ca="1" si="29"/>
        <v>In Arbeit</v>
      </c>
    </row>
    <row r="190" spans="1:27" x14ac:dyDescent="0.25">
      <c r="A190" s="2" t="str">
        <f t="shared" ca="1" si="25"/>
        <v/>
      </c>
      <c r="P190" s="4"/>
      <c r="Q190" s="4"/>
      <c r="R190" s="5"/>
      <c r="S190" s="5"/>
      <c r="T190" s="6"/>
      <c r="U190" s="6"/>
      <c r="V190" s="4"/>
      <c r="W190" s="4"/>
      <c r="X190" s="7" t="str">
        <f t="shared" si="26"/>
        <v/>
      </c>
      <c r="Y190" s="2" t="str">
        <f t="shared" si="27"/>
        <v>Nicht gestartet</v>
      </c>
      <c r="Z190" s="2">
        <f t="shared" ca="1" si="28"/>
        <v>0</v>
      </c>
      <c r="AA190" s="2" t="str">
        <f t="shared" ca="1" si="29"/>
        <v>In Arbeit</v>
      </c>
    </row>
    <row r="191" spans="1:27" x14ac:dyDescent="0.25">
      <c r="A191" s="2" t="str">
        <f t="shared" ca="1" si="25"/>
        <v/>
      </c>
      <c r="P191" s="4"/>
      <c r="Q191" s="4"/>
      <c r="R191" s="5"/>
      <c r="S191" s="5"/>
      <c r="T191" s="6"/>
      <c r="U191" s="6"/>
      <c r="V191" s="4"/>
      <c r="W191" s="4"/>
      <c r="X191" s="7" t="str">
        <f t="shared" si="26"/>
        <v/>
      </c>
      <c r="Y191" s="2" t="str">
        <f t="shared" si="27"/>
        <v>Nicht gestartet</v>
      </c>
      <c r="Z191" s="2">
        <f t="shared" ca="1" si="28"/>
        <v>0</v>
      </c>
      <c r="AA191" s="2" t="str">
        <f t="shared" ca="1" si="29"/>
        <v>In Arbeit</v>
      </c>
    </row>
    <row r="192" spans="1:27" x14ac:dyDescent="0.25">
      <c r="A192" s="2" t="str">
        <f t="shared" ca="1" si="25"/>
        <v/>
      </c>
      <c r="P192" s="4"/>
      <c r="Q192" s="4"/>
      <c r="R192" s="5"/>
      <c r="S192" s="5"/>
      <c r="T192" s="6"/>
      <c r="U192" s="6"/>
      <c r="V192" s="4"/>
      <c r="W192" s="4"/>
      <c r="X192" s="7" t="str">
        <f t="shared" si="26"/>
        <v/>
      </c>
      <c r="Y192" s="2" t="str">
        <f t="shared" si="27"/>
        <v>Nicht gestartet</v>
      </c>
      <c r="Z192" s="2">
        <f t="shared" ca="1" si="28"/>
        <v>0</v>
      </c>
      <c r="AA192" s="2" t="str">
        <f t="shared" ca="1" si="29"/>
        <v>In Arbeit</v>
      </c>
    </row>
    <row r="193" spans="1:27" x14ac:dyDescent="0.25">
      <c r="A193" s="2" t="str">
        <f t="shared" ca="1" si="25"/>
        <v/>
      </c>
      <c r="P193" s="4"/>
      <c r="Q193" s="4"/>
      <c r="R193" s="5"/>
      <c r="S193" s="5"/>
      <c r="T193" s="6"/>
      <c r="U193" s="6"/>
      <c r="V193" s="4"/>
      <c r="W193" s="4"/>
      <c r="X193" s="7" t="str">
        <f t="shared" si="26"/>
        <v/>
      </c>
      <c r="Y193" s="2" t="str">
        <f t="shared" si="27"/>
        <v>Nicht gestartet</v>
      </c>
      <c r="Z193" s="2">
        <f t="shared" ca="1" si="28"/>
        <v>0</v>
      </c>
      <c r="AA193" s="2" t="str">
        <f t="shared" ca="1" si="29"/>
        <v>In Arbeit</v>
      </c>
    </row>
    <row r="194" spans="1:27" x14ac:dyDescent="0.25">
      <c r="A194" s="2" t="str">
        <f t="shared" ref="A194:A201" ca="1" si="30">IF(D194="","","AUD-"&amp;TEXT(TODAY(),"yyyy")&amp;"-"&amp;TEXT(ROW()-1,"000"))</f>
        <v/>
      </c>
      <c r="P194" s="4"/>
      <c r="Q194" s="4"/>
      <c r="R194" s="5"/>
      <c r="S194" s="5"/>
      <c r="T194" s="6"/>
      <c r="U194" s="6"/>
      <c r="V194" s="4"/>
      <c r="W194" s="4"/>
      <c r="X194" s="7" t="str">
        <f t="shared" ref="X194:X225" si="31">IF(D194="","",COUNTIF(P194:W194,1)/8)</f>
        <v/>
      </c>
      <c r="Y194" s="2" t="str">
        <f t="shared" ref="Y194:Y201" si="32">IF(W194=1,"Abgeschlossen",IF(V194=1,"Nachverfolgung",IF(U194=1,"Abschlussbericht",IF(T194=1,"Berichtsentwurf",IF(R194=1,"Feldarbeit",IF(P194=1,"Planung","Nicht gestartet"))))))</f>
        <v>Nicht gestartet</v>
      </c>
      <c r="Z194" s="2">
        <f t="shared" ref="Z194:Z225" ca="1" si="33">IF(OR(D194="",Y194="Abgeschlossen",M194=""),0,MAX(0,TODAY()-M194))</f>
        <v>0</v>
      </c>
      <c r="AA194" s="2" t="str">
        <f t="shared" ref="AA194:AA225" ca="1" si="34">IF(Y194="Abgeschlossen","OK",IF(Z194&gt;0,"Verspätet",IF(X194&gt;=0.01,"In Arbeit","Nicht gestartet")))</f>
        <v>In Arbeit</v>
      </c>
    </row>
    <row r="195" spans="1:27" x14ac:dyDescent="0.25">
      <c r="A195" s="2" t="str">
        <f t="shared" ca="1" si="30"/>
        <v/>
      </c>
      <c r="P195" s="4"/>
      <c r="Q195" s="4"/>
      <c r="R195" s="5"/>
      <c r="S195" s="5"/>
      <c r="T195" s="6"/>
      <c r="U195" s="6"/>
      <c r="V195" s="4"/>
      <c r="W195" s="4"/>
      <c r="X195" s="7" t="str">
        <f t="shared" si="31"/>
        <v/>
      </c>
      <c r="Y195" s="2" t="str">
        <f t="shared" si="32"/>
        <v>Nicht gestartet</v>
      </c>
      <c r="Z195" s="2">
        <f t="shared" ca="1" si="33"/>
        <v>0</v>
      </c>
      <c r="AA195" s="2" t="str">
        <f t="shared" ca="1" si="34"/>
        <v>In Arbeit</v>
      </c>
    </row>
    <row r="196" spans="1:27" x14ac:dyDescent="0.25">
      <c r="A196" s="2" t="str">
        <f t="shared" ca="1" si="30"/>
        <v/>
      </c>
      <c r="P196" s="4"/>
      <c r="Q196" s="4"/>
      <c r="R196" s="5"/>
      <c r="S196" s="5"/>
      <c r="T196" s="6"/>
      <c r="U196" s="6"/>
      <c r="V196" s="4"/>
      <c r="W196" s="4"/>
      <c r="X196" s="7" t="str">
        <f t="shared" si="31"/>
        <v/>
      </c>
      <c r="Y196" s="2" t="str">
        <f t="shared" si="32"/>
        <v>Nicht gestartet</v>
      </c>
      <c r="Z196" s="2">
        <f t="shared" ca="1" si="33"/>
        <v>0</v>
      </c>
      <c r="AA196" s="2" t="str">
        <f t="shared" ca="1" si="34"/>
        <v>In Arbeit</v>
      </c>
    </row>
    <row r="197" spans="1:27" x14ac:dyDescent="0.25">
      <c r="A197" s="2" t="str">
        <f t="shared" ca="1" si="30"/>
        <v/>
      </c>
      <c r="P197" s="4"/>
      <c r="Q197" s="4"/>
      <c r="R197" s="5"/>
      <c r="S197" s="5"/>
      <c r="T197" s="6"/>
      <c r="U197" s="6"/>
      <c r="V197" s="4"/>
      <c r="W197" s="4"/>
      <c r="X197" s="7" t="str">
        <f t="shared" si="31"/>
        <v/>
      </c>
      <c r="Y197" s="2" t="str">
        <f t="shared" si="32"/>
        <v>Nicht gestartet</v>
      </c>
      <c r="Z197" s="2">
        <f t="shared" ca="1" si="33"/>
        <v>0</v>
      </c>
      <c r="AA197" s="2" t="str">
        <f t="shared" ca="1" si="34"/>
        <v>In Arbeit</v>
      </c>
    </row>
    <row r="198" spans="1:27" x14ac:dyDescent="0.25">
      <c r="A198" s="2" t="str">
        <f t="shared" ca="1" si="30"/>
        <v/>
      </c>
      <c r="P198" s="4"/>
      <c r="Q198" s="4"/>
      <c r="R198" s="5"/>
      <c r="S198" s="5"/>
      <c r="T198" s="6"/>
      <c r="U198" s="6"/>
      <c r="V198" s="4"/>
      <c r="W198" s="4"/>
      <c r="X198" s="7" t="str">
        <f t="shared" si="31"/>
        <v/>
      </c>
      <c r="Y198" s="2" t="str">
        <f t="shared" si="32"/>
        <v>Nicht gestartet</v>
      </c>
      <c r="Z198" s="2">
        <f t="shared" ca="1" si="33"/>
        <v>0</v>
      </c>
      <c r="AA198" s="2" t="str">
        <f t="shared" ca="1" si="34"/>
        <v>In Arbeit</v>
      </c>
    </row>
    <row r="199" spans="1:27" x14ac:dyDescent="0.25">
      <c r="A199" s="2" t="str">
        <f t="shared" ca="1" si="30"/>
        <v/>
      </c>
      <c r="P199" s="4"/>
      <c r="Q199" s="4"/>
      <c r="R199" s="5"/>
      <c r="S199" s="5"/>
      <c r="T199" s="6"/>
      <c r="U199" s="6"/>
      <c r="V199" s="4"/>
      <c r="W199" s="4"/>
      <c r="X199" s="7" t="str">
        <f t="shared" si="31"/>
        <v/>
      </c>
      <c r="Y199" s="2" t="str">
        <f t="shared" si="32"/>
        <v>Nicht gestartet</v>
      </c>
      <c r="Z199" s="2">
        <f t="shared" ca="1" si="33"/>
        <v>0</v>
      </c>
      <c r="AA199" s="2" t="str">
        <f t="shared" ca="1" si="34"/>
        <v>In Arbeit</v>
      </c>
    </row>
    <row r="200" spans="1:27" x14ac:dyDescent="0.25">
      <c r="A200" s="2" t="str">
        <f t="shared" ca="1" si="30"/>
        <v/>
      </c>
      <c r="P200" s="4"/>
      <c r="Q200" s="4"/>
      <c r="R200" s="5"/>
      <c r="S200" s="5"/>
      <c r="T200" s="6"/>
      <c r="U200" s="6"/>
      <c r="V200" s="4"/>
      <c r="W200" s="4"/>
      <c r="X200" s="7" t="str">
        <f t="shared" si="31"/>
        <v/>
      </c>
      <c r="Y200" s="2" t="str">
        <f t="shared" si="32"/>
        <v>Nicht gestartet</v>
      </c>
      <c r="Z200" s="2">
        <f t="shared" ca="1" si="33"/>
        <v>0</v>
      </c>
      <c r="AA200" s="2" t="str">
        <f t="shared" ca="1" si="34"/>
        <v>In Arbeit</v>
      </c>
    </row>
    <row r="201" spans="1:27" x14ac:dyDescent="0.25">
      <c r="A201" s="2" t="str">
        <f t="shared" ca="1" si="30"/>
        <v/>
      </c>
      <c r="P201" s="4"/>
      <c r="Q201" s="4"/>
      <c r="R201" s="5"/>
      <c r="S201" s="5"/>
      <c r="T201" s="6"/>
      <c r="U201" s="6"/>
      <c r="V201" s="4"/>
      <c r="W201" s="4"/>
      <c r="X201" s="7" t="str">
        <f t="shared" si="31"/>
        <v/>
      </c>
      <c r="Y201" s="2" t="str">
        <f t="shared" si="32"/>
        <v>Nicht gestartet</v>
      </c>
      <c r="Z201" s="2">
        <f t="shared" ca="1" si="33"/>
        <v>0</v>
      </c>
      <c r="AA201" s="2" t="str">
        <f t="shared" ca="1" si="34"/>
        <v>In Arbeit</v>
      </c>
    </row>
  </sheetData>
  <conditionalFormatting sqref="A2:AF201">
    <cfRule type="expression" dxfId="6" priority="1">
      <formula>$AA2="Verspätet"</formula>
    </cfRule>
    <cfRule type="expression" dxfId="5" priority="2">
      <formula>$AA2="In Arbeit"</formula>
    </cfRule>
    <cfRule type="expression" dxfId="4" priority="3">
      <formula>$AA2="OK"</formula>
    </cfRule>
  </conditionalFormatting>
  <conditionalFormatting sqref="H2:H201">
    <cfRule type="expression" dxfId="3" priority="4">
      <formula>$H2="Hoch"</formula>
    </cfRule>
    <cfRule type="expression" dxfId="2" priority="5">
      <formula>$H2="Mittel"</formula>
    </cfRule>
    <cfRule type="expression" dxfId="1" priority="6">
      <formula>$H2="Niedrig"</formula>
    </cfRule>
  </conditionalFormatting>
  <conditionalFormatting sqref="AE2:AE201">
    <cfRule type="expression" dxfId="0" priority="7">
      <formula>AND($AE2&lt;&gt;"",$AE2&lt;TODAY(),$AF2&lt;&gt;"Geschlossen")</formula>
    </cfRule>
  </conditionalFormatting>
  <dataValidations count="9">
    <dataValidation type="list" allowBlank="1" showDropDown="1" showInputMessage="1" showErrorMessage="1" sqref="B2:B201" xr:uid="{00000000-0002-0000-0000-000000000000}">
      <formula1>Bereiche</formula1>
    </dataValidation>
    <dataValidation type="list" allowBlank="1" showDropDown="1" showInputMessage="1" showErrorMessage="1" sqref="E2:E201" xr:uid="{00000000-0002-0000-0000-000001000000}">
      <formula1>Typen</formula1>
    </dataValidation>
    <dataValidation type="list" allowBlank="1" showDropDown="1" showInputMessage="1" showErrorMessage="1" sqref="F2:F201" xr:uid="{00000000-0002-0000-0000-000002000000}">
      <formula1>Normen</formula1>
    </dataValidation>
    <dataValidation type="list" allowBlank="1" showDropDown="1" showInputMessage="1" showErrorMessage="1" sqref="G2:G201" xr:uid="{00000000-0002-0000-0000-000003000000}">
      <formula1>Frequenzen</formula1>
    </dataValidation>
    <dataValidation type="list" allowBlank="1" showDropDown="1" showInputMessage="1" showErrorMessage="1" sqref="H2:H201" xr:uid="{00000000-0002-0000-0000-000004000000}">
      <formula1>Prioritäten</formula1>
    </dataValidation>
    <dataValidation type="list" allowBlank="1" showDropDown="1" showInputMessage="1" showErrorMessage="1" sqref="J2:J201 AD2:AD201" xr:uid="{00000000-0002-0000-0000-000005000000}">
      <formula1>Auditoren</formula1>
    </dataValidation>
    <dataValidation type="list" allowBlank="1" showDropDown="1" showInputMessage="1" showErrorMessage="1" sqref="AF2:AF201" xr:uid="{00000000-0002-0000-0000-000007000000}">
      <formula1>Maßnahmenstatus</formula1>
    </dataValidation>
    <dataValidation type="whole" allowBlank="1" showInputMessage="1" showErrorMessage="1" sqref="I2:I201" xr:uid="{00000000-0002-0000-0000-000008000000}">
      <formula1>1</formula1>
      <formula2>5</formula2>
    </dataValidation>
    <dataValidation type="list" allowBlank="1" showInputMessage="1" showErrorMessage="1" sqref="P2:W201" xr:uid="{00000000-0002-0000-0000-000009000000}">
      <formula1>"0,1"</formula1>
    </dataValidation>
  </dataValidations>
  <pageMargins left="0.75" right="0.75" top="1" bottom="1" header="0.5" footer="0.5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8"/>
  <sheetViews>
    <sheetView showGridLines="0" tabSelected="1" workbookViewId="0">
      <selection activeCell="R26" sqref="R26"/>
    </sheetView>
  </sheetViews>
  <sheetFormatPr baseColWidth="10" defaultColWidth="9.140625" defaultRowHeight="15" x14ac:dyDescent="0.25"/>
  <cols>
    <col min="1" max="1" width="16.140625" bestFit="1" customWidth="1"/>
    <col min="2" max="2" width="14" bestFit="1" customWidth="1"/>
    <col min="3" max="3" width="8.7109375" bestFit="1" customWidth="1"/>
    <col min="4" max="4" width="9.7109375" bestFit="1" customWidth="1"/>
    <col min="5" max="5" width="14.140625" bestFit="1" customWidth="1"/>
    <col min="7" max="7" width="6.85546875" bestFit="1" customWidth="1"/>
    <col min="8" max="8" width="14.42578125" bestFit="1" customWidth="1"/>
    <col min="9" max="9" width="18.5703125" bestFit="1" customWidth="1"/>
  </cols>
  <sheetData>
    <row r="1" spans="1:9" ht="6.75" customHeight="1" x14ac:dyDescent="0.25"/>
    <row r="2" spans="1:9" x14ac:dyDescent="0.25">
      <c r="B2" s="13" t="s">
        <v>116</v>
      </c>
      <c r="C2" s="14"/>
      <c r="D2" s="14"/>
      <c r="E2" s="14"/>
    </row>
    <row r="3" spans="1:9" x14ac:dyDescent="0.25">
      <c r="B3" s="9" t="s">
        <v>117</v>
      </c>
      <c r="C3" s="9" t="s">
        <v>118</v>
      </c>
      <c r="D3" s="9" t="s">
        <v>119</v>
      </c>
      <c r="E3" s="9" t="s">
        <v>120</v>
      </c>
    </row>
    <row r="4" spans="1:9" x14ac:dyDescent="0.25">
      <c r="B4" s="10">
        <f>COUNTA(Auditplan!D2:D201)</f>
        <v>12</v>
      </c>
      <c r="C4" s="10">
        <f ca="1">COUNTIF(Auditplan!AA2:AA201,"In Arbeit")</f>
        <v>191</v>
      </c>
      <c r="D4" s="10">
        <f ca="1">COUNTIF(Auditplan!AA2:AA201,"Verspätet")</f>
        <v>7</v>
      </c>
      <c r="E4" s="11">
        <f>IF(B4=0,0,COUNTIF(Auditplan!Y2:Y201,"Abgeschlossen")/B4)</f>
        <v>0.16666666666666666</v>
      </c>
    </row>
    <row r="5" spans="1:9" ht="8.25" customHeight="1" x14ac:dyDescent="0.25"/>
    <row r="6" spans="1:9" x14ac:dyDescent="0.25">
      <c r="A6" s="8" t="s">
        <v>24</v>
      </c>
      <c r="B6" s="8" t="s">
        <v>121</v>
      </c>
      <c r="D6" s="8" t="s">
        <v>1</v>
      </c>
      <c r="E6" s="8" t="s">
        <v>121</v>
      </c>
      <c r="G6" s="8" t="s">
        <v>122</v>
      </c>
      <c r="H6" s="8" t="s">
        <v>123</v>
      </c>
      <c r="I6" s="8" t="s">
        <v>124</v>
      </c>
    </row>
    <row r="7" spans="1:9" ht="13.5" customHeight="1" x14ac:dyDescent="0.25">
      <c r="A7" t="s">
        <v>125</v>
      </c>
      <c r="B7">
        <f>COUNTIF(Auditplan!Y2:Y201,"Nicht gestartet")</f>
        <v>188</v>
      </c>
      <c r="D7" t="s">
        <v>32</v>
      </c>
      <c r="E7">
        <f>COUNTIF(Auditplan!B2:B201,"Finanzen")</f>
        <v>2</v>
      </c>
      <c r="G7" s="12">
        <f ca="1">DATE(YEAR(TODAY()),1,1)</f>
        <v>45658</v>
      </c>
      <c r="H7">
        <f ca="1">COUNTIFS(Auditplan!$M$2:$M$201,"&gt;="&amp;G7,Auditplan!$M$2:$M$201,"&lt;"&amp;EDATE(G7,1))</f>
        <v>1</v>
      </c>
      <c r="I7">
        <f ca="1">COUNTIFS(Auditplan!$O$2:$O$201,"&gt;="&amp;G7,Auditplan!$O$2:$O$201,"&lt;"&amp;EDATE(G7,1))</f>
        <v>1</v>
      </c>
    </row>
    <row r="8" spans="1:9" ht="13.5" customHeight="1" x14ac:dyDescent="0.25">
      <c r="A8" t="s">
        <v>15</v>
      </c>
      <c r="B8">
        <f>COUNTIF(Auditplan!Y2:Y201,"Planung")</f>
        <v>3</v>
      </c>
      <c r="D8" t="s">
        <v>45</v>
      </c>
      <c r="E8">
        <f>COUNTIF(Auditplan!B2:B201,"Betrieb")</f>
        <v>3</v>
      </c>
      <c r="G8" s="12">
        <f ca="1">DATE(YEAR(TODAY()),2,1)</f>
        <v>45689</v>
      </c>
      <c r="H8">
        <f ca="1">COUNTIFS(Auditplan!$M$2:$M$201,"&gt;="&amp;G8,Auditplan!$M$2:$M$201,"&lt;"&amp;EDATE(G8,1))</f>
        <v>2</v>
      </c>
      <c r="I8">
        <f ca="1">COUNTIFS(Auditplan!$O$2:$O$201,"&gt;="&amp;G8,Auditplan!$O$2:$O$201,"&lt;"&amp;EDATE(G8,1))</f>
        <v>2</v>
      </c>
    </row>
    <row r="9" spans="1:9" ht="13.5" customHeight="1" x14ac:dyDescent="0.25">
      <c r="A9" t="s">
        <v>17</v>
      </c>
      <c r="B9">
        <f>COUNTIF(Auditplan!Y2:Y201,"Feldarbeit")</f>
        <v>3</v>
      </c>
      <c r="D9" t="s">
        <v>56</v>
      </c>
      <c r="E9">
        <f>COUNTIF(Auditplan!B2:B201,"IT")</f>
        <v>3</v>
      </c>
      <c r="G9" s="12">
        <f ca="1">DATE(YEAR(TODAY()),3,1)</f>
        <v>45717</v>
      </c>
      <c r="H9">
        <f ca="1">COUNTIFS(Auditplan!$M$2:$M$201,"&gt;="&amp;G9,Auditplan!$M$2:$M$201,"&lt;"&amp;EDATE(G9,1))</f>
        <v>1</v>
      </c>
      <c r="I9">
        <f ca="1">COUNTIFS(Auditplan!$O$2:$O$201,"&gt;="&amp;G9,Auditplan!$O$2:$O$201,"&lt;"&amp;EDATE(G9,1))</f>
        <v>0</v>
      </c>
    </row>
    <row r="10" spans="1:9" ht="13.5" customHeight="1" x14ac:dyDescent="0.25">
      <c r="A10" t="s">
        <v>19</v>
      </c>
      <c r="B10">
        <f>COUNTIF(Auditplan!Y2:Y201,"Berichtsentwurf")</f>
        <v>1</v>
      </c>
      <c r="D10" t="s">
        <v>66</v>
      </c>
      <c r="E10">
        <f>COUNTIF(Auditplan!B2:B201,"Personal")</f>
        <v>2</v>
      </c>
      <c r="G10" s="12">
        <f ca="1">DATE(YEAR(TODAY()),4,1)</f>
        <v>45748</v>
      </c>
      <c r="H10">
        <f ca="1">COUNTIFS(Auditplan!$M$2:$M$201,"&gt;="&amp;G10,Auditplan!$M$2:$M$201,"&lt;"&amp;EDATE(G10,1))</f>
        <v>1</v>
      </c>
      <c r="I10">
        <f ca="1">COUNTIFS(Auditplan!$O$2:$O$201,"&gt;="&amp;G10,Auditplan!$O$2:$O$201,"&lt;"&amp;EDATE(G10,1))</f>
        <v>0</v>
      </c>
    </row>
    <row r="11" spans="1:9" ht="13.5" customHeight="1" x14ac:dyDescent="0.25">
      <c r="A11" t="s">
        <v>20</v>
      </c>
      <c r="B11">
        <f>COUNTIF(Auditplan!Y2:Y201,"Abschlussbericht")</f>
        <v>2</v>
      </c>
      <c r="D11" t="s">
        <v>73</v>
      </c>
      <c r="E11">
        <f>COUNTIF(Auditplan!B2:B201,"Qualität")</f>
        <v>2</v>
      </c>
      <c r="G11" s="12">
        <f ca="1">DATE(YEAR(TODAY()),5,1)</f>
        <v>45778</v>
      </c>
      <c r="H11">
        <f ca="1">COUNTIFS(Auditplan!$M$2:$M$201,"&gt;="&amp;G11,Auditplan!$M$2:$M$201,"&lt;"&amp;EDATE(G11,1))</f>
        <v>1</v>
      </c>
      <c r="I11">
        <f ca="1">COUNTIFS(Auditplan!$O$2:$O$201,"&gt;="&amp;G11,Auditplan!$O$2:$O$201,"&lt;"&amp;EDATE(G11,1))</f>
        <v>1</v>
      </c>
    </row>
    <row r="12" spans="1:9" ht="13.5" customHeight="1" x14ac:dyDescent="0.25">
      <c r="A12" t="s">
        <v>21</v>
      </c>
      <c r="B12">
        <f>COUNTIF(Auditplan!Y2:Y201,"Nachverfolgung")</f>
        <v>1</v>
      </c>
      <c r="G12" s="12">
        <f ca="1">DATE(YEAR(TODAY()),6,1)</f>
        <v>45809</v>
      </c>
      <c r="H12">
        <f ca="1">COUNTIFS(Auditplan!$M$2:$M$201,"&gt;="&amp;G12,Auditplan!$M$2:$M$201,"&lt;"&amp;EDATE(G12,1))</f>
        <v>1</v>
      </c>
      <c r="I12">
        <f ca="1">COUNTIFS(Auditplan!$O$2:$O$201,"&gt;="&amp;G12,Auditplan!$O$2:$O$201,"&lt;"&amp;EDATE(G12,1))</f>
        <v>0</v>
      </c>
    </row>
    <row r="13" spans="1:9" ht="13.5" customHeight="1" x14ac:dyDescent="0.25">
      <c r="A13" t="s">
        <v>126</v>
      </c>
      <c r="B13">
        <f>COUNTIF(Auditplan!Y2:Y201,"Abgeschlossen")</f>
        <v>2</v>
      </c>
      <c r="G13" s="12">
        <f ca="1">DATE(YEAR(TODAY()),7,1)</f>
        <v>45839</v>
      </c>
      <c r="H13">
        <f ca="1">COUNTIFS(Auditplan!$M$2:$M$201,"&gt;="&amp;G13,Auditplan!$M$2:$M$201,"&lt;"&amp;EDATE(G13,1))</f>
        <v>1</v>
      </c>
      <c r="I13">
        <f ca="1">COUNTIFS(Auditplan!$O$2:$O$201,"&gt;="&amp;G13,Auditplan!$O$2:$O$201,"&lt;"&amp;EDATE(G13,1))</f>
        <v>1</v>
      </c>
    </row>
    <row r="14" spans="1:9" ht="13.5" customHeight="1" x14ac:dyDescent="0.25">
      <c r="G14" s="12">
        <f ca="1">DATE(YEAR(TODAY()),8,1)</f>
        <v>45870</v>
      </c>
      <c r="H14">
        <f ca="1">COUNTIFS(Auditplan!$M$2:$M$201,"&gt;="&amp;G14,Auditplan!$M$2:$M$201,"&lt;"&amp;EDATE(G14,1))</f>
        <v>1</v>
      </c>
      <c r="I14">
        <f ca="1">COUNTIFS(Auditplan!$O$2:$O$201,"&gt;="&amp;G14,Auditplan!$O$2:$O$201,"&lt;"&amp;EDATE(G14,1))</f>
        <v>0</v>
      </c>
    </row>
    <row r="15" spans="1:9" ht="13.5" customHeight="1" x14ac:dyDescent="0.25">
      <c r="G15" s="12">
        <f ca="1">DATE(YEAR(TODAY()),9,1)</f>
        <v>45901</v>
      </c>
      <c r="H15">
        <f ca="1">COUNTIFS(Auditplan!$M$2:$M$201,"&gt;="&amp;G15,Auditplan!$M$2:$M$201,"&lt;"&amp;EDATE(G15,1))</f>
        <v>1</v>
      </c>
      <c r="I15">
        <f ca="1">COUNTIFS(Auditplan!$O$2:$O$201,"&gt;="&amp;G15,Auditplan!$O$2:$O$201,"&lt;"&amp;EDATE(G15,1))</f>
        <v>0</v>
      </c>
    </row>
    <row r="16" spans="1:9" ht="13.5" customHeight="1" x14ac:dyDescent="0.25">
      <c r="G16" s="12">
        <f ca="1">DATE(YEAR(TODAY()),10,1)</f>
        <v>45931</v>
      </c>
      <c r="H16">
        <f ca="1">COUNTIFS(Auditplan!$M$2:$M$201,"&gt;="&amp;G16,Auditplan!$M$2:$M$201,"&lt;"&amp;EDATE(G16,1))</f>
        <v>1</v>
      </c>
      <c r="I16">
        <f ca="1">COUNTIFS(Auditplan!$O$2:$O$201,"&gt;="&amp;G16,Auditplan!$O$2:$O$201,"&lt;"&amp;EDATE(G16,1))</f>
        <v>0</v>
      </c>
    </row>
    <row r="17" spans="7:9" ht="13.5" customHeight="1" x14ac:dyDescent="0.25">
      <c r="G17" s="12">
        <f ca="1">DATE(YEAR(TODAY()),11,1)</f>
        <v>45962</v>
      </c>
      <c r="H17">
        <f ca="1">COUNTIFS(Auditplan!$M$2:$M$201,"&gt;="&amp;G17,Auditplan!$M$2:$M$201,"&lt;"&amp;EDATE(G17,1))</f>
        <v>1</v>
      </c>
      <c r="I17">
        <f ca="1">COUNTIFS(Auditplan!$O$2:$O$201,"&gt;="&amp;G17,Auditplan!$O$2:$O$201,"&lt;"&amp;EDATE(G17,1))</f>
        <v>0</v>
      </c>
    </row>
    <row r="18" spans="7:9" ht="13.5" customHeight="1" x14ac:dyDescent="0.25">
      <c r="G18" s="12">
        <f ca="1">DATE(YEAR(TODAY()),12,1)</f>
        <v>45992</v>
      </c>
      <c r="H18">
        <f ca="1">COUNTIFS(Auditplan!$M$2:$M$201,"&gt;="&amp;G18,Auditplan!$M$2:$M$201,"&lt;"&amp;EDATE(G18,1))</f>
        <v>0</v>
      </c>
      <c r="I18">
        <f ca="1">COUNTIFS(Auditplan!$O$2:$O$201,"&gt;="&amp;G18,Auditplan!$O$2:$O$201,"&lt;"&amp;EDATE(G18,1))</f>
        <v>0</v>
      </c>
    </row>
  </sheetData>
  <mergeCells count="1">
    <mergeCell ref="B2:E2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"/>
  <sheetViews>
    <sheetView workbookViewId="0"/>
  </sheetViews>
  <sheetFormatPr baseColWidth="10" defaultColWidth="9.140625" defaultRowHeight="15" x14ac:dyDescent="0.25"/>
  <cols>
    <col min="1" max="2" width="18" customWidth="1"/>
    <col min="3" max="3" width="14" customWidth="1"/>
    <col min="4" max="4" width="16" customWidth="1"/>
    <col min="5" max="5" width="14" customWidth="1"/>
    <col min="6" max="6" width="16" customWidth="1"/>
    <col min="7" max="8" width="20" customWidth="1"/>
  </cols>
  <sheetData>
    <row r="1" spans="1:8" x14ac:dyDescent="0.25">
      <c r="A1" s="8" t="s">
        <v>105</v>
      </c>
      <c r="B1" s="8" t="s">
        <v>106</v>
      </c>
      <c r="C1" s="8" t="s">
        <v>107</v>
      </c>
      <c r="D1" s="8" t="s">
        <v>108</v>
      </c>
      <c r="E1" s="8" t="s">
        <v>109</v>
      </c>
      <c r="F1" s="8" t="s">
        <v>110</v>
      </c>
      <c r="G1" s="8" t="s">
        <v>111</v>
      </c>
      <c r="H1" s="8" t="s">
        <v>112</v>
      </c>
    </row>
    <row r="2" spans="1:8" x14ac:dyDescent="0.25">
      <c r="A2" t="s">
        <v>32</v>
      </c>
      <c r="B2" t="s">
        <v>46</v>
      </c>
      <c r="C2" t="s">
        <v>35</v>
      </c>
      <c r="D2" t="s">
        <v>49</v>
      </c>
      <c r="E2" t="s">
        <v>76</v>
      </c>
      <c r="F2" t="s">
        <v>38</v>
      </c>
      <c r="G2" t="s">
        <v>39</v>
      </c>
      <c r="H2" t="s">
        <v>65</v>
      </c>
    </row>
    <row r="3" spans="1:8" x14ac:dyDescent="0.25">
      <c r="A3" t="s">
        <v>45</v>
      </c>
      <c r="B3" t="s">
        <v>82</v>
      </c>
      <c r="C3" t="s">
        <v>48</v>
      </c>
      <c r="D3" t="s">
        <v>59</v>
      </c>
      <c r="E3" t="s">
        <v>37</v>
      </c>
      <c r="F3" t="s">
        <v>50</v>
      </c>
      <c r="G3" t="s">
        <v>43</v>
      </c>
      <c r="H3" t="s">
        <v>55</v>
      </c>
    </row>
    <row r="4" spans="1:8" x14ac:dyDescent="0.25">
      <c r="A4" t="s">
        <v>56</v>
      </c>
      <c r="B4" t="s">
        <v>33</v>
      </c>
      <c r="C4" t="s">
        <v>113</v>
      </c>
      <c r="D4" t="s">
        <v>36</v>
      </c>
      <c r="E4" t="s">
        <v>60</v>
      </c>
      <c r="F4" t="s">
        <v>70</v>
      </c>
      <c r="G4" t="s">
        <v>54</v>
      </c>
      <c r="H4" t="s">
        <v>81</v>
      </c>
    </row>
    <row r="5" spans="1:8" x14ac:dyDescent="0.25">
      <c r="A5" t="s">
        <v>66</v>
      </c>
      <c r="B5" t="s">
        <v>57</v>
      </c>
      <c r="C5" t="s">
        <v>114</v>
      </c>
      <c r="D5" t="s">
        <v>35</v>
      </c>
      <c r="E5" t="s">
        <v>69</v>
      </c>
      <c r="G5" t="s">
        <v>64</v>
      </c>
      <c r="H5" t="s">
        <v>44</v>
      </c>
    </row>
    <row r="6" spans="1:8" x14ac:dyDescent="0.25">
      <c r="A6" t="s">
        <v>73</v>
      </c>
      <c r="B6" t="s">
        <v>67</v>
      </c>
      <c r="C6" t="s">
        <v>36</v>
      </c>
      <c r="E6" t="s">
        <v>115</v>
      </c>
      <c r="G6" t="s">
        <v>77</v>
      </c>
    </row>
    <row r="7" spans="1:8" x14ac:dyDescent="0.25">
      <c r="B7" t="s">
        <v>74</v>
      </c>
      <c r="C7" t="s">
        <v>73</v>
      </c>
    </row>
    <row r="8" spans="1:8" x14ac:dyDescent="0.25">
      <c r="B8" t="s">
        <v>87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8</vt:i4>
      </vt:variant>
    </vt:vector>
  </HeadingPairs>
  <TitlesOfParts>
    <vt:vector size="11" baseType="lpstr">
      <vt:lpstr>Auditplan</vt:lpstr>
      <vt:lpstr>Dashboard</vt:lpstr>
      <vt:lpstr>Listen</vt:lpstr>
      <vt:lpstr>Auditoren</vt:lpstr>
      <vt:lpstr>Bereiche</vt:lpstr>
      <vt:lpstr>Frequenzen</vt:lpstr>
      <vt:lpstr>Maßnahmenstatus</vt:lpstr>
      <vt:lpstr>Normen</vt:lpstr>
      <vt:lpstr>Prioritäten</vt:lpstr>
      <vt:lpstr>Prozesse</vt:lpstr>
      <vt:lpstr>Typen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2025-08-25T07:33:46Z</dcterms:created>
  <dcterms:modified xsi:type="dcterms:W3CDTF">2025-08-25T08:35:05Z</dcterms:modified>
</cp:coreProperties>
</file>